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n\Desktop\"/>
    </mc:Choice>
  </mc:AlternateContent>
  <bookViews>
    <workbookView xWindow="0" yWindow="0" windowWidth="21570" windowHeight="10215"/>
  </bookViews>
  <sheets>
    <sheet name="item_p" sheetId="1" r:id="rId1"/>
    <sheet name="KeyValues" sheetId="2" r:id="rId2"/>
    <sheet name="item_s_p" sheetId="3" r:id="rId3"/>
    <sheet name="Copy - item_p" sheetId="5" r:id="rId4"/>
    <sheet name="TABLEDAT" sheetId="6" r:id="rId5"/>
  </sheets>
  <calcPr calcId="152511"/>
</workbook>
</file>

<file path=xl/calcChain.xml><?xml version="1.0" encoding="utf-8"?>
<calcChain xmlns="http://schemas.openxmlformats.org/spreadsheetml/2006/main">
  <c r="CP4" i="6" l="1"/>
  <c r="CQ4" i="6" s="1"/>
  <c r="CP5" i="6"/>
  <c r="CQ5" i="6" s="1"/>
  <c r="CP6" i="6"/>
  <c r="CQ6" i="6" s="1"/>
  <c r="CP7" i="6"/>
  <c r="CQ7" i="6" s="1"/>
  <c r="CP8" i="6"/>
  <c r="CQ8" i="6" s="1"/>
  <c r="CP9" i="6"/>
  <c r="CQ9" i="6" s="1"/>
  <c r="CP10" i="6"/>
  <c r="CQ10" i="6" s="1"/>
  <c r="CP11" i="6"/>
  <c r="CQ11" i="6" s="1"/>
  <c r="CP12" i="6"/>
  <c r="CQ12" i="6" s="1"/>
  <c r="CP13" i="6"/>
  <c r="CQ13" i="6" s="1"/>
  <c r="CP14" i="6"/>
  <c r="CQ14" i="6" s="1"/>
  <c r="CP15" i="6"/>
  <c r="CQ15" i="6" s="1"/>
  <c r="CP16" i="6"/>
  <c r="CQ16" i="6" s="1"/>
  <c r="CP17" i="6"/>
  <c r="CQ17" i="6" s="1"/>
  <c r="CP18" i="6"/>
  <c r="CQ18" i="6" s="1"/>
  <c r="CP3" i="6"/>
  <c r="CQ3" i="6" s="1"/>
  <c r="CO8" i="6"/>
  <c r="CO12" i="6"/>
  <c r="CO16" i="6"/>
  <c r="CN4" i="6"/>
  <c r="CN5" i="6"/>
  <c r="CO5" i="6" s="1"/>
  <c r="CN6" i="6"/>
  <c r="CO6" i="6" s="1"/>
  <c r="CN7" i="6"/>
  <c r="CO7" i="6" s="1"/>
  <c r="CN8" i="6"/>
  <c r="CN9" i="6"/>
  <c r="CO9" i="6" s="1"/>
  <c r="CN10" i="6"/>
  <c r="CO10" i="6" s="1"/>
  <c r="CN11" i="6"/>
  <c r="CO11" i="6" s="1"/>
  <c r="CN12" i="6"/>
  <c r="CN13" i="6"/>
  <c r="CO13" i="6" s="1"/>
  <c r="CN14" i="6"/>
  <c r="CO14" i="6" s="1"/>
  <c r="CN15" i="6"/>
  <c r="CO15" i="6" s="1"/>
  <c r="CN16" i="6"/>
  <c r="CN17" i="6"/>
  <c r="CO17" i="6" s="1"/>
  <c r="CN18" i="6"/>
  <c r="CO18" i="6" s="1"/>
  <c r="CN3" i="6"/>
  <c r="CO3" i="6" s="1"/>
  <c r="CK5" i="6"/>
  <c r="CK9" i="6"/>
  <c r="CK13" i="6"/>
  <c r="CK17" i="6"/>
  <c r="CK21" i="6"/>
  <c r="CJ4" i="6"/>
  <c r="CK4" i="6" s="1"/>
  <c r="CJ5" i="6"/>
  <c r="CJ6" i="6"/>
  <c r="CK6" i="6" s="1"/>
  <c r="CJ7" i="6"/>
  <c r="CK7" i="6" s="1"/>
  <c r="CJ8" i="6"/>
  <c r="CK8" i="6" s="1"/>
  <c r="CJ9" i="6"/>
  <c r="CJ10" i="6"/>
  <c r="CK10" i="6" s="1"/>
  <c r="CJ11" i="6"/>
  <c r="CK11" i="6" s="1"/>
  <c r="CJ12" i="6"/>
  <c r="CK12" i="6" s="1"/>
  <c r="CJ13" i="6"/>
  <c r="CJ14" i="6"/>
  <c r="CK14" i="6" s="1"/>
  <c r="CJ15" i="6"/>
  <c r="CK15" i="6" s="1"/>
  <c r="CJ16" i="6"/>
  <c r="CK16" i="6" s="1"/>
  <c r="CJ17" i="6"/>
  <c r="CJ18" i="6"/>
  <c r="CK18" i="6" s="1"/>
  <c r="CJ19" i="6"/>
  <c r="CK19" i="6" s="1"/>
  <c r="CJ20" i="6"/>
  <c r="CK20" i="6" s="1"/>
  <c r="CJ21" i="6"/>
  <c r="CJ3" i="6"/>
  <c r="CK3" i="6" s="1"/>
  <c r="CI5" i="6"/>
  <c r="CI9" i="6"/>
  <c r="CI13" i="6"/>
  <c r="CI17" i="6"/>
  <c r="CI21" i="6"/>
  <c r="CH4" i="6"/>
  <c r="CH5" i="6"/>
  <c r="CH6" i="6"/>
  <c r="CI6" i="6" s="1"/>
  <c r="CH7" i="6"/>
  <c r="CI7" i="6" s="1"/>
  <c r="CH8" i="6"/>
  <c r="CH9" i="6"/>
  <c r="CH10" i="6"/>
  <c r="CI10" i="6" s="1"/>
  <c r="CH11" i="6"/>
  <c r="CI11" i="6" s="1"/>
  <c r="CH12" i="6"/>
  <c r="CH13" i="6"/>
  <c r="CH14" i="6"/>
  <c r="CI14" i="6" s="1"/>
  <c r="CH15" i="6"/>
  <c r="CI15" i="6" s="1"/>
  <c r="CH16" i="6"/>
  <c r="CH17" i="6"/>
  <c r="CH18" i="6"/>
  <c r="CI18" i="6" s="1"/>
  <c r="CH19" i="6"/>
  <c r="CI19" i="6" s="1"/>
  <c r="CH20" i="6"/>
  <c r="CH21" i="6"/>
  <c r="CH3" i="6"/>
  <c r="CI4" i="6" s="1"/>
  <c r="CD4" i="6"/>
  <c r="CE4" i="6" s="1"/>
  <c r="CD5" i="6"/>
  <c r="CE5" i="6" s="1"/>
  <c r="CD6" i="6"/>
  <c r="CE6" i="6" s="1"/>
  <c r="CD7" i="6"/>
  <c r="CE7" i="6" s="1"/>
  <c r="CD3" i="6"/>
  <c r="CE3" i="6" s="1"/>
  <c r="CB4" i="6"/>
  <c r="CB5" i="6"/>
  <c r="CC5" i="6" s="1"/>
  <c r="CB6" i="6"/>
  <c r="CC6" i="6" s="1"/>
  <c r="CB7" i="6"/>
  <c r="CC7" i="6" s="1"/>
  <c r="CB3" i="6"/>
  <c r="CC4" i="6" s="1"/>
  <c r="BX4" i="6"/>
  <c r="BX5" i="6"/>
  <c r="BY5" i="6" s="1"/>
  <c r="BX6" i="6"/>
  <c r="BY6" i="6" s="1"/>
  <c r="BX7" i="6"/>
  <c r="BY7" i="6" s="1"/>
  <c r="BX8" i="6"/>
  <c r="BY8" i="6" s="1"/>
  <c r="BX9" i="6"/>
  <c r="BY9" i="6" s="1"/>
  <c r="BX10" i="6"/>
  <c r="BY10" i="6" s="1"/>
  <c r="BX11" i="6"/>
  <c r="BY11" i="6" s="1"/>
  <c r="BX12" i="6"/>
  <c r="BY12" i="6" s="1"/>
  <c r="BX13" i="6"/>
  <c r="BY13" i="6" s="1"/>
  <c r="BX14" i="6"/>
  <c r="BY14" i="6" s="1"/>
  <c r="BX15" i="6"/>
  <c r="BY15" i="6" s="1"/>
  <c r="BX16" i="6"/>
  <c r="BY16" i="6" s="1"/>
  <c r="BX17" i="6"/>
  <c r="BY17" i="6" s="1"/>
  <c r="BX18" i="6"/>
  <c r="BY18" i="6" s="1"/>
  <c r="BX19" i="6"/>
  <c r="BY19" i="6" s="1"/>
  <c r="BX20" i="6"/>
  <c r="BY20" i="6" s="1"/>
  <c r="BX21" i="6"/>
  <c r="BY21" i="6" s="1"/>
  <c r="BX22" i="6"/>
  <c r="BY22" i="6" s="1"/>
  <c r="BX23" i="6"/>
  <c r="BY23" i="6" s="1"/>
  <c r="BX24" i="6"/>
  <c r="BY24" i="6" s="1"/>
  <c r="BX25" i="6"/>
  <c r="BY25" i="6" s="1"/>
  <c r="BX26" i="6"/>
  <c r="BY26" i="6" s="1"/>
  <c r="BX27" i="6"/>
  <c r="BY27" i="6" s="1"/>
  <c r="BX28" i="6"/>
  <c r="BY28" i="6" s="1"/>
  <c r="BX29" i="6"/>
  <c r="BY29" i="6" s="1"/>
  <c r="BX30" i="6"/>
  <c r="BY30" i="6" s="1"/>
  <c r="BX31" i="6"/>
  <c r="BY31" i="6" s="1"/>
  <c r="BX32" i="6"/>
  <c r="BY32" i="6" s="1"/>
  <c r="BX33" i="6"/>
  <c r="BY33" i="6" s="1"/>
  <c r="BX34" i="6"/>
  <c r="BY34" i="6" s="1"/>
  <c r="BX35" i="6"/>
  <c r="BY35" i="6" s="1"/>
  <c r="BX36" i="6"/>
  <c r="BY36" i="6" s="1"/>
  <c r="BX37" i="6"/>
  <c r="BY37" i="6" s="1"/>
  <c r="BX38" i="6"/>
  <c r="BY38" i="6" s="1"/>
  <c r="BX39" i="6"/>
  <c r="BY39" i="6" s="1"/>
  <c r="BX40" i="6"/>
  <c r="BY40" i="6" s="1"/>
  <c r="BX41" i="6"/>
  <c r="BY41" i="6" s="1"/>
  <c r="BX42" i="6"/>
  <c r="BY42" i="6" s="1"/>
  <c r="BX43" i="6"/>
  <c r="BY43" i="6" s="1"/>
  <c r="BX44" i="6"/>
  <c r="BY44" i="6" s="1"/>
  <c r="BX45" i="6"/>
  <c r="BY45" i="6" s="1"/>
  <c r="BX46" i="6"/>
  <c r="BY46" i="6" s="1"/>
  <c r="BX47" i="6"/>
  <c r="BY47" i="6" s="1"/>
  <c r="BX48" i="6"/>
  <c r="BY48" i="6" s="1"/>
  <c r="BX49" i="6"/>
  <c r="BY49" i="6" s="1"/>
  <c r="BX50" i="6"/>
  <c r="BY50" i="6" s="1"/>
  <c r="BX51" i="6"/>
  <c r="BY51" i="6" s="1"/>
  <c r="BX52" i="6"/>
  <c r="BY52" i="6" s="1"/>
  <c r="BX53" i="6"/>
  <c r="BY53" i="6" s="1"/>
  <c r="BX54" i="6"/>
  <c r="BY54" i="6" s="1"/>
  <c r="BX55" i="6"/>
  <c r="BY55" i="6" s="1"/>
  <c r="BX56" i="6"/>
  <c r="BY56" i="6" s="1"/>
  <c r="BX3" i="6"/>
  <c r="BV4" i="6"/>
  <c r="BV5" i="6"/>
  <c r="BV6" i="6"/>
  <c r="BV7" i="6"/>
  <c r="BV8" i="6"/>
  <c r="BW8" i="6" s="1"/>
  <c r="BV9" i="6"/>
  <c r="BV10" i="6"/>
  <c r="BV11" i="6"/>
  <c r="BV12" i="6"/>
  <c r="BW12" i="6" s="1"/>
  <c r="BV13" i="6"/>
  <c r="BV14" i="6"/>
  <c r="BV15" i="6"/>
  <c r="BV16" i="6"/>
  <c r="BW16" i="6" s="1"/>
  <c r="BV17" i="6"/>
  <c r="BV18" i="6"/>
  <c r="BV19" i="6"/>
  <c r="BV20" i="6"/>
  <c r="BW20" i="6" s="1"/>
  <c r="BV21" i="6"/>
  <c r="BV22" i="6"/>
  <c r="BV23" i="6"/>
  <c r="BV24" i="6"/>
  <c r="BW24" i="6" s="1"/>
  <c r="BV25" i="6"/>
  <c r="BV26" i="6"/>
  <c r="BV27" i="6"/>
  <c r="BV28" i="6"/>
  <c r="BW28" i="6" s="1"/>
  <c r="BV29" i="6"/>
  <c r="BW29" i="6" s="1"/>
  <c r="BV30" i="6"/>
  <c r="BV31" i="6"/>
  <c r="BW31" i="6" s="1"/>
  <c r="BV32" i="6"/>
  <c r="BW32" i="6" s="1"/>
  <c r="BV33" i="6"/>
  <c r="BW33" i="6" s="1"/>
  <c r="BV34" i="6"/>
  <c r="BV35" i="6"/>
  <c r="BW35" i="6" s="1"/>
  <c r="BV36" i="6"/>
  <c r="BW36" i="6" s="1"/>
  <c r="BV37" i="6"/>
  <c r="BW37" i="6" s="1"/>
  <c r="BV38" i="6"/>
  <c r="BV39" i="6"/>
  <c r="BW39" i="6" s="1"/>
  <c r="BV40" i="6"/>
  <c r="BW40" i="6" s="1"/>
  <c r="BV41" i="6"/>
  <c r="BW41" i="6" s="1"/>
  <c r="BV42" i="6"/>
  <c r="BV43" i="6"/>
  <c r="BW43" i="6" s="1"/>
  <c r="BV44" i="6"/>
  <c r="BW44" i="6" s="1"/>
  <c r="BV45" i="6"/>
  <c r="BW45" i="6" s="1"/>
  <c r="BV46" i="6"/>
  <c r="BV47" i="6"/>
  <c r="BW47" i="6" s="1"/>
  <c r="BV48" i="6"/>
  <c r="BW48" i="6" s="1"/>
  <c r="BV49" i="6"/>
  <c r="BW49" i="6" s="1"/>
  <c r="BV50" i="6"/>
  <c r="BV51" i="6"/>
  <c r="BW51" i="6" s="1"/>
  <c r="BV52" i="6"/>
  <c r="BW52" i="6" s="1"/>
  <c r="BV53" i="6"/>
  <c r="BW53" i="6" s="1"/>
  <c r="BV54" i="6"/>
  <c r="BV55" i="6"/>
  <c r="BW55" i="6" s="1"/>
  <c r="BV56" i="6"/>
  <c r="BW56" i="6" s="1"/>
  <c r="BV3" i="6"/>
  <c r="BS8" i="6"/>
  <c r="BS10" i="6"/>
  <c r="BS18" i="6"/>
  <c r="BS26" i="6"/>
  <c r="BS34" i="6"/>
  <c r="BS42" i="6"/>
  <c r="BS50" i="6"/>
  <c r="BS58" i="6"/>
  <c r="BR4" i="6"/>
  <c r="BS4" i="6" s="1"/>
  <c r="BR5" i="6"/>
  <c r="BS5" i="6" s="1"/>
  <c r="BR6" i="6"/>
  <c r="BS6" i="6" s="1"/>
  <c r="BR7" i="6"/>
  <c r="BS7" i="6" s="1"/>
  <c r="BR8" i="6"/>
  <c r="BR9" i="6"/>
  <c r="BS9" i="6" s="1"/>
  <c r="BR10" i="6"/>
  <c r="BR11" i="6"/>
  <c r="BS11" i="6" s="1"/>
  <c r="BR12" i="6"/>
  <c r="BS12" i="6" s="1"/>
  <c r="BR13" i="6"/>
  <c r="BS13" i="6" s="1"/>
  <c r="BR14" i="6"/>
  <c r="BS14" i="6" s="1"/>
  <c r="BR15" i="6"/>
  <c r="BS15" i="6" s="1"/>
  <c r="BR16" i="6"/>
  <c r="BS16" i="6" s="1"/>
  <c r="BR17" i="6"/>
  <c r="BS17" i="6" s="1"/>
  <c r="BR18" i="6"/>
  <c r="BR19" i="6"/>
  <c r="BS19" i="6" s="1"/>
  <c r="BR20" i="6"/>
  <c r="BS20" i="6" s="1"/>
  <c r="BR21" i="6"/>
  <c r="BS21" i="6" s="1"/>
  <c r="BR22" i="6"/>
  <c r="BS22" i="6" s="1"/>
  <c r="BR23" i="6"/>
  <c r="BS23" i="6" s="1"/>
  <c r="BR24" i="6"/>
  <c r="BS24" i="6" s="1"/>
  <c r="BR25" i="6"/>
  <c r="BS25" i="6" s="1"/>
  <c r="BR26" i="6"/>
  <c r="BR27" i="6"/>
  <c r="BS27" i="6" s="1"/>
  <c r="BR28" i="6"/>
  <c r="BS28" i="6" s="1"/>
  <c r="BR29" i="6"/>
  <c r="BS29" i="6" s="1"/>
  <c r="BR30" i="6"/>
  <c r="BS30" i="6" s="1"/>
  <c r="BR31" i="6"/>
  <c r="BS31" i="6" s="1"/>
  <c r="BR32" i="6"/>
  <c r="BS32" i="6" s="1"/>
  <c r="BR33" i="6"/>
  <c r="BS33" i="6" s="1"/>
  <c r="BR34" i="6"/>
  <c r="BR35" i="6"/>
  <c r="BS35" i="6" s="1"/>
  <c r="BR36" i="6"/>
  <c r="BS36" i="6" s="1"/>
  <c r="BR37" i="6"/>
  <c r="BS37" i="6" s="1"/>
  <c r="BR38" i="6"/>
  <c r="BS38" i="6" s="1"/>
  <c r="BR39" i="6"/>
  <c r="BS39" i="6" s="1"/>
  <c r="BR40" i="6"/>
  <c r="BS40" i="6" s="1"/>
  <c r="BR41" i="6"/>
  <c r="BS41" i="6" s="1"/>
  <c r="BR42" i="6"/>
  <c r="BR43" i="6"/>
  <c r="BS43" i="6" s="1"/>
  <c r="BR44" i="6"/>
  <c r="BS44" i="6" s="1"/>
  <c r="BR45" i="6"/>
  <c r="BS45" i="6" s="1"/>
  <c r="BR46" i="6"/>
  <c r="BS46" i="6" s="1"/>
  <c r="BR47" i="6"/>
  <c r="BS47" i="6" s="1"/>
  <c r="BR48" i="6"/>
  <c r="BS48" i="6" s="1"/>
  <c r="BR49" i="6"/>
  <c r="BS49" i="6" s="1"/>
  <c r="BR50" i="6"/>
  <c r="BR51" i="6"/>
  <c r="BS51" i="6" s="1"/>
  <c r="BR52" i="6"/>
  <c r="BS52" i="6" s="1"/>
  <c r="BR53" i="6"/>
  <c r="BS53" i="6" s="1"/>
  <c r="BR54" i="6"/>
  <c r="BS54" i="6" s="1"/>
  <c r="BR55" i="6"/>
  <c r="BS55" i="6" s="1"/>
  <c r="BR56" i="6"/>
  <c r="BS56" i="6" s="1"/>
  <c r="BR57" i="6"/>
  <c r="BS57" i="6" s="1"/>
  <c r="BR58" i="6"/>
  <c r="BR59" i="6"/>
  <c r="BS59" i="6" s="1"/>
  <c r="BR60" i="6"/>
  <c r="BS60" i="6" s="1"/>
  <c r="BR61" i="6"/>
  <c r="BS61" i="6" s="1"/>
  <c r="BR62" i="6"/>
  <c r="BS62" i="6" s="1"/>
  <c r="BR63" i="6"/>
  <c r="BS63" i="6" s="1"/>
  <c r="BR64" i="6"/>
  <c r="BS64" i="6" s="1"/>
  <c r="BR65" i="6"/>
  <c r="BS65" i="6" s="1"/>
  <c r="BR66" i="6"/>
  <c r="BS66" i="6" s="1"/>
  <c r="BR67" i="6"/>
  <c r="BS67" i="6" s="1"/>
  <c r="BR68" i="6"/>
  <c r="BS68" i="6" s="1"/>
  <c r="BR69" i="6"/>
  <c r="BS69" i="6" s="1"/>
  <c r="BR70" i="6"/>
  <c r="BS70" i="6" s="1"/>
  <c r="BR71" i="6"/>
  <c r="BS71" i="6" s="1"/>
  <c r="BR72" i="6"/>
  <c r="BS72" i="6" s="1"/>
  <c r="BR73" i="6"/>
  <c r="BS73" i="6" s="1"/>
  <c r="BR3" i="6"/>
  <c r="BS3" i="6" s="1"/>
  <c r="BQ3" i="6"/>
  <c r="BP4" i="6"/>
  <c r="BP5" i="6"/>
  <c r="BQ5" i="6" s="1"/>
  <c r="BP6" i="6"/>
  <c r="BP7" i="6"/>
  <c r="BQ7" i="6" s="1"/>
  <c r="BP8" i="6"/>
  <c r="BP9" i="6"/>
  <c r="BQ9" i="6" s="1"/>
  <c r="BP10" i="6"/>
  <c r="BP11" i="6"/>
  <c r="BQ11" i="6" s="1"/>
  <c r="BP12" i="6"/>
  <c r="BP13" i="6"/>
  <c r="BQ13" i="6" s="1"/>
  <c r="BP14" i="6"/>
  <c r="BP15" i="6"/>
  <c r="BQ15" i="6" s="1"/>
  <c r="BP16" i="6"/>
  <c r="BP17" i="6"/>
  <c r="BQ17" i="6" s="1"/>
  <c r="BP18" i="6"/>
  <c r="BP19" i="6"/>
  <c r="BQ19" i="6" s="1"/>
  <c r="BP20" i="6"/>
  <c r="BP21" i="6"/>
  <c r="BQ21" i="6" s="1"/>
  <c r="BP22" i="6"/>
  <c r="BP23" i="6"/>
  <c r="BQ23" i="6" s="1"/>
  <c r="BP24" i="6"/>
  <c r="BP25" i="6"/>
  <c r="BQ25" i="6" s="1"/>
  <c r="BP26" i="6"/>
  <c r="BP27" i="6"/>
  <c r="BQ27" i="6" s="1"/>
  <c r="BP28" i="6"/>
  <c r="BP29" i="6"/>
  <c r="BQ29" i="6" s="1"/>
  <c r="BP30" i="6"/>
  <c r="BP31" i="6"/>
  <c r="BQ31" i="6" s="1"/>
  <c r="BP32" i="6"/>
  <c r="BP33" i="6"/>
  <c r="BQ33" i="6" s="1"/>
  <c r="BP34" i="6"/>
  <c r="BP35" i="6"/>
  <c r="BQ35" i="6" s="1"/>
  <c r="BP36" i="6"/>
  <c r="BP37" i="6"/>
  <c r="BQ37" i="6" s="1"/>
  <c r="BP38" i="6"/>
  <c r="BP39" i="6"/>
  <c r="BQ39" i="6" s="1"/>
  <c r="BP40" i="6"/>
  <c r="BP41" i="6"/>
  <c r="BQ41" i="6" s="1"/>
  <c r="BP42" i="6"/>
  <c r="BP43" i="6"/>
  <c r="BQ43" i="6" s="1"/>
  <c r="BP44" i="6"/>
  <c r="BP45" i="6"/>
  <c r="BQ45" i="6" s="1"/>
  <c r="BP46" i="6"/>
  <c r="BP47" i="6"/>
  <c r="BQ47" i="6" s="1"/>
  <c r="BP48" i="6"/>
  <c r="BP49" i="6"/>
  <c r="BQ49" i="6" s="1"/>
  <c r="BP50" i="6"/>
  <c r="BP51" i="6"/>
  <c r="BQ51" i="6" s="1"/>
  <c r="BP52" i="6"/>
  <c r="BP53" i="6"/>
  <c r="BQ53" i="6" s="1"/>
  <c r="BP54" i="6"/>
  <c r="BP55" i="6"/>
  <c r="BQ55" i="6" s="1"/>
  <c r="BP56" i="6"/>
  <c r="BP57" i="6"/>
  <c r="BQ57" i="6" s="1"/>
  <c r="BP58" i="6"/>
  <c r="BP59" i="6"/>
  <c r="BQ59" i="6" s="1"/>
  <c r="BP60" i="6"/>
  <c r="BP61" i="6"/>
  <c r="BQ61" i="6" s="1"/>
  <c r="BP62" i="6"/>
  <c r="BP63" i="6"/>
  <c r="BQ63" i="6" s="1"/>
  <c r="BP64" i="6"/>
  <c r="BP65" i="6"/>
  <c r="BQ65" i="6" s="1"/>
  <c r="BP66" i="6"/>
  <c r="BP67" i="6"/>
  <c r="BQ67" i="6" s="1"/>
  <c r="BP68" i="6"/>
  <c r="BP69" i="6"/>
  <c r="BQ69" i="6" s="1"/>
  <c r="BP70" i="6"/>
  <c r="BP71" i="6"/>
  <c r="BQ71" i="6" s="1"/>
  <c r="BP72" i="6"/>
  <c r="BP73" i="6"/>
  <c r="BQ73" i="6" s="1"/>
  <c r="BP3" i="6"/>
  <c r="BM4" i="6"/>
  <c r="BM3" i="6"/>
  <c r="BL4" i="6"/>
  <c r="BL5" i="6"/>
  <c r="BM5" i="6" s="1"/>
  <c r="BL6" i="6"/>
  <c r="BM6" i="6" s="1"/>
  <c r="BL7" i="6"/>
  <c r="BM7" i="6" s="1"/>
  <c r="BL3" i="6"/>
  <c r="BK3" i="6"/>
  <c r="BJ4" i="6"/>
  <c r="BJ5" i="6"/>
  <c r="BK5" i="6" s="1"/>
  <c r="BJ6" i="6"/>
  <c r="BJ7" i="6"/>
  <c r="BK7" i="6" s="1"/>
  <c r="BJ3" i="6"/>
  <c r="AZ4" i="6"/>
  <c r="BA4" i="6" s="1"/>
  <c r="AZ5" i="6"/>
  <c r="BA5" i="6" s="1"/>
  <c r="AZ6" i="6"/>
  <c r="BA6" i="6" s="1"/>
  <c r="AZ7" i="6"/>
  <c r="BA7" i="6" s="1"/>
  <c r="AZ8" i="6"/>
  <c r="BA8" i="6" s="1"/>
  <c r="AZ9" i="6"/>
  <c r="BA9" i="6" s="1"/>
  <c r="AZ10" i="6"/>
  <c r="BA10" i="6" s="1"/>
  <c r="AZ11" i="6"/>
  <c r="BA11" i="6" s="1"/>
  <c r="AZ12" i="6"/>
  <c r="BA12" i="6" s="1"/>
  <c r="AZ13" i="6"/>
  <c r="BA13" i="6" s="1"/>
  <c r="AZ14" i="6"/>
  <c r="BA14" i="6" s="1"/>
  <c r="AZ15" i="6"/>
  <c r="BA15" i="6" s="1"/>
  <c r="AZ16" i="6"/>
  <c r="BA16" i="6" s="1"/>
  <c r="AZ17" i="6"/>
  <c r="BA17" i="6" s="1"/>
  <c r="AZ18" i="6"/>
  <c r="BA18" i="6" s="1"/>
  <c r="AZ19" i="6"/>
  <c r="BA19" i="6" s="1"/>
  <c r="AZ20" i="6"/>
  <c r="BA20" i="6" s="1"/>
  <c r="AZ21" i="6"/>
  <c r="BA21" i="6" s="1"/>
  <c r="AZ22" i="6"/>
  <c r="BA22" i="6" s="1"/>
  <c r="AZ23" i="6"/>
  <c r="BA23" i="6" s="1"/>
  <c r="AZ24" i="6"/>
  <c r="BA24" i="6" s="1"/>
  <c r="AZ25" i="6"/>
  <c r="BA25" i="6" s="1"/>
  <c r="AZ26" i="6"/>
  <c r="BA26" i="6" s="1"/>
  <c r="AZ27" i="6"/>
  <c r="BA27" i="6" s="1"/>
  <c r="AZ28" i="6"/>
  <c r="BA28" i="6" s="1"/>
  <c r="AZ29" i="6"/>
  <c r="BA29" i="6" s="1"/>
  <c r="AZ30" i="6"/>
  <c r="BA30" i="6" s="1"/>
  <c r="AZ31" i="6"/>
  <c r="BA31" i="6" s="1"/>
  <c r="AZ32" i="6"/>
  <c r="BA32" i="6" s="1"/>
  <c r="AZ33" i="6"/>
  <c r="BA33" i="6" s="1"/>
  <c r="AZ34" i="6"/>
  <c r="BA34" i="6" s="1"/>
  <c r="AZ35" i="6"/>
  <c r="BA35" i="6" s="1"/>
  <c r="AZ36" i="6"/>
  <c r="BA36" i="6" s="1"/>
  <c r="AZ37" i="6"/>
  <c r="BA37" i="6" s="1"/>
  <c r="AZ38" i="6"/>
  <c r="BA38" i="6" s="1"/>
  <c r="AZ39" i="6"/>
  <c r="BA39" i="6" s="1"/>
  <c r="AZ40" i="6"/>
  <c r="BA40" i="6" s="1"/>
  <c r="AZ41" i="6"/>
  <c r="BA41" i="6" s="1"/>
  <c r="AZ42" i="6"/>
  <c r="BA42" i="6" s="1"/>
  <c r="AZ43" i="6"/>
  <c r="BA43" i="6" s="1"/>
  <c r="AZ44" i="6"/>
  <c r="BA44" i="6" s="1"/>
  <c r="AZ45" i="6"/>
  <c r="BA45" i="6" s="1"/>
  <c r="AZ46" i="6"/>
  <c r="BA46" i="6" s="1"/>
  <c r="AZ47" i="6"/>
  <c r="BA47" i="6" s="1"/>
  <c r="AZ48" i="6"/>
  <c r="BA48" i="6" s="1"/>
  <c r="AZ49" i="6"/>
  <c r="BA49" i="6" s="1"/>
  <c r="AZ50" i="6"/>
  <c r="BA50" i="6" s="1"/>
  <c r="AZ51" i="6"/>
  <c r="BA51" i="6" s="1"/>
  <c r="AZ52" i="6"/>
  <c r="BA52" i="6" s="1"/>
  <c r="AZ53" i="6"/>
  <c r="BA53" i="6" s="1"/>
  <c r="AZ54" i="6"/>
  <c r="BA54" i="6" s="1"/>
  <c r="AZ55" i="6"/>
  <c r="BA55" i="6" s="1"/>
  <c r="AZ56" i="6"/>
  <c r="BA56" i="6" s="1"/>
  <c r="AZ57" i="6"/>
  <c r="BA57" i="6" s="1"/>
  <c r="AZ58" i="6"/>
  <c r="BA58" i="6" s="1"/>
  <c r="AZ59" i="6"/>
  <c r="BA59" i="6" s="1"/>
  <c r="AZ60" i="6"/>
  <c r="BA60" i="6" s="1"/>
  <c r="AZ61" i="6"/>
  <c r="BA61" i="6" s="1"/>
  <c r="AZ62" i="6"/>
  <c r="BA62" i="6" s="1"/>
  <c r="AZ63" i="6"/>
  <c r="BA63" i="6" s="1"/>
  <c r="AZ64" i="6"/>
  <c r="BA64" i="6" s="1"/>
  <c r="AZ3" i="6"/>
  <c r="BA3" i="6" s="1"/>
  <c r="AX4" i="6"/>
  <c r="AY5" i="6" s="1"/>
  <c r="AX5" i="6"/>
  <c r="AX6" i="6"/>
  <c r="AY6" i="6" s="1"/>
  <c r="AX7" i="6"/>
  <c r="AX8" i="6"/>
  <c r="AY8" i="6" s="1"/>
  <c r="AX9" i="6"/>
  <c r="AX10" i="6"/>
  <c r="AY10" i="6" s="1"/>
  <c r="AX11" i="6"/>
  <c r="AX12" i="6"/>
  <c r="AY12" i="6" s="1"/>
  <c r="AX13" i="6"/>
  <c r="AX14" i="6"/>
  <c r="AY14" i="6" s="1"/>
  <c r="AX15" i="6"/>
  <c r="AX16" i="6"/>
  <c r="AY16" i="6" s="1"/>
  <c r="AX17" i="6"/>
  <c r="AX18" i="6"/>
  <c r="AY18" i="6" s="1"/>
  <c r="AX19" i="6"/>
  <c r="AX20" i="6"/>
  <c r="AY20" i="6" s="1"/>
  <c r="AX21" i="6"/>
  <c r="AX22" i="6"/>
  <c r="AY22" i="6" s="1"/>
  <c r="AX23" i="6"/>
  <c r="AX24" i="6"/>
  <c r="AY24" i="6" s="1"/>
  <c r="AX25" i="6"/>
  <c r="AX26" i="6"/>
  <c r="AY26" i="6" s="1"/>
  <c r="AX27" i="6"/>
  <c r="AX28" i="6"/>
  <c r="AY28" i="6" s="1"/>
  <c r="AX29" i="6"/>
  <c r="AX30" i="6"/>
  <c r="AY30" i="6" s="1"/>
  <c r="AX31" i="6"/>
  <c r="AX32" i="6"/>
  <c r="AY32" i="6" s="1"/>
  <c r="AX33" i="6"/>
  <c r="AX34" i="6"/>
  <c r="AY34" i="6" s="1"/>
  <c r="AX35" i="6"/>
  <c r="AX36" i="6"/>
  <c r="AY36" i="6" s="1"/>
  <c r="AX37" i="6"/>
  <c r="AX38" i="6"/>
  <c r="AY38" i="6" s="1"/>
  <c r="AX39" i="6"/>
  <c r="AX40" i="6"/>
  <c r="AY40" i="6" s="1"/>
  <c r="AX41" i="6"/>
  <c r="AX42" i="6"/>
  <c r="AY42" i="6" s="1"/>
  <c r="AX43" i="6"/>
  <c r="AX44" i="6"/>
  <c r="AY44" i="6" s="1"/>
  <c r="AX45" i="6"/>
  <c r="AX46" i="6"/>
  <c r="AY46" i="6" s="1"/>
  <c r="AX47" i="6"/>
  <c r="AX48" i="6"/>
  <c r="AY48" i="6" s="1"/>
  <c r="AX49" i="6"/>
  <c r="AX50" i="6"/>
  <c r="AY50" i="6" s="1"/>
  <c r="AX51" i="6"/>
  <c r="AX52" i="6"/>
  <c r="AY52" i="6" s="1"/>
  <c r="AX53" i="6"/>
  <c r="AX54" i="6"/>
  <c r="AY54" i="6" s="1"/>
  <c r="AX55" i="6"/>
  <c r="AX56" i="6"/>
  <c r="AY56" i="6" s="1"/>
  <c r="AX57" i="6"/>
  <c r="AX58" i="6"/>
  <c r="AY58" i="6" s="1"/>
  <c r="AX59" i="6"/>
  <c r="AX60" i="6"/>
  <c r="AY60" i="6" s="1"/>
  <c r="AX61" i="6"/>
  <c r="AX62" i="6"/>
  <c r="AY62" i="6" s="1"/>
  <c r="AX63" i="6"/>
  <c r="AX64" i="6"/>
  <c r="AY64" i="6" s="1"/>
  <c r="AX3" i="6"/>
  <c r="AY3" i="6" s="1"/>
  <c r="AT4" i="6"/>
  <c r="AU4" i="6" s="1"/>
  <c r="AT5" i="6"/>
  <c r="AU5" i="6" s="1"/>
  <c r="AT6" i="6"/>
  <c r="AU6" i="6" s="1"/>
  <c r="AT7" i="6"/>
  <c r="AU7" i="6" s="1"/>
  <c r="AT3" i="6"/>
  <c r="AU3" i="6" s="1"/>
  <c r="AR4" i="6"/>
  <c r="AR5" i="6"/>
  <c r="AS5" i="6" s="1"/>
  <c r="AR6" i="6"/>
  <c r="AR7" i="6"/>
  <c r="AS7" i="6" s="1"/>
  <c r="AR3" i="6"/>
  <c r="AS3" i="6" s="1"/>
  <c r="AO8" i="6"/>
  <c r="AO16" i="6"/>
  <c r="AO24" i="6"/>
  <c r="AN4" i="6"/>
  <c r="AO4" i="6" s="1"/>
  <c r="AN5" i="6"/>
  <c r="AO5" i="6" s="1"/>
  <c r="AN6" i="6"/>
  <c r="AO6" i="6" s="1"/>
  <c r="AN7" i="6"/>
  <c r="AO7" i="6" s="1"/>
  <c r="AN8" i="6"/>
  <c r="AN9" i="6"/>
  <c r="AO9" i="6" s="1"/>
  <c r="AN10" i="6"/>
  <c r="AO10" i="6" s="1"/>
  <c r="AN11" i="6"/>
  <c r="AO11" i="6" s="1"/>
  <c r="AN12" i="6"/>
  <c r="AO12" i="6" s="1"/>
  <c r="AN13" i="6"/>
  <c r="AO13" i="6" s="1"/>
  <c r="AN14" i="6"/>
  <c r="AO14" i="6" s="1"/>
  <c r="AN15" i="6"/>
  <c r="AO15" i="6" s="1"/>
  <c r="AN16" i="6"/>
  <c r="AN17" i="6"/>
  <c r="AO17" i="6" s="1"/>
  <c r="AN18" i="6"/>
  <c r="AO18" i="6" s="1"/>
  <c r="AN19" i="6"/>
  <c r="AO19" i="6" s="1"/>
  <c r="AN20" i="6"/>
  <c r="AO20" i="6" s="1"/>
  <c r="AN21" i="6"/>
  <c r="AO21" i="6" s="1"/>
  <c r="AN22" i="6"/>
  <c r="AO22" i="6" s="1"/>
  <c r="AN23" i="6"/>
  <c r="AO23" i="6" s="1"/>
  <c r="AN24" i="6"/>
  <c r="AN25" i="6"/>
  <c r="AO25" i="6" s="1"/>
  <c r="AN26" i="6"/>
  <c r="AO26" i="6" s="1"/>
  <c r="AN27" i="6"/>
  <c r="AO27" i="6" s="1"/>
  <c r="AN3" i="6"/>
  <c r="AO3" i="6" s="1"/>
  <c r="AL4" i="6"/>
  <c r="AL5" i="6"/>
  <c r="AM5" i="6" s="1"/>
  <c r="AL6" i="6"/>
  <c r="AL7" i="6"/>
  <c r="AM7" i="6" s="1"/>
  <c r="AL8" i="6"/>
  <c r="AL9" i="6"/>
  <c r="AM9" i="6" s="1"/>
  <c r="AL10" i="6"/>
  <c r="AL11" i="6"/>
  <c r="AM11" i="6" s="1"/>
  <c r="AL12" i="6"/>
  <c r="AL13" i="6"/>
  <c r="AM13" i="6" s="1"/>
  <c r="AL14" i="6"/>
  <c r="AL15" i="6"/>
  <c r="AM15" i="6" s="1"/>
  <c r="AL16" i="6"/>
  <c r="AL17" i="6"/>
  <c r="AM17" i="6" s="1"/>
  <c r="AL18" i="6"/>
  <c r="AL19" i="6"/>
  <c r="AM19" i="6" s="1"/>
  <c r="AL20" i="6"/>
  <c r="AL21" i="6"/>
  <c r="AM21" i="6" s="1"/>
  <c r="AL22" i="6"/>
  <c r="AL23" i="6"/>
  <c r="AM23" i="6" s="1"/>
  <c r="AL24" i="6"/>
  <c r="AL25" i="6"/>
  <c r="AM25" i="6" s="1"/>
  <c r="AL26" i="6"/>
  <c r="AL27" i="6"/>
  <c r="AM27" i="6" s="1"/>
  <c r="AL3" i="6"/>
  <c r="AM3" i="6" s="1"/>
  <c r="AH4" i="6"/>
  <c r="AI4" i="6" s="1"/>
  <c r="AH5" i="6"/>
  <c r="AI5" i="6" s="1"/>
  <c r="AH6" i="6"/>
  <c r="AI6" i="6" s="1"/>
  <c r="AH7" i="6"/>
  <c r="AI7" i="6" s="1"/>
  <c r="AH8" i="6"/>
  <c r="AI8" i="6" s="1"/>
  <c r="AH9" i="6"/>
  <c r="AI9" i="6" s="1"/>
  <c r="AH10" i="6"/>
  <c r="AI10" i="6" s="1"/>
  <c r="AH11" i="6"/>
  <c r="AI11" i="6" s="1"/>
  <c r="AH3" i="6"/>
  <c r="AI3" i="6" s="1"/>
  <c r="AF4" i="6"/>
  <c r="AF5" i="6"/>
  <c r="AG5" i="6" s="1"/>
  <c r="AF6" i="6"/>
  <c r="AF7" i="6"/>
  <c r="AG7" i="6" s="1"/>
  <c r="AF8" i="6"/>
  <c r="AF9" i="6"/>
  <c r="AG9" i="6" s="1"/>
  <c r="AF10" i="6"/>
  <c r="AF11" i="6"/>
  <c r="AG11" i="6" s="1"/>
  <c r="AF3" i="6"/>
  <c r="AG3" i="6" s="1"/>
  <c r="AB4" i="6"/>
  <c r="AC4" i="6" s="1"/>
  <c r="AB5" i="6"/>
  <c r="AC5" i="6" s="1"/>
  <c r="AB6" i="6"/>
  <c r="AC6" i="6" s="1"/>
  <c r="AB3" i="6"/>
  <c r="AC3" i="6" s="1"/>
  <c r="Z4" i="6"/>
  <c r="AA5" i="6" s="1"/>
  <c r="Z5" i="6"/>
  <c r="Z6" i="6"/>
  <c r="AA6" i="6" s="1"/>
  <c r="Z3" i="6"/>
  <c r="AA3" i="6" s="1"/>
  <c r="V4" i="6"/>
  <c r="W4" i="6" s="1"/>
  <c r="V5" i="6"/>
  <c r="W5" i="6" s="1"/>
  <c r="V6" i="6"/>
  <c r="W6" i="6" s="1"/>
  <c r="V7" i="6"/>
  <c r="W7" i="6" s="1"/>
  <c r="V8" i="6"/>
  <c r="W8" i="6" s="1"/>
  <c r="T4" i="6"/>
  <c r="T5" i="6"/>
  <c r="U5" i="6" s="1"/>
  <c r="T6" i="6"/>
  <c r="T7" i="6"/>
  <c r="U7" i="6" s="1"/>
  <c r="T8" i="6"/>
  <c r="V3" i="6"/>
  <c r="W3" i="6" s="1"/>
  <c r="T3" i="6"/>
  <c r="U3" i="6" s="1"/>
  <c r="C13" i="6"/>
  <c r="B4" i="6"/>
  <c r="B5" i="6"/>
  <c r="C5" i="6" s="1"/>
  <c r="B6" i="6"/>
  <c r="B7" i="6"/>
  <c r="C7" i="6" s="1"/>
  <c r="B8" i="6"/>
  <c r="B9" i="6"/>
  <c r="C9" i="6" s="1"/>
  <c r="B10" i="6"/>
  <c r="B11" i="6"/>
  <c r="C11" i="6" s="1"/>
  <c r="B12" i="6"/>
  <c r="B13" i="6"/>
  <c r="B14" i="6"/>
  <c r="E4" i="6"/>
  <c r="E12" i="6"/>
  <c r="D4" i="6"/>
  <c r="D5" i="6"/>
  <c r="E5" i="6" s="1"/>
  <c r="D6" i="6"/>
  <c r="E6" i="6" s="1"/>
  <c r="D7" i="6"/>
  <c r="E7" i="6" s="1"/>
  <c r="D8" i="6"/>
  <c r="E8" i="6" s="1"/>
  <c r="D9" i="6"/>
  <c r="E9" i="6" s="1"/>
  <c r="D10" i="6"/>
  <c r="E10" i="6" s="1"/>
  <c r="D11" i="6"/>
  <c r="E11" i="6" s="1"/>
  <c r="D12" i="6"/>
  <c r="D13" i="6"/>
  <c r="E13" i="6" s="1"/>
  <c r="D14" i="6"/>
  <c r="E14" i="6" s="1"/>
  <c r="D3" i="6"/>
  <c r="E3" i="6" s="1"/>
  <c r="B3" i="6"/>
  <c r="C4" i="6" s="1"/>
  <c r="P4" i="6"/>
  <c r="Q4" i="6" s="1"/>
  <c r="P5" i="6"/>
  <c r="Q5" i="6" s="1"/>
  <c r="P6" i="6"/>
  <c r="Q6" i="6" s="1"/>
  <c r="P7" i="6"/>
  <c r="Q7" i="6" s="1"/>
  <c r="P8" i="6"/>
  <c r="Q8" i="6" s="1"/>
  <c r="P9" i="6"/>
  <c r="Q9" i="6" s="1"/>
  <c r="P10" i="6"/>
  <c r="Q10" i="6" s="1"/>
  <c r="P11" i="6"/>
  <c r="Q11" i="6" s="1"/>
  <c r="P12" i="6"/>
  <c r="Q12" i="6" s="1"/>
  <c r="P13" i="6"/>
  <c r="Q13" i="6" s="1"/>
  <c r="P14" i="6"/>
  <c r="Q14" i="6" s="1"/>
  <c r="P15" i="6"/>
  <c r="Q15" i="6" s="1"/>
  <c r="P16" i="6"/>
  <c r="Q16" i="6" s="1"/>
  <c r="P17" i="6"/>
  <c r="Q17" i="6" s="1"/>
  <c r="P18" i="6"/>
  <c r="Q18" i="6" s="1"/>
  <c r="P19" i="6"/>
  <c r="Q19" i="6" s="1"/>
  <c r="P20" i="6"/>
  <c r="Q20" i="6" s="1"/>
  <c r="P21" i="6"/>
  <c r="Q21" i="6" s="1"/>
  <c r="P22" i="6"/>
  <c r="Q22" i="6" s="1"/>
  <c r="P23" i="6"/>
  <c r="Q23" i="6" s="1"/>
  <c r="P24" i="6"/>
  <c r="Q24" i="6" s="1"/>
  <c r="P25" i="6"/>
  <c r="Q25" i="6" s="1"/>
  <c r="P26" i="6"/>
  <c r="Q26" i="6" s="1"/>
  <c r="P27" i="6"/>
  <c r="Q27" i="6" s="1"/>
  <c r="P28" i="6"/>
  <c r="Q28" i="6" s="1"/>
  <c r="P29" i="6"/>
  <c r="Q29" i="6" s="1"/>
  <c r="P30" i="6"/>
  <c r="Q30" i="6" s="1"/>
  <c r="P31" i="6"/>
  <c r="Q31" i="6" s="1"/>
  <c r="P32" i="6"/>
  <c r="Q32" i="6" s="1"/>
  <c r="P33" i="6"/>
  <c r="Q33" i="6" s="1"/>
  <c r="P34" i="6"/>
  <c r="Q34" i="6" s="1"/>
  <c r="P35" i="6"/>
  <c r="Q35" i="6" s="1"/>
  <c r="P36" i="6"/>
  <c r="Q36" i="6" s="1"/>
  <c r="P37" i="6"/>
  <c r="Q37" i="6" s="1"/>
  <c r="P38" i="6"/>
  <c r="Q38" i="6" s="1"/>
  <c r="P39" i="6"/>
  <c r="Q39" i="6" s="1"/>
  <c r="P40" i="6"/>
  <c r="Q40" i="6" s="1"/>
  <c r="P41" i="6"/>
  <c r="Q41" i="6" s="1"/>
  <c r="P42" i="6"/>
  <c r="Q42" i="6" s="1"/>
  <c r="P43" i="6"/>
  <c r="Q43" i="6" s="1"/>
  <c r="P44" i="6"/>
  <c r="Q44" i="6" s="1"/>
  <c r="P45" i="6"/>
  <c r="Q45" i="6" s="1"/>
  <c r="P46" i="6"/>
  <c r="Q46" i="6" s="1"/>
  <c r="P47" i="6"/>
  <c r="Q47" i="6" s="1"/>
  <c r="P48" i="6"/>
  <c r="Q48" i="6" s="1"/>
  <c r="P49" i="6"/>
  <c r="Q49" i="6" s="1"/>
  <c r="P50" i="6"/>
  <c r="Q50" i="6" s="1"/>
  <c r="P51" i="6"/>
  <c r="Q51" i="6" s="1"/>
  <c r="P52" i="6"/>
  <c r="Q52" i="6" s="1"/>
  <c r="P53" i="6"/>
  <c r="Q53" i="6" s="1"/>
  <c r="P54" i="6"/>
  <c r="Q54" i="6" s="1"/>
  <c r="P55" i="6"/>
  <c r="Q55" i="6" s="1"/>
  <c r="P56" i="6"/>
  <c r="Q56" i="6" s="1"/>
  <c r="P57" i="6"/>
  <c r="Q57" i="6" s="1"/>
  <c r="P58" i="6"/>
  <c r="Q58" i="6" s="1"/>
  <c r="P59" i="6"/>
  <c r="Q59" i="6" s="1"/>
  <c r="P60" i="6"/>
  <c r="Q60" i="6" s="1"/>
  <c r="P61" i="6"/>
  <c r="Q61" i="6" s="1"/>
  <c r="P62" i="6"/>
  <c r="Q62" i="6" s="1"/>
  <c r="P63" i="6"/>
  <c r="Q63" i="6" s="1"/>
  <c r="P64" i="6"/>
  <c r="Q64" i="6" s="1"/>
  <c r="P65" i="6"/>
  <c r="Q65" i="6" s="1"/>
  <c r="P66" i="6"/>
  <c r="Q66" i="6" s="1"/>
  <c r="P67" i="6"/>
  <c r="Q67" i="6" s="1"/>
  <c r="P68" i="6"/>
  <c r="Q68" i="6" s="1"/>
  <c r="P69" i="6"/>
  <c r="Q69" i="6" s="1"/>
  <c r="P70" i="6"/>
  <c r="Q70" i="6" s="1"/>
  <c r="P71" i="6"/>
  <c r="Q71" i="6" s="1"/>
  <c r="P72" i="6"/>
  <c r="Q72" i="6" s="1"/>
  <c r="P73" i="6"/>
  <c r="Q73" i="6" s="1"/>
  <c r="P74" i="6"/>
  <c r="Q74" i="6" s="1"/>
  <c r="P75" i="6"/>
  <c r="Q75" i="6" s="1"/>
  <c r="P76" i="6"/>
  <c r="Q76" i="6" s="1"/>
  <c r="P77" i="6"/>
  <c r="Q77" i="6" s="1"/>
  <c r="P78" i="6"/>
  <c r="Q78" i="6" s="1"/>
  <c r="P79" i="6"/>
  <c r="Q79" i="6" s="1"/>
  <c r="P80" i="6"/>
  <c r="Q80" i="6" s="1"/>
  <c r="P81" i="6"/>
  <c r="Q81" i="6" s="1"/>
  <c r="P82" i="6"/>
  <c r="Q82" i="6" s="1"/>
  <c r="P83" i="6"/>
  <c r="Q83" i="6" s="1"/>
  <c r="P84" i="6"/>
  <c r="Q84" i="6" s="1"/>
  <c r="P85" i="6"/>
  <c r="Q85" i="6" s="1"/>
  <c r="P86" i="6"/>
  <c r="Q86" i="6" s="1"/>
  <c r="P87" i="6"/>
  <c r="Q87" i="6" s="1"/>
  <c r="P88" i="6"/>
  <c r="Q88" i="6" s="1"/>
  <c r="P89" i="6"/>
  <c r="Q89" i="6" s="1"/>
  <c r="P90" i="6"/>
  <c r="Q90" i="6" s="1"/>
  <c r="P91" i="6"/>
  <c r="Q91" i="6" s="1"/>
  <c r="P92" i="6"/>
  <c r="Q92" i="6" s="1"/>
  <c r="P93" i="6"/>
  <c r="Q93" i="6" s="1"/>
  <c r="P94" i="6"/>
  <c r="Q94" i="6" s="1"/>
  <c r="P95" i="6"/>
  <c r="Q95" i="6" s="1"/>
  <c r="P96" i="6"/>
  <c r="Q96" i="6" s="1"/>
  <c r="P97" i="6"/>
  <c r="Q97" i="6" s="1"/>
  <c r="P98" i="6"/>
  <c r="Q98" i="6" s="1"/>
  <c r="P99" i="6"/>
  <c r="Q99" i="6" s="1"/>
  <c r="P100" i="6"/>
  <c r="Q100" i="6" s="1"/>
  <c r="P101" i="6"/>
  <c r="Q101" i="6" s="1"/>
  <c r="P102" i="6"/>
  <c r="Q102" i="6" s="1"/>
  <c r="P3" i="6"/>
  <c r="Q3" i="6" s="1"/>
  <c r="N4" i="6"/>
  <c r="O5" i="6" s="1"/>
  <c r="N5" i="6"/>
  <c r="N6" i="6"/>
  <c r="N7" i="6"/>
  <c r="N8" i="6"/>
  <c r="O9" i="6" s="1"/>
  <c r="N9" i="6"/>
  <c r="N10" i="6"/>
  <c r="N11" i="6"/>
  <c r="N12" i="6"/>
  <c r="O13" i="6" s="1"/>
  <c r="N13" i="6"/>
  <c r="N14" i="6"/>
  <c r="N15" i="6"/>
  <c r="N16" i="6"/>
  <c r="O17" i="6" s="1"/>
  <c r="N17" i="6"/>
  <c r="N18" i="6"/>
  <c r="N19" i="6"/>
  <c r="N20" i="6"/>
  <c r="O21" i="6" s="1"/>
  <c r="N21" i="6"/>
  <c r="N22" i="6"/>
  <c r="N23" i="6"/>
  <c r="N24" i="6"/>
  <c r="O25" i="6" s="1"/>
  <c r="N25" i="6"/>
  <c r="N26" i="6"/>
  <c r="N27" i="6"/>
  <c r="N28" i="6"/>
  <c r="O29" i="6" s="1"/>
  <c r="N29" i="6"/>
  <c r="N30" i="6"/>
  <c r="N31" i="6"/>
  <c r="N32" i="6"/>
  <c r="O33" i="6" s="1"/>
  <c r="N33" i="6"/>
  <c r="N34" i="6"/>
  <c r="N35" i="6"/>
  <c r="N36" i="6"/>
  <c r="O37" i="6" s="1"/>
  <c r="N37" i="6"/>
  <c r="N38" i="6"/>
  <c r="N39" i="6"/>
  <c r="N40" i="6"/>
  <c r="O41" i="6" s="1"/>
  <c r="N41" i="6"/>
  <c r="N42" i="6"/>
  <c r="N43" i="6"/>
  <c r="N44" i="6"/>
  <c r="O45" i="6" s="1"/>
  <c r="N45" i="6"/>
  <c r="N46" i="6"/>
  <c r="N47" i="6"/>
  <c r="N48" i="6"/>
  <c r="O49" i="6" s="1"/>
  <c r="N49" i="6"/>
  <c r="N50" i="6"/>
  <c r="N51" i="6"/>
  <c r="N52" i="6"/>
  <c r="O53" i="6" s="1"/>
  <c r="N53" i="6"/>
  <c r="N54" i="6"/>
  <c r="N55" i="6"/>
  <c r="N56" i="6"/>
  <c r="O57" i="6" s="1"/>
  <c r="N57" i="6"/>
  <c r="N58" i="6"/>
  <c r="N59" i="6"/>
  <c r="N60" i="6"/>
  <c r="O61" i="6" s="1"/>
  <c r="N61" i="6"/>
  <c r="N62" i="6"/>
  <c r="N63" i="6"/>
  <c r="N64" i="6"/>
  <c r="O65" i="6" s="1"/>
  <c r="N65" i="6"/>
  <c r="N66" i="6"/>
  <c r="N67" i="6"/>
  <c r="N68" i="6"/>
  <c r="O69" i="6" s="1"/>
  <c r="N69" i="6"/>
  <c r="N70" i="6"/>
  <c r="O71" i="6" s="1"/>
  <c r="N71" i="6"/>
  <c r="N72" i="6"/>
  <c r="O73" i="6" s="1"/>
  <c r="N73" i="6"/>
  <c r="N74" i="6"/>
  <c r="O75" i="6" s="1"/>
  <c r="N75" i="6"/>
  <c r="N76" i="6"/>
  <c r="O77" i="6" s="1"/>
  <c r="N77" i="6"/>
  <c r="N78" i="6"/>
  <c r="O79" i="6" s="1"/>
  <c r="N79" i="6"/>
  <c r="N80" i="6"/>
  <c r="O81" i="6" s="1"/>
  <c r="N81" i="6"/>
  <c r="N82" i="6"/>
  <c r="O83" i="6" s="1"/>
  <c r="N83" i="6"/>
  <c r="N84" i="6"/>
  <c r="O85" i="6" s="1"/>
  <c r="N85" i="6"/>
  <c r="N86" i="6"/>
  <c r="O87" i="6" s="1"/>
  <c r="N87" i="6"/>
  <c r="N88" i="6"/>
  <c r="O89" i="6" s="1"/>
  <c r="N89" i="6"/>
  <c r="N90" i="6"/>
  <c r="O91" i="6" s="1"/>
  <c r="N91" i="6"/>
  <c r="N92" i="6"/>
  <c r="O93" i="6" s="1"/>
  <c r="N93" i="6"/>
  <c r="N94" i="6"/>
  <c r="O95" i="6" s="1"/>
  <c r="N95" i="6"/>
  <c r="N96" i="6"/>
  <c r="O97" i="6" s="1"/>
  <c r="N97" i="6"/>
  <c r="N98" i="6"/>
  <c r="O99" i="6" s="1"/>
  <c r="N99" i="6"/>
  <c r="N100" i="6"/>
  <c r="O101" i="6" s="1"/>
  <c r="N101" i="6"/>
  <c r="N102" i="6"/>
  <c r="O102" i="6" s="1"/>
  <c r="N3" i="6"/>
  <c r="O3" i="6" s="1"/>
  <c r="J4" i="6"/>
  <c r="K4" i="6" s="1"/>
  <c r="J5" i="6"/>
  <c r="K5" i="6" s="1"/>
  <c r="J6" i="6"/>
  <c r="K6" i="6" s="1"/>
  <c r="J7" i="6"/>
  <c r="K7" i="6" s="1"/>
  <c r="J8" i="6"/>
  <c r="K8" i="6" s="1"/>
  <c r="J9" i="6"/>
  <c r="K9" i="6" s="1"/>
  <c r="J10" i="6"/>
  <c r="K10" i="6" s="1"/>
  <c r="J11" i="6"/>
  <c r="K11" i="6" s="1"/>
  <c r="J12" i="6"/>
  <c r="K12" i="6" s="1"/>
  <c r="J13" i="6"/>
  <c r="K13" i="6" s="1"/>
  <c r="J14" i="6"/>
  <c r="K14" i="6" s="1"/>
  <c r="J15" i="6"/>
  <c r="K15" i="6" s="1"/>
  <c r="J16" i="6"/>
  <c r="K16" i="6" s="1"/>
  <c r="J17" i="6"/>
  <c r="K17" i="6" s="1"/>
  <c r="J18" i="6"/>
  <c r="K18" i="6" s="1"/>
  <c r="J3" i="6"/>
  <c r="K3" i="6" s="1"/>
  <c r="H4" i="6"/>
  <c r="I5" i="6" s="1"/>
  <c r="H5" i="6"/>
  <c r="H6" i="6"/>
  <c r="I7" i="6" s="1"/>
  <c r="H7" i="6"/>
  <c r="H8" i="6"/>
  <c r="I9" i="6" s="1"/>
  <c r="H9" i="6"/>
  <c r="H10" i="6"/>
  <c r="I11" i="6" s="1"/>
  <c r="H11" i="6"/>
  <c r="H12" i="6"/>
  <c r="I13" i="6" s="1"/>
  <c r="H13" i="6"/>
  <c r="H14" i="6"/>
  <c r="I15" i="6" s="1"/>
  <c r="H15" i="6"/>
  <c r="H16" i="6"/>
  <c r="I17" i="6" s="1"/>
  <c r="H17" i="6"/>
  <c r="H18" i="6"/>
  <c r="I18" i="6" s="1"/>
  <c r="H3" i="6"/>
  <c r="I3" i="6" s="1"/>
  <c r="BF24" i="6"/>
  <c r="BG24" i="6" s="1"/>
  <c r="BF25" i="6"/>
  <c r="BG25" i="6" s="1"/>
  <c r="BF26" i="6"/>
  <c r="BG26" i="6" s="1"/>
  <c r="BF27" i="6"/>
  <c r="BG27" i="6" s="1"/>
  <c r="BF28" i="6"/>
  <c r="BG28" i="6" s="1"/>
  <c r="BF29" i="6"/>
  <c r="BG29" i="6" s="1"/>
  <c r="BF30" i="6"/>
  <c r="BG30" i="6" s="1"/>
  <c r="BF31" i="6"/>
  <c r="BG31" i="6" s="1"/>
  <c r="BF32" i="6"/>
  <c r="BG32" i="6" s="1"/>
  <c r="BF33" i="6"/>
  <c r="BG33" i="6" s="1"/>
  <c r="BF34" i="6"/>
  <c r="BG34" i="6" s="1"/>
  <c r="BF35" i="6"/>
  <c r="BG35" i="6" s="1"/>
  <c r="BF36" i="6"/>
  <c r="BG36" i="6" s="1"/>
  <c r="BF37" i="6"/>
  <c r="BG37" i="6" s="1"/>
  <c r="BF38" i="6"/>
  <c r="BG38" i="6" s="1"/>
  <c r="BF39" i="6"/>
  <c r="BG39" i="6" s="1"/>
  <c r="BF40" i="6"/>
  <c r="BG40" i="6" s="1"/>
  <c r="BF41" i="6"/>
  <c r="BG41" i="6" s="1"/>
  <c r="BF42" i="6"/>
  <c r="BG42" i="6" s="1"/>
  <c r="BF43" i="6"/>
  <c r="BG43" i="6" s="1"/>
  <c r="BF44" i="6"/>
  <c r="BG44" i="6" s="1"/>
  <c r="BF45" i="6"/>
  <c r="BG45" i="6" s="1"/>
  <c r="BF46" i="6"/>
  <c r="BG46" i="6" s="1"/>
  <c r="BF47" i="6"/>
  <c r="BG47" i="6" s="1"/>
  <c r="BF48" i="6"/>
  <c r="BG48" i="6" s="1"/>
  <c r="BF49" i="6"/>
  <c r="BG49" i="6" s="1"/>
  <c r="BF50" i="6"/>
  <c r="BG50" i="6" s="1"/>
  <c r="BF51" i="6"/>
  <c r="BG51" i="6" s="1"/>
  <c r="BF52" i="6"/>
  <c r="BG52" i="6" s="1"/>
  <c r="BF53" i="6"/>
  <c r="BG53" i="6" s="1"/>
  <c r="BF54" i="6"/>
  <c r="BG54" i="6" s="1"/>
  <c r="BF55" i="6"/>
  <c r="BG55" i="6" s="1"/>
  <c r="BF56" i="6"/>
  <c r="BG56" i="6" s="1"/>
  <c r="BF57" i="6"/>
  <c r="BG57" i="6" s="1"/>
  <c r="BF58" i="6"/>
  <c r="BG58" i="6" s="1"/>
  <c r="BF59" i="6"/>
  <c r="BG59" i="6" s="1"/>
  <c r="BF60" i="6"/>
  <c r="BG60" i="6" s="1"/>
  <c r="BF61" i="6"/>
  <c r="BG61" i="6" s="1"/>
  <c r="BF62" i="6"/>
  <c r="BG62" i="6" s="1"/>
  <c r="BF63" i="6"/>
  <c r="BG63" i="6" s="1"/>
  <c r="BF64" i="6"/>
  <c r="BG64" i="6" s="1"/>
  <c r="BF65" i="6"/>
  <c r="BG65" i="6" s="1"/>
  <c r="BF66" i="6"/>
  <c r="BG66" i="6" s="1"/>
  <c r="BF67" i="6"/>
  <c r="BG67" i="6" s="1"/>
  <c r="BF68" i="6"/>
  <c r="BG68" i="6" s="1"/>
  <c r="BF69" i="6"/>
  <c r="BG69" i="6" s="1"/>
  <c r="BF70" i="6"/>
  <c r="BG70" i="6" s="1"/>
  <c r="BF71" i="6"/>
  <c r="BG71" i="6" s="1"/>
  <c r="BF72" i="6"/>
  <c r="BG72" i="6" s="1"/>
  <c r="BF73" i="6"/>
  <c r="BG73" i="6" s="1"/>
  <c r="BF74" i="6"/>
  <c r="BG74" i="6" s="1"/>
  <c r="BF75" i="6"/>
  <c r="BG75" i="6" s="1"/>
  <c r="BF76" i="6"/>
  <c r="BG76" i="6" s="1"/>
  <c r="BF77" i="6"/>
  <c r="BG77" i="6" s="1"/>
  <c r="BF78" i="6"/>
  <c r="BG78" i="6" s="1"/>
  <c r="BF79" i="6"/>
  <c r="BG79" i="6" s="1"/>
  <c r="BF80" i="6"/>
  <c r="BG80" i="6" s="1"/>
  <c r="BF81" i="6"/>
  <c r="BG81" i="6" s="1"/>
  <c r="BF82" i="6"/>
  <c r="BG82" i="6" s="1"/>
  <c r="BF83" i="6"/>
  <c r="BG83" i="6" s="1"/>
  <c r="BF84" i="6"/>
  <c r="BG84" i="6" s="1"/>
  <c r="BF12" i="6"/>
  <c r="BF13" i="6"/>
  <c r="BG13" i="6" s="1"/>
  <c r="BF14" i="6"/>
  <c r="BF15" i="6"/>
  <c r="BG15" i="6" s="1"/>
  <c r="BF16" i="6"/>
  <c r="BF17" i="6"/>
  <c r="BG17" i="6" s="1"/>
  <c r="BF18" i="6"/>
  <c r="BF19" i="6"/>
  <c r="BG19" i="6" s="1"/>
  <c r="BF20" i="6"/>
  <c r="BF21" i="6"/>
  <c r="BG21" i="6" s="1"/>
  <c r="BF22" i="6"/>
  <c r="BD24" i="6"/>
  <c r="BE25" i="6" s="1"/>
  <c r="BD25" i="6"/>
  <c r="BD26" i="6"/>
  <c r="BE27" i="6" s="1"/>
  <c r="BD27" i="6"/>
  <c r="BD28" i="6"/>
  <c r="BE29" i="6" s="1"/>
  <c r="BD29" i="6"/>
  <c r="BD30" i="6"/>
  <c r="BE31" i="6" s="1"/>
  <c r="BD31" i="6"/>
  <c r="BD32" i="6"/>
  <c r="BE33" i="6" s="1"/>
  <c r="BD33" i="6"/>
  <c r="BD34" i="6"/>
  <c r="BE35" i="6" s="1"/>
  <c r="BD35" i="6"/>
  <c r="BD36" i="6"/>
  <c r="BE37" i="6" s="1"/>
  <c r="BD37" i="6"/>
  <c r="BD38" i="6"/>
  <c r="BE39" i="6" s="1"/>
  <c r="BD39" i="6"/>
  <c r="BD40" i="6"/>
  <c r="BE41" i="6" s="1"/>
  <c r="BD41" i="6"/>
  <c r="BD42" i="6"/>
  <c r="BE43" i="6" s="1"/>
  <c r="BD43" i="6"/>
  <c r="BD44" i="6"/>
  <c r="BE45" i="6" s="1"/>
  <c r="BD45" i="6"/>
  <c r="BD46" i="6"/>
  <c r="BE47" i="6" s="1"/>
  <c r="BD47" i="6"/>
  <c r="BD48" i="6"/>
  <c r="BE49" i="6" s="1"/>
  <c r="BD49" i="6"/>
  <c r="BD50" i="6"/>
  <c r="BE51" i="6" s="1"/>
  <c r="BD51" i="6"/>
  <c r="BD52" i="6"/>
  <c r="BE53" i="6" s="1"/>
  <c r="BD53" i="6"/>
  <c r="BD54" i="6"/>
  <c r="BE55" i="6" s="1"/>
  <c r="BD55" i="6"/>
  <c r="BD56" i="6"/>
  <c r="BE57" i="6" s="1"/>
  <c r="BD57" i="6"/>
  <c r="BD58" i="6"/>
  <c r="BE59" i="6" s="1"/>
  <c r="BD59" i="6"/>
  <c r="BD60" i="6"/>
  <c r="BE61" i="6" s="1"/>
  <c r="BD61" i="6"/>
  <c r="BD62" i="6"/>
  <c r="BE63" i="6" s="1"/>
  <c r="BD63" i="6"/>
  <c r="BD64" i="6"/>
  <c r="BE65" i="6" s="1"/>
  <c r="BD65" i="6"/>
  <c r="BD66" i="6"/>
  <c r="BE67" i="6" s="1"/>
  <c r="BD67" i="6"/>
  <c r="BD68" i="6"/>
  <c r="BE69" i="6" s="1"/>
  <c r="BD69" i="6"/>
  <c r="BD70" i="6"/>
  <c r="BE71" i="6" s="1"/>
  <c r="BD71" i="6"/>
  <c r="BD72" i="6"/>
  <c r="BE73" i="6" s="1"/>
  <c r="BD73" i="6"/>
  <c r="BD74" i="6"/>
  <c r="BE75" i="6" s="1"/>
  <c r="BD75" i="6"/>
  <c r="BD76" i="6"/>
  <c r="BE77" i="6" s="1"/>
  <c r="BD77" i="6"/>
  <c r="BD78" i="6"/>
  <c r="BE79" i="6" s="1"/>
  <c r="BD79" i="6"/>
  <c r="BD80" i="6"/>
  <c r="BE81" i="6" s="1"/>
  <c r="BD81" i="6"/>
  <c r="BD82" i="6"/>
  <c r="BE83" i="6" s="1"/>
  <c r="BD83" i="6"/>
  <c r="BD84" i="6"/>
  <c r="BE84" i="6" s="1"/>
  <c r="BD4" i="6"/>
  <c r="BD5" i="6"/>
  <c r="BE5" i="6" s="1"/>
  <c r="BD6" i="6"/>
  <c r="BD7" i="6"/>
  <c r="BE7" i="6" s="1"/>
  <c r="BD8" i="6"/>
  <c r="BD9" i="6"/>
  <c r="BE9" i="6" s="1"/>
  <c r="BD10" i="6"/>
  <c r="BD11" i="6"/>
  <c r="BE11" i="6" s="1"/>
  <c r="BD12" i="6"/>
  <c r="BD13" i="6"/>
  <c r="BE13" i="6" s="1"/>
  <c r="BD14" i="6"/>
  <c r="BD15" i="6"/>
  <c r="BE15" i="6" s="1"/>
  <c r="BD16" i="6"/>
  <c r="BD17" i="6"/>
  <c r="BE17" i="6" s="1"/>
  <c r="BD18" i="6"/>
  <c r="BD19" i="6"/>
  <c r="BE19" i="6" s="1"/>
  <c r="BD20" i="6"/>
  <c r="BD21" i="6"/>
  <c r="BE21" i="6" s="1"/>
  <c r="BD22" i="6"/>
  <c r="BD23" i="6"/>
  <c r="BE23" i="6" s="1"/>
  <c r="BD3" i="6"/>
  <c r="BE3" i="6" s="1"/>
  <c r="BF4" i="6"/>
  <c r="BG4" i="6" s="1"/>
  <c r="BF5" i="6"/>
  <c r="BG5" i="6" s="1"/>
  <c r="BF6" i="6"/>
  <c r="BG6" i="6" s="1"/>
  <c r="BF7" i="6"/>
  <c r="BG7" i="6" s="1"/>
  <c r="BF8" i="6"/>
  <c r="BG8" i="6" s="1"/>
  <c r="BF9" i="6"/>
  <c r="BG9" i="6" s="1"/>
  <c r="BF10" i="6"/>
  <c r="BG10" i="6" s="1"/>
  <c r="BF11" i="6"/>
  <c r="BG11" i="6" s="1"/>
  <c r="BG12" i="6"/>
  <c r="BG14" i="6"/>
  <c r="BG16" i="6"/>
  <c r="BG18" i="6"/>
  <c r="BG20" i="6"/>
  <c r="BG22" i="6"/>
  <c r="BF23" i="6"/>
  <c r="BG23" i="6" s="1"/>
  <c r="BF3" i="6"/>
  <c r="BG3" i="6" s="1"/>
  <c r="Q732" i="5"/>
  <c r="P732" i="5"/>
  <c r="R732" i="5" s="1"/>
  <c r="S732" i="5" s="1"/>
  <c r="O732" i="5"/>
  <c r="N732" i="5"/>
  <c r="M732" i="5"/>
  <c r="L732" i="5"/>
  <c r="J732" i="5"/>
  <c r="I732" i="5"/>
  <c r="B732" i="5" s="1"/>
  <c r="G732" i="5"/>
  <c r="H732" i="5" s="1"/>
  <c r="E732" i="5"/>
  <c r="F732" i="5" s="1"/>
  <c r="D732" i="5"/>
  <c r="C732" i="5"/>
  <c r="Q671" i="5"/>
  <c r="P671" i="5"/>
  <c r="R671" i="5" s="1"/>
  <c r="S671" i="5" s="1"/>
  <c r="O671" i="5"/>
  <c r="N671" i="5"/>
  <c r="M671" i="5"/>
  <c r="L671" i="5"/>
  <c r="J671" i="5"/>
  <c r="I671" i="5"/>
  <c r="B671" i="5" s="1"/>
  <c r="G671" i="5"/>
  <c r="H671" i="5" s="1"/>
  <c r="E671" i="5"/>
  <c r="F671" i="5" s="1"/>
  <c r="D671" i="5"/>
  <c r="C671" i="5"/>
  <c r="Q451" i="5"/>
  <c r="P451" i="5"/>
  <c r="R451" i="5" s="1"/>
  <c r="S451" i="5" s="1"/>
  <c r="O451" i="5"/>
  <c r="N451" i="5"/>
  <c r="M451" i="5"/>
  <c r="L451" i="5"/>
  <c r="J451" i="5"/>
  <c r="I451" i="5"/>
  <c r="B451" i="5" s="1"/>
  <c r="G451" i="5"/>
  <c r="H451" i="5" s="1"/>
  <c r="E451" i="5"/>
  <c r="F451" i="5" s="1"/>
  <c r="D451" i="5"/>
  <c r="C451" i="5"/>
  <c r="Q562" i="5"/>
  <c r="P562" i="5"/>
  <c r="R562" i="5" s="1"/>
  <c r="S562" i="5" s="1"/>
  <c r="O562" i="5"/>
  <c r="N562" i="5"/>
  <c r="M562" i="5"/>
  <c r="L562" i="5"/>
  <c r="J562" i="5"/>
  <c r="I562" i="5"/>
  <c r="B562" i="5" s="1"/>
  <c r="G562" i="5"/>
  <c r="H562" i="5" s="1"/>
  <c r="E562" i="5"/>
  <c r="F562" i="5" s="1"/>
  <c r="D562" i="5"/>
  <c r="C562" i="5"/>
  <c r="Q726" i="5"/>
  <c r="P726" i="5"/>
  <c r="R726" i="5" s="1"/>
  <c r="S726" i="5" s="1"/>
  <c r="O726" i="5"/>
  <c r="N726" i="5"/>
  <c r="M726" i="5"/>
  <c r="L726" i="5"/>
  <c r="J726" i="5"/>
  <c r="I726" i="5"/>
  <c r="B726" i="5" s="1"/>
  <c r="G726" i="5"/>
  <c r="H726" i="5" s="1"/>
  <c r="E726" i="5"/>
  <c r="F726" i="5" s="1"/>
  <c r="D726" i="5"/>
  <c r="C726" i="5"/>
  <c r="Q524" i="5"/>
  <c r="P524" i="5"/>
  <c r="R524" i="5" s="1"/>
  <c r="S524" i="5" s="1"/>
  <c r="O524" i="5"/>
  <c r="N524" i="5"/>
  <c r="M524" i="5"/>
  <c r="L524" i="5"/>
  <c r="J524" i="5"/>
  <c r="I524" i="5"/>
  <c r="B524" i="5" s="1"/>
  <c r="G524" i="5"/>
  <c r="H524" i="5" s="1"/>
  <c r="E524" i="5"/>
  <c r="F524" i="5" s="1"/>
  <c r="D524" i="5"/>
  <c r="C524" i="5"/>
  <c r="Q749" i="5"/>
  <c r="P749" i="5"/>
  <c r="R749" i="5" s="1"/>
  <c r="S749" i="5" s="1"/>
  <c r="O749" i="5"/>
  <c r="N749" i="5"/>
  <c r="M749" i="5"/>
  <c r="L749" i="5"/>
  <c r="J749" i="5"/>
  <c r="I749" i="5"/>
  <c r="B749" i="5" s="1"/>
  <c r="G749" i="5"/>
  <c r="H749" i="5" s="1"/>
  <c r="E749" i="5"/>
  <c r="F749" i="5" s="1"/>
  <c r="D749" i="5"/>
  <c r="C749" i="5"/>
  <c r="Q748" i="5"/>
  <c r="P748" i="5"/>
  <c r="R748" i="5" s="1"/>
  <c r="S748" i="5" s="1"/>
  <c r="O748" i="5"/>
  <c r="N748" i="5"/>
  <c r="M748" i="5"/>
  <c r="L748" i="5"/>
  <c r="J748" i="5"/>
  <c r="I748" i="5"/>
  <c r="B748" i="5" s="1"/>
  <c r="G748" i="5"/>
  <c r="H748" i="5" s="1"/>
  <c r="E748" i="5"/>
  <c r="F748" i="5" s="1"/>
  <c r="D748" i="5"/>
  <c r="C748" i="5"/>
  <c r="Q670" i="5"/>
  <c r="P670" i="5"/>
  <c r="R670" i="5" s="1"/>
  <c r="S670" i="5" s="1"/>
  <c r="O670" i="5"/>
  <c r="N670" i="5"/>
  <c r="M670" i="5"/>
  <c r="L670" i="5"/>
  <c r="J670" i="5"/>
  <c r="I670" i="5"/>
  <c r="B670" i="5" s="1"/>
  <c r="G670" i="5"/>
  <c r="H670" i="5" s="1"/>
  <c r="E670" i="5"/>
  <c r="F670" i="5" s="1"/>
  <c r="D670" i="5"/>
  <c r="C670" i="5"/>
  <c r="Q669" i="5"/>
  <c r="P669" i="5"/>
  <c r="R669" i="5" s="1"/>
  <c r="S669" i="5" s="1"/>
  <c r="O669" i="5"/>
  <c r="N669" i="5"/>
  <c r="M669" i="5"/>
  <c r="L669" i="5"/>
  <c r="J669" i="5"/>
  <c r="I669" i="5"/>
  <c r="B669" i="5" s="1"/>
  <c r="G669" i="5"/>
  <c r="H669" i="5" s="1"/>
  <c r="E669" i="5"/>
  <c r="F669" i="5" s="1"/>
  <c r="D669" i="5"/>
  <c r="C669" i="5"/>
  <c r="Q725" i="5"/>
  <c r="P725" i="5"/>
  <c r="R725" i="5" s="1"/>
  <c r="S725" i="5" s="1"/>
  <c r="O725" i="5"/>
  <c r="N725" i="5"/>
  <c r="M725" i="5"/>
  <c r="L725" i="5"/>
  <c r="J725" i="5"/>
  <c r="I725" i="5"/>
  <c r="B725" i="5" s="1"/>
  <c r="G725" i="5"/>
  <c r="H725" i="5" s="1"/>
  <c r="E725" i="5"/>
  <c r="F725" i="5" s="1"/>
  <c r="D725" i="5"/>
  <c r="C725" i="5"/>
  <c r="Q761" i="5"/>
  <c r="P761" i="5"/>
  <c r="R761" i="5" s="1"/>
  <c r="S761" i="5" s="1"/>
  <c r="O761" i="5"/>
  <c r="N761" i="5"/>
  <c r="M761" i="5"/>
  <c r="L761" i="5"/>
  <c r="J761" i="5"/>
  <c r="I761" i="5"/>
  <c r="B761" i="5" s="1"/>
  <c r="G761" i="5"/>
  <c r="H761" i="5" s="1"/>
  <c r="E761" i="5"/>
  <c r="F761" i="5" s="1"/>
  <c r="D761" i="5"/>
  <c r="C761" i="5"/>
  <c r="Q450" i="5"/>
  <c r="P450" i="5"/>
  <c r="R450" i="5" s="1"/>
  <c r="S450" i="5" s="1"/>
  <c r="O450" i="5"/>
  <c r="N450" i="5"/>
  <c r="M450" i="5"/>
  <c r="L450" i="5"/>
  <c r="J450" i="5"/>
  <c r="I450" i="5"/>
  <c r="B450" i="5" s="1"/>
  <c r="G450" i="5"/>
  <c r="H450" i="5" s="1"/>
  <c r="E450" i="5"/>
  <c r="F450" i="5" s="1"/>
  <c r="D450" i="5"/>
  <c r="C450" i="5"/>
  <c r="Q747" i="5"/>
  <c r="P747" i="5"/>
  <c r="R747" i="5" s="1"/>
  <c r="S747" i="5" s="1"/>
  <c r="O747" i="5"/>
  <c r="N747" i="5"/>
  <c r="M747" i="5"/>
  <c r="L747" i="5"/>
  <c r="J747" i="5"/>
  <c r="I747" i="5"/>
  <c r="B747" i="5" s="1"/>
  <c r="G747" i="5"/>
  <c r="H747" i="5" s="1"/>
  <c r="E747" i="5"/>
  <c r="F747" i="5" s="1"/>
  <c r="D747" i="5"/>
  <c r="C747" i="5"/>
  <c r="Q724" i="5"/>
  <c r="P724" i="5"/>
  <c r="R724" i="5" s="1"/>
  <c r="S724" i="5" s="1"/>
  <c r="O724" i="5"/>
  <c r="N724" i="5"/>
  <c r="M724" i="5"/>
  <c r="L724" i="5"/>
  <c r="J724" i="5"/>
  <c r="I724" i="5"/>
  <c r="B724" i="5" s="1"/>
  <c r="G724" i="5"/>
  <c r="H724" i="5" s="1"/>
  <c r="E724" i="5"/>
  <c r="F724" i="5" s="1"/>
  <c r="D724" i="5"/>
  <c r="C724" i="5"/>
  <c r="Q723" i="5"/>
  <c r="P723" i="5"/>
  <c r="R723" i="5" s="1"/>
  <c r="S723" i="5" s="1"/>
  <c r="O723" i="5"/>
  <c r="N723" i="5"/>
  <c r="M723" i="5"/>
  <c r="L723" i="5"/>
  <c r="J723" i="5"/>
  <c r="I723" i="5"/>
  <c r="B723" i="5" s="1"/>
  <c r="G723" i="5"/>
  <c r="H723" i="5" s="1"/>
  <c r="E723" i="5"/>
  <c r="F723" i="5" s="1"/>
  <c r="D723" i="5"/>
  <c r="C723" i="5"/>
  <c r="Q668" i="5"/>
  <c r="P668" i="5"/>
  <c r="R668" i="5" s="1"/>
  <c r="S668" i="5" s="1"/>
  <c r="O668" i="5"/>
  <c r="N668" i="5"/>
  <c r="M668" i="5"/>
  <c r="L668" i="5"/>
  <c r="J668" i="5"/>
  <c r="I668" i="5"/>
  <c r="B668" i="5" s="1"/>
  <c r="G668" i="5"/>
  <c r="H668" i="5" s="1"/>
  <c r="E668" i="5"/>
  <c r="F668" i="5" s="1"/>
  <c r="D668" i="5"/>
  <c r="C668" i="5"/>
  <c r="Q667" i="5"/>
  <c r="P667" i="5"/>
  <c r="R667" i="5" s="1"/>
  <c r="S667" i="5" s="1"/>
  <c r="O667" i="5"/>
  <c r="N667" i="5"/>
  <c r="M667" i="5"/>
  <c r="L667" i="5"/>
  <c r="J667" i="5"/>
  <c r="I667" i="5"/>
  <c r="B667" i="5" s="1"/>
  <c r="G667" i="5"/>
  <c r="H667" i="5" s="1"/>
  <c r="E667" i="5"/>
  <c r="F667" i="5" s="1"/>
  <c r="D667" i="5"/>
  <c r="C667" i="5"/>
  <c r="Q760" i="5"/>
  <c r="P760" i="5"/>
  <c r="R760" i="5" s="1"/>
  <c r="S760" i="5" s="1"/>
  <c r="O760" i="5"/>
  <c r="N760" i="5"/>
  <c r="M760" i="5"/>
  <c r="L760" i="5"/>
  <c r="J760" i="5"/>
  <c r="I760" i="5"/>
  <c r="B760" i="5" s="1"/>
  <c r="G760" i="5"/>
  <c r="H760" i="5" s="1"/>
  <c r="E760" i="5"/>
  <c r="F760" i="5" s="1"/>
  <c r="D760" i="5"/>
  <c r="C760" i="5"/>
  <c r="Q722" i="5"/>
  <c r="P722" i="5"/>
  <c r="R722" i="5" s="1"/>
  <c r="S722" i="5" s="1"/>
  <c r="O722" i="5"/>
  <c r="N722" i="5"/>
  <c r="M722" i="5"/>
  <c r="L722" i="5"/>
  <c r="J722" i="5"/>
  <c r="I722" i="5"/>
  <c r="B722" i="5" s="1"/>
  <c r="G722" i="5"/>
  <c r="H722" i="5" s="1"/>
  <c r="E722" i="5"/>
  <c r="F722" i="5" s="1"/>
  <c r="D722" i="5"/>
  <c r="C722" i="5"/>
  <c r="Q523" i="5"/>
  <c r="P523" i="5"/>
  <c r="R523" i="5" s="1"/>
  <c r="S523" i="5" s="1"/>
  <c r="O523" i="5"/>
  <c r="N523" i="5"/>
  <c r="M523" i="5"/>
  <c r="L523" i="5"/>
  <c r="J523" i="5"/>
  <c r="I523" i="5"/>
  <c r="B523" i="5" s="1"/>
  <c r="G523" i="5"/>
  <c r="H523" i="5" s="1"/>
  <c r="E523" i="5"/>
  <c r="F523" i="5" s="1"/>
  <c r="D523" i="5"/>
  <c r="C523" i="5"/>
  <c r="Q666" i="5"/>
  <c r="P666" i="5"/>
  <c r="R666" i="5" s="1"/>
  <c r="S666" i="5" s="1"/>
  <c r="O666" i="5"/>
  <c r="N666" i="5"/>
  <c r="M666" i="5"/>
  <c r="L666" i="5"/>
  <c r="J666" i="5"/>
  <c r="I666" i="5"/>
  <c r="B666" i="5" s="1"/>
  <c r="G666" i="5"/>
  <c r="H666" i="5" s="1"/>
  <c r="E666" i="5"/>
  <c r="F666" i="5" s="1"/>
  <c r="D666" i="5"/>
  <c r="C666" i="5"/>
  <c r="Q731" i="5"/>
  <c r="P731" i="5"/>
  <c r="R731" i="5" s="1"/>
  <c r="S731" i="5" s="1"/>
  <c r="O731" i="5"/>
  <c r="N731" i="5"/>
  <c r="M731" i="5"/>
  <c r="L731" i="5"/>
  <c r="J731" i="5"/>
  <c r="I731" i="5"/>
  <c r="B731" i="5" s="1"/>
  <c r="G731" i="5"/>
  <c r="H731" i="5" s="1"/>
  <c r="E731" i="5"/>
  <c r="F731" i="5" s="1"/>
  <c r="D731" i="5"/>
  <c r="C731" i="5"/>
  <c r="Q522" i="5"/>
  <c r="P522" i="5"/>
  <c r="R522" i="5" s="1"/>
  <c r="S522" i="5" s="1"/>
  <c r="O522" i="5"/>
  <c r="N522" i="5"/>
  <c r="M522" i="5"/>
  <c r="L522" i="5"/>
  <c r="J522" i="5"/>
  <c r="I522" i="5"/>
  <c r="B522" i="5" s="1"/>
  <c r="G522" i="5"/>
  <c r="H522" i="5" s="1"/>
  <c r="E522" i="5"/>
  <c r="F522" i="5" s="1"/>
  <c r="D522" i="5"/>
  <c r="C522" i="5"/>
  <c r="Q521" i="5"/>
  <c r="P521" i="5"/>
  <c r="R521" i="5" s="1"/>
  <c r="S521" i="5" s="1"/>
  <c r="O521" i="5"/>
  <c r="N521" i="5"/>
  <c r="M521" i="5"/>
  <c r="L521" i="5"/>
  <c r="J521" i="5"/>
  <c r="I521" i="5"/>
  <c r="B521" i="5" s="1"/>
  <c r="G521" i="5"/>
  <c r="H521" i="5" s="1"/>
  <c r="E521" i="5"/>
  <c r="F521" i="5" s="1"/>
  <c r="D521" i="5"/>
  <c r="C521" i="5"/>
  <c r="Q721" i="5"/>
  <c r="P721" i="5"/>
  <c r="R721" i="5" s="1"/>
  <c r="S721" i="5" s="1"/>
  <c r="O721" i="5"/>
  <c r="N721" i="5"/>
  <c r="M721" i="5"/>
  <c r="L721" i="5"/>
  <c r="J721" i="5"/>
  <c r="I721" i="5"/>
  <c r="B721" i="5" s="1"/>
  <c r="G721" i="5"/>
  <c r="H721" i="5" s="1"/>
  <c r="E721" i="5"/>
  <c r="F721" i="5" s="1"/>
  <c r="D721" i="5"/>
  <c r="C721" i="5"/>
  <c r="Q573" i="5"/>
  <c r="P573" i="5"/>
  <c r="R573" i="5" s="1"/>
  <c r="S573" i="5" s="1"/>
  <c r="O573" i="5"/>
  <c r="N573" i="5"/>
  <c r="M573" i="5"/>
  <c r="L573" i="5"/>
  <c r="J573" i="5"/>
  <c r="I573" i="5"/>
  <c r="B573" i="5" s="1"/>
  <c r="G573" i="5"/>
  <c r="H573" i="5" s="1"/>
  <c r="E573" i="5"/>
  <c r="F573" i="5" s="1"/>
  <c r="D573" i="5"/>
  <c r="C573" i="5"/>
  <c r="Q449" i="5"/>
  <c r="P449" i="5"/>
  <c r="R449" i="5" s="1"/>
  <c r="S449" i="5" s="1"/>
  <c r="O449" i="5"/>
  <c r="N449" i="5"/>
  <c r="M449" i="5"/>
  <c r="L449" i="5"/>
  <c r="J449" i="5"/>
  <c r="I449" i="5"/>
  <c r="B449" i="5" s="1"/>
  <c r="G449" i="5"/>
  <c r="H449" i="5" s="1"/>
  <c r="E449" i="5"/>
  <c r="F449" i="5" s="1"/>
  <c r="D449" i="5"/>
  <c r="C449" i="5"/>
  <c r="Q520" i="5"/>
  <c r="P520" i="5"/>
  <c r="R520" i="5" s="1"/>
  <c r="S520" i="5" s="1"/>
  <c r="O520" i="5"/>
  <c r="N520" i="5"/>
  <c r="M520" i="5"/>
  <c r="L520" i="5"/>
  <c r="J520" i="5"/>
  <c r="I520" i="5"/>
  <c r="B520" i="5" s="1"/>
  <c r="G520" i="5"/>
  <c r="H520" i="5" s="1"/>
  <c r="E520" i="5"/>
  <c r="F520" i="5" s="1"/>
  <c r="D520" i="5"/>
  <c r="C520" i="5"/>
  <c r="Q720" i="5"/>
  <c r="P720" i="5"/>
  <c r="R720" i="5" s="1"/>
  <c r="S720" i="5" s="1"/>
  <c r="O720" i="5"/>
  <c r="N720" i="5"/>
  <c r="M720" i="5"/>
  <c r="L720" i="5"/>
  <c r="J720" i="5"/>
  <c r="I720" i="5"/>
  <c r="B720" i="5" s="1"/>
  <c r="G720" i="5"/>
  <c r="H720" i="5" s="1"/>
  <c r="E720" i="5"/>
  <c r="F720" i="5" s="1"/>
  <c r="D720" i="5"/>
  <c r="C720" i="5"/>
  <c r="Q759" i="5"/>
  <c r="P759" i="5"/>
  <c r="R759" i="5" s="1"/>
  <c r="S759" i="5" s="1"/>
  <c r="O759" i="5"/>
  <c r="N759" i="5"/>
  <c r="M759" i="5"/>
  <c r="L759" i="5"/>
  <c r="J759" i="5"/>
  <c r="I759" i="5"/>
  <c r="B759" i="5" s="1"/>
  <c r="G759" i="5"/>
  <c r="H759" i="5" s="1"/>
  <c r="E759" i="5"/>
  <c r="F759" i="5" s="1"/>
  <c r="D759" i="5"/>
  <c r="C759" i="5"/>
  <c r="Q665" i="5"/>
  <c r="P665" i="5"/>
  <c r="R665" i="5" s="1"/>
  <c r="S665" i="5" s="1"/>
  <c r="O665" i="5"/>
  <c r="N665" i="5"/>
  <c r="M665" i="5"/>
  <c r="L665" i="5"/>
  <c r="J665" i="5"/>
  <c r="I665" i="5"/>
  <c r="B665" i="5" s="1"/>
  <c r="G665" i="5"/>
  <c r="H665" i="5" s="1"/>
  <c r="E665" i="5"/>
  <c r="F665" i="5" s="1"/>
  <c r="D665" i="5"/>
  <c r="C665" i="5"/>
  <c r="Q746" i="5"/>
  <c r="P746" i="5"/>
  <c r="R746" i="5" s="1"/>
  <c r="S746" i="5" s="1"/>
  <c r="O746" i="5"/>
  <c r="N746" i="5"/>
  <c r="M746" i="5"/>
  <c r="L746" i="5"/>
  <c r="J746" i="5"/>
  <c r="I746" i="5"/>
  <c r="B746" i="5" s="1"/>
  <c r="G746" i="5"/>
  <c r="H746" i="5" s="1"/>
  <c r="E746" i="5"/>
  <c r="F746" i="5" s="1"/>
  <c r="D746" i="5"/>
  <c r="C746" i="5"/>
  <c r="Q561" i="5"/>
  <c r="P561" i="5"/>
  <c r="R561" i="5" s="1"/>
  <c r="S561" i="5" s="1"/>
  <c r="O561" i="5"/>
  <c r="N561" i="5"/>
  <c r="M561" i="5"/>
  <c r="L561" i="5"/>
  <c r="J561" i="5"/>
  <c r="I561" i="5"/>
  <c r="B561" i="5" s="1"/>
  <c r="G561" i="5"/>
  <c r="H561" i="5" s="1"/>
  <c r="E561" i="5"/>
  <c r="F561" i="5" s="1"/>
  <c r="D561" i="5"/>
  <c r="C561" i="5"/>
  <c r="Q737" i="5"/>
  <c r="P737" i="5"/>
  <c r="R737" i="5" s="1"/>
  <c r="S737" i="5" s="1"/>
  <c r="O737" i="5"/>
  <c r="N737" i="5"/>
  <c r="M737" i="5"/>
  <c r="L737" i="5"/>
  <c r="J737" i="5"/>
  <c r="I737" i="5"/>
  <c r="B737" i="5" s="1"/>
  <c r="G737" i="5"/>
  <c r="H737" i="5" s="1"/>
  <c r="E737" i="5"/>
  <c r="F737" i="5" s="1"/>
  <c r="D737" i="5"/>
  <c r="C737" i="5"/>
  <c r="Q536" i="5"/>
  <c r="P536" i="5"/>
  <c r="R536" i="5" s="1"/>
  <c r="S536" i="5" s="1"/>
  <c r="O536" i="5"/>
  <c r="N536" i="5"/>
  <c r="M536" i="5"/>
  <c r="L536" i="5"/>
  <c r="J536" i="5"/>
  <c r="I536" i="5"/>
  <c r="B536" i="5" s="1"/>
  <c r="G536" i="5"/>
  <c r="H536" i="5" s="1"/>
  <c r="E536" i="5"/>
  <c r="F536" i="5" s="1"/>
  <c r="D536" i="5"/>
  <c r="C536" i="5"/>
  <c r="Q664" i="5"/>
  <c r="P664" i="5"/>
  <c r="R664" i="5" s="1"/>
  <c r="S664" i="5" s="1"/>
  <c r="O664" i="5"/>
  <c r="N664" i="5"/>
  <c r="M664" i="5"/>
  <c r="L664" i="5"/>
  <c r="J664" i="5"/>
  <c r="I664" i="5"/>
  <c r="B664" i="5" s="1"/>
  <c r="G664" i="5"/>
  <c r="H664" i="5" s="1"/>
  <c r="E664" i="5"/>
  <c r="F664" i="5" s="1"/>
  <c r="D664" i="5"/>
  <c r="C664" i="5"/>
  <c r="Q719" i="5"/>
  <c r="P719" i="5"/>
  <c r="R719" i="5" s="1"/>
  <c r="S719" i="5" s="1"/>
  <c r="O719" i="5"/>
  <c r="N719" i="5"/>
  <c r="M719" i="5"/>
  <c r="L719" i="5"/>
  <c r="J719" i="5"/>
  <c r="I719" i="5"/>
  <c r="G719" i="5"/>
  <c r="H719" i="5" s="1"/>
  <c r="F719" i="5"/>
  <c r="E719" i="5"/>
  <c r="K719" i="5" s="1"/>
  <c r="D719" i="5"/>
  <c r="C719" i="5"/>
  <c r="B719" i="5"/>
  <c r="Q663" i="5"/>
  <c r="P663" i="5"/>
  <c r="R663" i="5" s="1"/>
  <c r="S663" i="5" s="1"/>
  <c r="O663" i="5"/>
  <c r="N663" i="5"/>
  <c r="M663" i="5"/>
  <c r="L663" i="5"/>
  <c r="J663" i="5"/>
  <c r="I663" i="5"/>
  <c r="B663" i="5" s="1"/>
  <c r="G663" i="5"/>
  <c r="H663" i="5" s="1"/>
  <c r="E663" i="5"/>
  <c r="D663" i="5"/>
  <c r="C663" i="5"/>
  <c r="Q718" i="5"/>
  <c r="P718" i="5"/>
  <c r="R718" i="5" s="1"/>
  <c r="S718" i="5" s="1"/>
  <c r="O718" i="5"/>
  <c r="N718" i="5"/>
  <c r="M718" i="5"/>
  <c r="L718" i="5"/>
  <c r="J718" i="5"/>
  <c r="I718" i="5"/>
  <c r="B718" i="5" s="1"/>
  <c r="G718" i="5"/>
  <c r="H718" i="5" s="1"/>
  <c r="E718" i="5"/>
  <c r="F718" i="5" s="1"/>
  <c r="D718" i="5"/>
  <c r="C718" i="5"/>
  <c r="Q662" i="5"/>
  <c r="P662" i="5"/>
  <c r="R662" i="5" s="1"/>
  <c r="S662" i="5" s="1"/>
  <c r="O662" i="5"/>
  <c r="N662" i="5"/>
  <c r="M662" i="5"/>
  <c r="L662" i="5"/>
  <c r="J662" i="5"/>
  <c r="I662" i="5"/>
  <c r="B662" i="5" s="1"/>
  <c r="G662" i="5"/>
  <c r="H662" i="5" s="1"/>
  <c r="E662" i="5"/>
  <c r="D662" i="5"/>
  <c r="C662" i="5"/>
  <c r="Q661" i="5"/>
  <c r="P661" i="5"/>
  <c r="R661" i="5" s="1"/>
  <c r="S661" i="5" s="1"/>
  <c r="O661" i="5"/>
  <c r="N661" i="5"/>
  <c r="M661" i="5"/>
  <c r="L661" i="5"/>
  <c r="J661" i="5"/>
  <c r="I661" i="5"/>
  <c r="B661" i="5" s="1"/>
  <c r="G661" i="5"/>
  <c r="H661" i="5" s="1"/>
  <c r="E661" i="5"/>
  <c r="F661" i="5" s="1"/>
  <c r="D661" i="5"/>
  <c r="C661" i="5"/>
  <c r="Q660" i="5"/>
  <c r="P660" i="5"/>
  <c r="R660" i="5" s="1"/>
  <c r="S660" i="5" s="1"/>
  <c r="O660" i="5"/>
  <c r="N660" i="5"/>
  <c r="M660" i="5"/>
  <c r="L660" i="5"/>
  <c r="J660" i="5"/>
  <c r="I660" i="5"/>
  <c r="B660" i="5" s="1"/>
  <c r="G660" i="5"/>
  <c r="H660" i="5" s="1"/>
  <c r="E660" i="5"/>
  <c r="D660" i="5"/>
  <c r="C660" i="5"/>
  <c r="Q745" i="5"/>
  <c r="P745" i="5"/>
  <c r="R745" i="5" s="1"/>
  <c r="S745" i="5" s="1"/>
  <c r="O745" i="5"/>
  <c r="N745" i="5"/>
  <c r="M745" i="5"/>
  <c r="L745" i="5"/>
  <c r="J745" i="5"/>
  <c r="I745" i="5"/>
  <c r="B745" i="5" s="1"/>
  <c r="G745" i="5"/>
  <c r="H745" i="5" s="1"/>
  <c r="E745" i="5"/>
  <c r="F745" i="5" s="1"/>
  <c r="D745" i="5"/>
  <c r="C745" i="5"/>
  <c r="Q572" i="5"/>
  <c r="P572" i="5"/>
  <c r="R572" i="5" s="1"/>
  <c r="S572" i="5" s="1"/>
  <c r="O572" i="5"/>
  <c r="N572" i="5"/>
  <c r="M572" i="5"/>
  <c r="L572" i="5"/>
  <c r="J572" i="5"/>
  <c r="I572" i="5"/>
  <c r="B572" i="5" s="1"/>
  <c r="G572" i="5"/>
  <c r="H572" i="5" s="1"/>
  <c r="E572" i="5"/>
  <c r="D572" i="5"/>
  <c r="C572" i="5"/>
  <c r="Q659" i="5"/>
  <c r="P659" i="5"/>
  <c r="R659" i="5" s="1"/>
  <c r="S659" i="5" s="1"/>
  <c r="O659" i="5"/>
  <c r="N659" i="5"/>
  <c r="M659" i="5"/>
  <c r="L659" i="5"/>
  <c r="J659" i="5"/>
  <c r="I659" i="5"/>
  <c r="B659" i="5" s="1"/>
  <c r="G659" i="5"/>
  <c r="H659" i="5" s="1"/>
  <c r="E659" i="5"/>
  <c r="F659" i="5" s="1"/>
  <c r="D659" i="5"/>
  <c r="C659" i="5"/>
  <c r="Q552" i="5"/>
  <c r="P552" i="5"/>
  <c r="R552" i="5" s="1"/>
  <c r="S552" i="5" s="1"/>
  <c r="O552" i="5"/>
  <c r="N552" i="5"/>
  <c r="M552" i="5"/>
  <c r="L552" i="5"/>
  <c r="J552" i="5"/>
  <c r="I552" i="5"/>
  <c r="B552" i="5" s="1"/>
  <c r="G552" i="5"/>
  <c r="H552" i="5" s="1"/>
  <c r="E552" i="5"/>
  <c r="D552" i="5"/>
  <c r="C552" i="5"/>
  <c r="Q551" i="5"/>
  <c r="P551" i="5"/>
  <c r="R551" i="5" s="1"/>
  <c r="S551" i="5" s="1"/>
  <c r="O551" i="5"/>
  <c r="N551" i="5"/>
  <c r="M551" i="5"/>
  <c r="L551" i="5"/>
  <c r="J551" i="5"/>
  <c r="I551" i="5"/>
  <c r="B551" i="5" s="1"/>
  <c r="G551" i="5"/>
  <c r="H551" i="5" s="1"/>
  <c r="E551" i="5"/>
  <c r="F551" i="5" s="1"/>
  <c r="D551" i="5"/>
  <c r="C551" i="5"/>
  <c r="Q744" i="5"/>
  <c r="P744" i="5"/>
  <c r="R744" i="5" s="1"/>
  <c r="S744" i="5" s="1"/>
  <c r="O744" i="5"/>
  <c r="N744" i="5"/>
  <c r="M744" i="5"/>
  <c r="L744" i="5"/>
  <c r="J744" i="5"/>
  <c r="I744" i="5"/>
  <c r="B744" i="5" s="1"/>
  <c r="G744" i="5"/>
  <c r="H744" i="5" s="1"/>
  <c r="E744" i="5"/>
  <c r="D744" i="5"/>
  <c r="C744" i="5"/>
  <c r="Q519" i="5"/>
  <c r="P519" i="5"/>
  <c r="R519" i="5" s="1"/>
  <c r="S519" i="5" s="1"/>
  <c r="O519" i="5"/>
  <c r="N519" i="5"/>
  <c r="M519" i="5"/>
  <c r="L519" i="5"/>
  <c r="J519" i="5"/>
  <c r="I519" i="5"/>
  <c r="B519" i="5" s="1"/>
  <c r="G519" i="5"/>
  <c r="H519" i="5" s="1"/>
  <c r="E519" i="5"/>
  <c r="F519" i="5" s="1"/>
  <c r="D519" i="5"/>
  <c r="C519" i="5"/>
  <c r="Q717" i="5"/>
  <c r="P717" i="5"/>
  <c r="R717" i="5" s="1"/>
  <c r="S717" i="5" s="1"/>
  <c r="O717" i="5"/>
  <c r="N717" i="5"/>
  <c r="M717" i="5"/>
  <c r="L717" i="5"/>
  <c r="J717" i="5"/>
  <c r="I717" i="5"/>
  <c r="B717" i="5" s="1"/>
  <c r="G717" i="5"/>
  <c r="H717" i="5" s="1"/>
  <c r="E717" i="5"/>
  <c r="D717" i="5"/>
  <c r="C717" i="5"/>
  <c r="Q658" i="5"/>
  <c r="P658" i="5"/>
  <c r="R658" i="5" s="1"/>
  <c r="S658" i="5" s="1"/>
  <c r="O658" i="5"/>
  <c r="N658" i="5"/>
  <c r="M658" i="5"/>
  <c r="L658" i="5"/>
  <c r="J658" i="5"/>
  <c r="I658" i="5"/>
  <c r="B658" i="5" s="1"/>
  <c r="G658" i="5"/>
  <c r="H658" i="5" s="1"/>
  <c r="E658" i="5"/>
  <c r="F658" i="5" s="1"/>
  <c r="D658" i="5"/>
  <c r="C658" i="5"/>
  <c r="Q448" i="5"/>
  <c r="P448" i="5"/>
  <c r="R448" i="5" s="1"/>
  <c r="S448" i="5" s="1"/>
  <c r="O448" i="5"/>
  <c r="N448" i="5"/>
  <c r="M448" i="5"/>
  <c r="L448" i="5"/>
  <c r="J448" i="5"/>
  <c r="I448" i="5"/>
  <c r="B448" i="5" s="1"/>
  <c r="G448" i="5"/>
  <c r="H448" i="5" s="1"/>
  <c r="E448" i="5"/>
  <c r="D448" i="5"/>
  <c r="C448" i="5"/>
  <c r="Q716" i="5"/>
  <c r="P716" i="5"/>
  <c r="R716" i="5" s="1"/>
  <c r="S716" i="5" s="1"/>
  <c r="O716" i="5"/>
  <c r="N716" i="5"/>
  <c r="M716" i="5"/>
  <c r="L716" i="5"/>
  <c r="J716" i="5"/>
  <c r="I716" i="5"/>
  <c r="B716" i="5" s="1"/>
  <c r="G716" i="5"/>
  <c r="H716" i="5" s="1"/>
  <c r="E716" i="5"/>
  <c r="F716" i="5" s="1"/>
  <c r="D716" i="5"/>
  <c r="C716" i="5"/>
  <c r="Q657" i="5"/>
  <c r="P657" i="5"/>
  <c r="R657" i="5" s="1"/>
  <c r="S657" i="5" s="1"/>
  <c r="O657" i="5"/>
  <c r="N657" i="5"/>
  <c r="M657" i="5"/>
  <c r="L657" i="5"/>
  <c r="J657" i="5"/>
  <c r="I657" i="5"/>
  <c r="B657" i="5" s="1"/>
  <c r="G657" i="5"/>
  <c r="H657" i="5" s="1"/>
  <c r="E657" i="5"/>
  <c r="D657" i="5"/>
  <c r="C657" i="5"/>
  <c r="Q715" i="5"/>
  <c r="P715" i="5"/>
  <c r="R715" i="5" s="1"/>
  <c r="S715" i="5" s="1"/>
  <c r="O715" i="5"/>
  <c r="N715" i="5"/>
  <c r="M715" i="5"/>
  <c r="L715" i="5"/>
  <c r="J715" i="5"/>
  <c r="I715" i="5"/>
  <c r="B715" i="5" s="1"/>
  <c r="G715" i="5"/>
  <c r="H715" i="5" s="1"/>
  <c r="E715" i="5"/>
  <c r="F715" i="5" s="1"/>
  <c r="D715" i="5"/>
  <c r="C715" i="5"/>
  <c r="Q518" i="5"/>
  <c r="P518" i="5"/>
  <c r="R518" i="5" s="1"/>
  <c r="S518" i="5" s="1"/>
  <c r="O518" i="5"/>
  <c r="N518" i="5"/>
  <c r="M518" i="5"/>
  <c r="L518" i="5"/>
  <c r="J518" i="5"/>
  <c r="I518" i="5"/>
  <c r="B518" i="5" s="1"/>
  <c r="G518" i="5"/>
  <c r="H518" i="5" s="1"/>
  <c r="E518" i="5"/>
  <c r="D518" i="5"/>
  <c r="C518" i="5"/>
  <c r="Q714" i="5"/>
  <c r="P714" i="5"/>
  <c r="R714" i="5" s="1"/>
  <c r="S714" i="5" s="1"/>
  <c r="O714" i="5"/>
  <c r="N714" i="5"/>
  <c r="M714" i="5"/>
  <c r="L714" i="5"/>
  <c r="J714" i="5"/>
  <c r="I714" i="5"/>
  <c r="B714" i="5" s="1"/>
  <c r="G714" i="5"/>
  <c r="H714" i="5" s="1"/>
  <c r="E714" i="5"/>
  <c r="F714" i="5" s="1"/>
  <c r="D714" i="5"/>
  <c r="C714" i="5"/>
  <c r="Q743" i="5"/>
  <c r="P743" i="5"/>
  <c r="R743" i="5" s="1"/>
  <c r="S743" i="5" s="1"/>
  <c r="O743" i="5"/>
  <c r="N743" i="5"/>
  <c r="M743" i="5"/>
  <c r="L743" i="5"/>
  <c r="J743" i="5"/>
  <c r="I743" i="5"/>
  <c r="B743" i="5" s="1"/>
  <c r="G743" i="5"/>
  <c r="H743" i="5" s="1"/>
  <c r="E743" i="5"/>
  <c r="D743" i="5"/>
  <c r="C743" i="5"/>
  <c r="Q656" i="5"/>
  <c r="P656" i="5"/>
  <c r="R656" i="5" s="1"/>
  <c r="S656" i="5" s="1"/>
  <c r="O656" i="5"/>
  <c r="N656" i="5"/>
  <c r="M656" i="5"/>
  <c r="L656" i="5"/>
  <c r="J656" i="5"/>
  <c r="I656" i="5"/>
  <c r="B656" i="5" s="1"/>
  <c r="G656" i="5"/>
  <c r="H656" i="5" s="1"/>
  <c r="E656" i="5"/>
  <c r="F656" i="5" s="1"/>
  <c r="D656" i="5"/>
  <c r="C656" i="5"/>
  <c r="Q550" i="5"/>
  <c r="P550" i="5"/>
  <c r="R550" i="5" s="1"/>
  <c r="S550" i="5" s="1"/>
  <c r="O550" i="5"/>
  <c r="N550" i="5"/>
  <c r="M550" i="5"/>
  <c r="L550" i="5"/>
  <c r="J550" i="5"/>
  <c r="I550" i="5"/>
  <c r="B550" i="5" s="1"/>
  <c r="G550" i="5"/>
  <c r="H550" i="5" s="1"/>
  <c r="E550" i="5"/>
  <c r="D550" i="5"/>
  <c r="C550" i="5"/>
  <c r="Q713" i="5"/>
  <c r="P713" i="5"/>
  <c r="R713" i="5" s="1"/>
  <c r="S713" i="5" s="1"/>
  <c r="O713" i="5"/>
  <c r="N713" i="5"/>
  <c r="M713" i="5"/>
  <c r="L713" i="5"/>
  <c r="J713" i="5"/>
  <c r="I713" i="5"/>
  <c r="B713" i="5" s="1"/>
  <c r="G713" i="5"/>
  <c r="H713" i="5" s="1"/>
  <c r="E713" i="5"/>
  <c r="F713" i="5" s="1"/>
  <c r="D713" i="5"/>
  <c r="C713" i="5"/>
  <c r="Q712" i="5"/>
  <c r="P712" i="5"/>
  <c r="R712" i="5" s="1"/>
  <c r="S712" i="5" s="1"/>
  <c r="O712" i="5"/>
  <c r="N712" i="5"/>
  <c r="M712" i="5"/>
  <c r="L712" i="5"/>
  <c r="J712" i="5"/>
  <c r="I712" i="5"/>
  <c r="B712" i="5" s="1"/>
  <c r="G712" i="5"/>
  <c r="H712" i="5" s="1"/>
  <c r="E712" i="5"/>
  <c r="D712" i="5"/>
  <c r="C712" i="5"/>
  <c r="Q517" i="5"/>
  <c r="P517" i="5"/>
  <c r="R517" i="5" s="1"/>
  <c r="S517" i="5" s="1"/>
  <c r="O517" i="5"/>
  <c r="N517" i="5"/>
  <c r="M517" i="5"/>
  <c r="L517" i="5"/>
  <c r="J517" i="5"/>
  <c r="I517" i="5"/>
  <c r="B517" i="5" s="1"/>
  <c r="G517" i="5"/>
  <c r="H517" i="5" s="1"/>
  <c r="E517" i="5"/>
  <c r="F517" i="5" s="1"/>
  <c r="D517" i="5"/>
  <c r="C517" i="5"/>
  <c r="Q711" i="5"/>
  <c r="P711" i="5"/>
  <c r="R711" i="5" s="1"/>
  <c r="S711" i="5" s="1"/>
  <c r="O711" i="5"/>
  <c r="N711" i="5"/>
  <c r="M711" i="5"/>
  <c r="L711" i="5"/>
  <c r="J711" i="5"/>
  <c r="I711" i="5"/>
  <c r="B711" i="5" s="1"/>
  <c r="G711" i="5"/>
  <c r="H711" i="5" s="1"/>
  <c r="E711" i="5"/>
  <c r="D711" i="5"/>
  <c r="C711" i="5"/>
  <c r="Q571" i="5"/>
  <c r="P571" i="5"/>
  <c r="R571" i="5" s="1"/>
  <c r="S571" i="5" s="1"/>
  <c r="O571" i="5"/>
  <c r="N571" i="5"/>
  <c r="M571" i="5"/>
  <c r="L571" i="5"/>
  <c r="J571" i="5"/>
  <c r="I571" i="5"/>
  <c r="B571" i="5" s="1"/>
  <c r="G571" i="5"/>
  <c r="H571" i="5" s="1"/>
  <c r="E571" i="5"/>
  <c r="F571" i="5" s="1"/>
  <c r="D571" i="5"/>
  <c r="C571" i="5"/>
  <c r="Q710" i="5"/>
  <c r="P710" i="5"/>
  <c r="R710" i="5" s="1"/>
  <c r="S710" i="5" s="1"/>
  <c r="O710" i="5"/>
  <c r="N710" i="5"/>
  <c r="M710" i="5"/>
  <c r="L710" i="5"/>
  <c r="J710" i="5"/>
  <c r="I710" i="5"/>
  <c r="B710" i="5" s="1"/>
  <c r="G710" i="5"/>
  <c r="H710" i="5" s="1"/>
  <c r="E710" i="5"/>
  <c r="D710" i="5"/>
  <c r="C710" i="5"/>
  <c r="Q516" i="5"/>
  <c r="P516" i="5"/>
  <c r="R516" i="5" s="1"/>
  <c r="S516" i="5" s="1"/>
  <c r="O516" i="5"/>
  <c r="N516" i="5"/>
  <c r="M516" i="5"/>
  <c r="L516" i="5"/>
  <c r="J516" i="5"/>
  <c r="I516" i="5"/>
  <c r="B516" i="5" s="1"/>
  <c r="G516" i="5"/>
  <c r="H516" i="5" s="1"/>
  <c r="E516" i="5"/>
  <c r="F516" i="5" s="1"/>
  <c r="D516" i="5"/>
  <c r="C516" i="5"/>
  <c r="Q655" i="5"/>
  <c r="P655" i="5"/>
  <c r="R655" i="5" s="1"/>
  <c r="S655" i="5" s="1"/>
  <c r="O655" i="5"/>
  <c r="N655" i="5"/>
  <c r="M655" i="5"/>
  <c r="L655" i="5"/>
  <c r="J655" i="5"/>
  <c r="I655" i="5"/>
  <c r="B655" i="5" s="1"/>
  <c r="G655" i="5"/>
  <c r="H655" i="5" s="1"/>
  <c r="E655" i="5"/>
  <c r="D655" i="5"/>
  <c r="C655" i="5"/>
  <c r="Q515" i="5"/>
  <c r="P515" i="5"/>
  <c r="R515" i="5" s="1"/>
  <c r="S515" i="5" s="1"/>
  <c r="O515" i="5"/>
  <c r="N515" i="5"/>
  <c r="M515" i="5"/>
  <c r="L515" i="5"/>
  <c r="J515" i="5"/>
  <c r="I515" i="5"/>
  <c r="B515" i="5" s="1"/>
  <c r="G515" i="5"/>
  <c r="H515" i="5" s="1"/>
  <c r="E515" i="5"/>
  <c r="F515" i="5" s="1"/>
  <c r="D515" i="5"/>
  <c r="C515" i="5"/>
  <c r="Q548" i="5"/>
  <c r="P548" i="5"/>
  <c r="R548" i="5" s="1"/>
  <c r="S548" i="5" s="1"/>
  <c r="O548" i="5"/>
  <c r="N548" i="5"/>
  <c r="M548" i="5"/>
  <c r="L548" i="5"/>
  <c r="J548" i="5"/>
  <c r="I548" i="5"/>
  <c r="B548" i="5" s="1"/>
  <c r="G548" i="5"/>
  <c r="H548" i="5" s="1"/>
  <c r="E548" i="5"/>
  <c r="D548" i="5"/>
  <c r="C548" i="5"/>
  <c r="Q709" i="5"/>
  <c r="P709" i="5"/>
  <c r="R709" i="5" s="1"/>
  <c r="S709" i="5" s="1"/>
  <c r="O709" i="5"/>
  <c r="N709" i="5"/>
  <c r="M709" i="5"/>
  <c r="L709" i="5"/>
  <c r="J709" i="5"/>
  <c r="I709" i="5"/>
  <c r="B709" i="5" s="1"/>
  <c r="G709" i="5"/>
  <c r="H709" i="5" s="1"/>
  <c r="E709" i="5"/>
  <c r="F709" i="5" s="1"/>
  <c r="D709" i="5"/>
  <c r="C709" i="5"/>
  <c r="Q514" i="5"/>
  <c r="P514" i="5"/>
  <c r="R514" i="5" s="1"/>
  <c r="S514" i="5" s="1"/>
  <c r="O514" i="5"/>
  <c r="N514" i="5"/>
  <c r="M514" i="5"/>
  <c r="L514" i="5"/>
  <c r="J514" i="5"/>
  <c r="I514" i="5"/>
  <c r="B514" i="5" s="1"/>
  <c r="G514" i="5"/>
  <c r="H514" i="5" s="1"/>
  <c r="E514" i="5"/>
  <c r="D514" i="5"/>
  <c r="C514" i="5"/>
  <c r="Q654" i="5"/>
  <c r="P654" i="5"/>
  <c r="R654" i="5" s="1"/>
  <c r="S654" i="5" s="1"/>
  <c r="O654" i="5"/>
  <c r="N654" i="5"/>
  <c r="M654" i="5"/>
  <c r="L654" i="5"/>
  <c r="J654" i="5"/>
  <c r="I654" i="5"/>
  <c r="B654" i="5" s="1"/>
  <c r="G654" i="5"/>
  <c r="H654" i="5" s="1"/>
  <c r="E654" i="5"/>
  <c r="F654" i="5" s="1"/>
  <c r="D654" i="5"/>
  <c r="C654" i="5"/>
  <c r="Q653" i="5"/>
  <c r="P653" i="5"/>
  <c r="R653" i="5" s="1"/>
  <c r="S653" i="5" s="1"/>
  <c r="O653" i="5"/>
  <c r="N653" i="5"/>
  <c r="M653" i="5"/>
  <c r="L653" i="5"/>
  <c r="J653" i="5"/>
  <c r="I653" i="5"/>
  <c r="B653" i="5" s="1"/>
  <c r="G653" i="5"/>
  <c r="H653" i="5" s="1"/>
  <c r="E653" i="5"/>
  <c r="D653" i="5"/>
  <c r="C653" i="5"/>
  <c r="Q535" i="5"/>
  <c r="P535" i="5"/>
  <c r="R535" i="5" s="1"/>
  <c r="S535" i="5" s="1"/>
  <c r="O535" i="5"/>
  <c r="N535" i="5"/>
  <c r="M535" i="5"/>
  <c r="L535" i="5"/>
  <c r="J535" i="5"/>
  <c r="I535" i="5"/>
  <c r="B535" i="5" s="1"/>
  <c r="G535" i="5"/>
  <c r="H535" i="5" s="1"/>
  <c r="E535" i="5"/>
  <c r="F535" i="5" s="1"/>
  <c r="D535" i="5"/>
  <c r="C535" i="5"/>
  <c r="Q708" i="5"/>
  <c r="P708" i="5"/>
  <c r="R708" i="5" s="1"/>
  <c r="S708" i="5" s="1"/>
  <c r="O708" i="5"/>
  <c r="N708" i="5"/>
  <c r="M708" i="5"/>
  <c r="L708" i="5"/>
  <c r="J708" i="5"/>
  <c r="I708" i="5"/>
  <c r="B708" i="5" s="1"/>
  <c r="G708" i="5"/>
  <c r="H708" i="5" s="1"/>
  <c r="E708" i="5"/>
  <c r="D708" i="5"/>
  <c r="C708" i="5"/>
  <c r="Q454" i="5"/>
  <c r="P454" i="5"/>
  <c r="R454" i="5" s="1"/>
  <c r="S454" i="5" s="1"/>
  <c r="O454" i="5"/>
  <c r="N454" i="5"/>
  <c r="M454" i="5"/>
  <c r="L454" i="5"/>
  <c r="J454" i="5"/>
  <c r="I454" i="5"/>
  <c r="B454" i="5" s="1"/>
  <c r="G454" i="5"/>
  <c r="H454" i="5" s="1"/>
  <c r="E454" i="5"/>
  <c r="F454" i="5" s="1"/>
  <c r="D454" i="5"/>
  <c r="C454" i="5"/>
  <c r="Q707" i="5"/>
  <c r="P707" i="5"/>
  <c r="R707" i="5" s="1"/>
  <c r="S707" i="5" s="1"/>
  <c r="O707" i="5"/>
  <c r="N707" i="5"/>
  <c r="M707" i="5"/>
  <c r="L707" i="5"/>
  <c r="J707" i="5"/>
  <c r="I707" i="5"/>
  <c r="B707" i="5" s="1"/>
  <c r="G707" i="5"/>
  <c r="H707" i="5" s="1"/>
  <c r="E707" i="5"/>
  <c r="D707" i="5"/>
  <c r="C707" i="5"/>
  <c r="Q513" i="5"/>
  <c r="P513" i="5"/>
  <c r="R513" i="5" s="1"/>
  <c r="S513" i="5" s="1"/>
  <c r="O513" i="5"/>
  <c r="N513" i="5"/>
  <c r="M513" i="5"/>
  <c r="L513" i="5"/>
  <c r="J513" i="5"/>
  <c r="I513" i="5"/>
  <c r="B513" i="5" s="1"/>
  <c r="G513" i="5"/>
  <c r="H513" i="5" s="1"/>
  <c r="E513" i="5"/>
  <c r="F513" i="5" s="1"/>
  <c r="D513" i="5"/>
  <c r="C513" i="5"/>
  <c r="Q512" i="5"/>
  <c r="P512" i="5"/>
  <c r="R512" i="5" s="1"/>
  <c r="S512" i="5" s="1"/>
  <c r="O512" i="5"/>
  <c r="N512" i="5"/>
  <c r="M512" i="5"/>
  <c r="L512" i="5"/>
  <c r="J512" i="5"/>
  <c r="I512" i="5"/>
  <c r="B512" i="5" s="1"/>
  <c r="G512" i="5"/>
  <c r="H512" i="5" s="1"/>
  <c r="E512" i="5"/>
  <c r="D512" i="5"/>
  <c r="C512" i="5"/>
  <c r="Q742" i="5"/>
  <c r="P742" i="5"/>
  <c r="R742" i="5" s="1"/>
  <c r="S742" i="5" s="1"/>
  <c r="O742" i="5"/>
  <c r="N742" i="5"/>
  <c r="M742" i="5"/>
  <c r="L742" i="5"/>
  <c r="J742" i="5"/>
  <c r="I742" i="5"/>
  <c r="B742" i="5" s="1"/>
  <c r="G742" i="5"/>
  <c r="H742" i="5" s="1"/>
  <c r="E742" i="5"/>
  <c r="F742" i="5" s="1"/>
  <c r="D742" i="5"/>
  <c r="C742" i="5"/>
  <c r="Q540" i="5"/>
  <c r="P540" i="5"/>
  <c r="R540" i="5" s="1"/>
  <c r="S540" i="5" s="1"/>
  <c r="O540" i="5"/>
  <c r="N540" i="5"/>
  <c r="M540" i="5"/>
  <c r="L540" i="5"/>
  <c r="J540" i="5"/>
  <c r="I540" i="5"/>
  <c r="B540" i="5" s="1"/>
  <c r="G540" i="5"/>
  <c r="H540" i="5" s="1"/>
  <c r="E540" i="5"/>
  <c r="D540" i="5"/>
  <c r="C540" i="5"/>
  <c r="Q652" i="5"/>
  <c r="P652" i="5"/>
  <c r="R652" i="5" s="1"/>
  <c r="S652" i="5" s="1"/>
  <c r="O652" i="5"/>
  <c r="N652" i="5"/>
  <c r="M652" i="5"/>
  <c r="L652" i="5"/>
  <c r="J652" i="5"/>
  <c r="I652" i="5"/>
  <c r="B652" i="5" s="1"/>
  <c r="G652" i="5"/>
  <c r="H652" i="5" s="1"/>
  <c r="E652" i="5"/>
  <c r="F652" i="5" s="1"/>
  <c r="D652" i="5"/>
  <c r="C652" i="5"/>
  <c r="Q511" i="5"/>
  <c r="P511" i="5"/>
  <c r="R511" i="5" s="1"/>
  <c r="S511" i="5" s="1"/>
  <c r="O511" i="5"/>
  <c r="N511" i="5"/>
  <c r="M511" i="5"/>
  <c r="L511" i="5"/>
  <c r="J511" i="5"/>
  <c r="I511" i="5"/>
  <c r="B511" i="5" s="1"/>
  <c r="G511" i="5"/>
  <c r="H511" i="5" s="1"/>
  <c r="E511" i="5"/>
  <c r="D511" i="5"/>
  <c r="C511" i="5"/>
  <c r="Q706" i="5"/>
  <c r="P706" i="5"/>
  <c r="R706" i="5" s="1"/>
  <c r="S706" i="5" s="1"/>
  <c r="O706" i="5"/>
  <c r="N706" i="5"/>
  <c r="M706" i="5"/>
  <c r="L706" i="5"/>
  <c r="J706" i="5"/>
  <c r="I706" i="5"/>
  <c r="B706" i="5" s="1"/>
  <c r="G706" i="5"/>
  <c r="H706" i="5" s="1"/>
  <c r="E706" i="5"/>
  <c r="F706" i="5" s="1"/>
  <c r="D706" i="5"/>
  <c r="C706" i="5"/>
  <c r="Q570" i="5"/>
  <c r="P570" i="5"/>
  <c r="R570" i="5" s="1"/>
  <c r="S570" i="5" s="1"/>
  <c r="O570" i="5"/>
  <c r="N570" i="5"/>
  <c r="M570" i="5"/>
  <c r="L570" i="5"/>
  <c r="J570" i="5"/>
  <c r="I570" i="5"/>
  <c r="B570" i="5" s="1"/>
  <c r="G570" i="5"/>
  <c r="H570" i="5" s="1"/>
  <c r="E570" i="5"/>
  <c r="D570" i="5"/>
  <c r="C570" i="5"/>
  <c r="Q447" i="5"/>
  <c r="P447" i="5"/>
  <c r="R447" i="5" s="1"/>
  <c r="S447" i="5" s="1"/>
  <c r="O447" i="5"/>
  <c r="N447" i="5"/>
  <c r="M447" i="5"/>
  <c r="L447" i="5"/>
  <c r="J447" i="5"/>
  <c r="I447" i="5"/>
  <c r="B447" i="5" s="1"/>
  <c r="G447" i="5"/>
  <c r="H447" i="5" s="1"/>
  <c r="E447" i="5"/>
  <c r="F447" i="5" s="1"/>
  <c r="D447" i="5"/>
  <c r="C447" i="5"/>
  <c r="Q510" i="5"/>
  <c r="P510" i="5"/>
  <c r="R510" i="5" s="1"/>
  <c r="S510" i="5" s="1"/>
  <c r="O510" i="5"/>
  <c r="N510" i="5"/>
  <c r="M510" i="5"/>
  <c r="L510" i="5"/>
  <c r="J510" i="5"/>
  <c r="I510" i="5"/>
  <c r="B510" i="5" s="1"/>
  <c r="G510" i="5"/>
  <c r="H510" i="5" s="1"/>
  <c r="E510" i="5"/>
  <c r="D510" i="5"/>
  <c r="C510" i="5"/>
  <c r="Q651" i="5"/>
  <c r="P651" i="5"/>
  <c r="R651" i="5" s="1"/>
  <c r="S651" i="5" s="1"/>
  <c r="O651" i="5"/>
  <c r="N651" i="5"/>
  <c r="M651" i="5"/>
  <c r="L651" i="5"/>
  <c r="J651" i="5"/>
  <c r="I651" i="5"/>
  <c r="B651" i="5" s="1"/>
  <c r="G651" i="5"/>
  <c r="H651" i="5" s="1"/>
  <c r="E651" i="5"/>
  <c r="F651" i="5" s="1"/>
  <c r="D651" i="5"/>
  <c r="C651" i="5"/>
  <c r="Q509" i="5"/>
  <c r="P509" i="5"/>
  <c r="R509" i="5" s="1"/>
  <c r="S509" i="5" s="1"/>
  <c r="O509" i="5"/>
  <c r="N509" i="5"/>
  <c r="M509" i="5"/>
  <c r="L509" i="5"/>
  <c r="J509" i="5"/>
  <c r="I509" i="5"/>
  <c r="B509" i="5" s="1"/>
  <c r="G509" i="5"/>
  <c r="H509" i="5" s="1"/>
  <c r="E509" i="5"/>
  <c r="D509" i="5"/>
  <c r="C509" i="5"/>
  <c r="Q650" i="5"/>
  <c r="P650" i="5"/>
  <c r="R650" i="5" s="1"/>
  <c r="S650" i="5" s="1"/>
  <c r="O650" i="5"/>
  <c r="N650" i="5"/>
  <c r="M650" i="5"/>
  <c r="L650" i="5"/>
  <c r="J650" i="5"/>
  <c r="I650" i="5"/>
  <c r="B650" i="5" s="1"/>
  <c r="G650" i="5"/>
  <c r="H650" i="5" s="1"/>
  <c r="E650" i="5"/>
  <c r="F650" i="5" s="1"/>
  <c r="D650" i="5"/>
  <c r="C650" i="5"/>
  <c r="Q705" i="5"/>
  <c r="P705" i="5"/>
  <c r="R705" i="5" s="1"/>
  <c r="S705" i="5" s="1"/>
  <c r="O705" i="5"/>
  <c r="N705" i="5"/>
  <c r="M705" i="5"/>
  <c r="L705" i="5"/>
  <c r="J705" i="5"/>
  <c r="I705" i="5"/>
  <c r="B705" i="5" s="1"/>
  <c r="G705" i="5"/>
  <c r="H705" i="5" s="1"/>
  <c r="E705" i="5"/>
  <c r="D705" i="5"/>
  <c r="C705" i="5"/>
  <c r="Q649" i="5"/>
  <c r="P649" i="5"/>
  <c r="R649" i="5" s="1"/>
  <c r="S649" i="5" s="1"/>
  <c r="O649" i="5"/>
  <c r="N649" i="5"/>
  <c r="M649" i="5"/>
  <c r="L649" i="5"/>
  <c r="J649" i="5"/>
  <c r="I649" i="5"/>
  <c r="B649" i="5" s="1"/>
  <c r="G649" i="5"/>
  <c r="H649" i="5" s="1"/>
  <c r="E649" i="5"/>
  <c r="F649" i="5" s="1"/>
  <c r="D649" i="5"/>
  <c r="C649" i="5"/>
  <c r="Q446" i="5"/>
  <c r="P446" i="5"/>
  <c r="R446" i="5" s="1"/>
  <c r="S446" i="5" s="1"/>
  <c r="O446" i="5"/>
  <c r="N446" i="5"/>
  <c r="M446" i="5"/>
  <c r="L446" i="5"/>
  <c r="J446" i="5"/>
  <c r="I446" i="5"/>
  <c r="B446" i="5" s="1"/>
  <c r="G446" i="5"/>
  <c r="H446" i="5" s="1"/>
  <c r="E446" i="5"/>
  <c r="D446" i="5"/>
  <c r="C446" i="5"/>
  <c r="Q534" i="5"/>
  <c r="P534" i="5"/>
  <c r="R534" i="5" s="1"/>
  <c r="S534" i="5" s="1"/>
  <c r="O534" i="5"/>
  <c r="N534" i="5"/>
  <c r="M534" i="5"/>
  <c r="L534" i="5"/>
  <c r="J534" i="5"/>
  <c r="I534" i="5"/>
  <c r="B534" i="5" s="1"/>
  <c r="G534" i="5"/>
  <c r="H534" i="5" s="1"/>
  <c r="E534" i="5"/>
  <c r="F534" i="5" s="1"/>
  <c r="D534" i="5"/>
  <c r="C534" i="5"/>
  <c r="Q648" i="5"/>
  <c r="P648" i="5"/>
  <c r="R648" i="5" s="1"/>
  <c r="S648" i="5" s="1"/>
  <c r="O648" i="5"/>
  <c r="N648" i="5"/>
  <c r="M648" i="5"/>
  <c r="L648" i="5"/>
  <c r="J648" i="5"/>
  <c r="I648" i="5"/>
  <c r="B648" i="5" s="1"/>
  <c r="G648" i="5"/>
  <c r="H648" i="5" s="1"/>
  <c r="E648" i="5"/>
  <c r="D648" i="5"/>
  <c r="C648" i="5"/>
  <c r="Q560" i="5"/>
  <c r="P560" i="5"/>
  <c r="R560" i="5" s="1"/>
  <c r="S560" i="5" s="1"/>
  <c r="O560" i="5"/>
  <c r="N560" i="5"/>
  <c r="M560" i="5"/>
  <c r="L560" i="5"/>
  <c r="J560" i="5"/>
  <c r="I560" i="5"/>
  <c r="B560" i="5" s="1"/>
  <c r="G560" i="5"/>
  <c r="H560" i="5" s="1"/>
  <c r="E560" i="5"/>
  <c r="F560" i="5" s="1"/>
  <c r="D560" i="5"/>
  <c r="C560" i="5"/>
  <c r="Q445" i="5"/>
  <c r="P445" i="5"/>
  <c r="R445" i="5" s="1"/>
  <c r="S445" i="5" s="1"/>
  <c r="O445" i="5"/>
  <c r="N445" i="5"/>
  <c r="M445" i="5"/>
  <c r="L445" i="5"/>
  <c r="J445" i="5"/>
  <c r="I445" i="5"/>
  <c r="B445" i="5" s="1"/>
  <c r="G445" i="5"/>
  <c r="H445" i="5" s="1"/>
  <c r="E445" i="5"/>
  <c r="D445" i="5"/>
  <c r="C445" i="5"/>
  <c r="Q414" i="5"/>
  <c r="P414" i="5"/>
  <c r="R414" i="5" s="1"/>
  <c r="S414" i="5" s="1"/>
  <c r="O414" i="5"/>
  <c r="N414" i="5"/>
  <c r="M414" i="5"/>
  <c r="L414" i="5"/>
  <c r="J414" i="5"/>
  <c r="I414" i="5"/>
  <c r="B414" i="5" s="1"/>
  <c r="G414" i="5"/>
  <c r="H414" i="5" s="1"/>
  <c r="E414" i="5"/>
  <c r="F414" i="5" s="1"/>
  <c r="D414" i="5"/>
  <c r="C414" i="5"/>
  <c r="Q508" i="5"/>
  <c r="P508" i="5"/>
  <c r="R508" i="5" s="1"/>
  <c r="S508" i="5" s="1"/>
  <c r="O508" i="5"/>
  <c r="N508" i="5"/>
  <c r="M508" i="5"/>
  <c r="L508" i="5"/>
  <c r="J508" i="5"/>
  <c r="I508" i="5"/>
  <c r="B508" i="5" s="1"/>
  <c r="G508" i="5"/>
  <c r="H508" i="5" s="1"/>
  <c r="E508" i="5"/>
  <c r="D508" i="5"/>
  <c r="C508" i="5"/>
  <c r="Q647" i="5"/>
  <c r="P647" i="5"/>
  <c r="R647" i="5" s="1"/>
  <c r="S647" i="5" s="1"/>
  <c r="O647" i="5"/>
  <c r="N647" i="5"/>
  <c r="M647" i="5"/>
  <c r="L647" i="5"/>
  <c r="J647" i="5"/>
  <c r="I647" i="5"/>
  <c r="B647" i="5" s="1"/>
  <c r="G647" i="5"/>
  <c r="H647" i="5" s="1"/>
  <c r="E647" i="5"/>
  <c r="F647" i="5" s="1"/>
  <c r="D647" i="5"/>
  <c r="C647" i="5"/>
  <c r="Q646" i="5"/>
  <c r="P646" i="5"/>
  <c r="R646" i="5" s="1"/>
  <c r="S646" i="5" s="1"/>
  <c r="O646" i="5"/>
  <c r="N646" i="5"/>
  <c r="M646" i="5"/>
  <c r="L646" i="5"/>
  <c r="J646" i="5"/>
  <c r="I646" i="5"/>
  <c r="B646" i="5" s="1"/>
  <c r="G646" i="5"/>
  <c r="H646" i="5" s="1"/>
  <c r="E646" i="5"/>
  <c r="D646" i="5"/>
  <c r="C646" i="5"/>
  <c r="Q507" i="5"/>
  <c r="P507" i="5"/>
  <c r="R507" i="5" s="1"/>
  <c r="S507" i="5" s="1"/>
  <c r="O507" i="5"/>
  <c r="N507" i="5"/>
  <c r="M507" i="5"/>
  <c r="L507" i="5"/>
  <c r="J507" i="5"/>
  <c r="I507" i="5"/>
  <c r="B507" i="5" s="1"/>
  <c r="G507" i="5"/>
  <c r="H507" i="5" s="1"/>
  <c r="E507" i="5"/>
  <c r="F507" i="5" s="1"/>
  <c r="D507" i="5"/>
  <c r="C507" i="5"/>
  <c r="Q645" i="5"/>
  <c r="P645" i="5"/>
  <c r="R645" i="5" s="1"/>
  <c r="S645" i="5" s="1"/>
  <c r="O645" i="5"/>
  <c r="N645" i="5"/>
  <c r="M645" i="5"/>
  <c r="L645" i="5"/>
  <c r="J645" i="5"/>
  <c r="I645" i="5"/>
  <c r="B645" i="5" s="1"/>
  <c r="G645" i="5"/>
  <c r="H645" i="5" s="1"/>
  <c r="E645" i="5"/>
  <c r="D645" i="5"/>
  <c r="C645" i="5"/>
  <c r="Q444" i="5"/>
  <c r="P444" i="5"/>
  <c r="R444" i="5" s="1"/>
  <c r="S444" i="5" s="1"/>
  <c r="O444" i="5"/>
  <c r="N444" i="5"/>
  <c r="M444" i="5"/>
  <c r="L444" i="5"/>
  <c r="J444" i="5"/>
  <c r="I444" i="5"/>
  <c r="B444" i="5" s="1"/>
  <c r="G444" i="5"/>
  <c r="H444" i="5" s="1"/>
  <c r="E444" i="5"/>
  <c r="F444" i="5" s="1"/>
  <c r="D444" i="5"/>
  <c r="C444" i="5"/>
  <c r="Q506" i="5"/>
  <c r="P506" i="5"/>
  <c r="R506" i="5" s="1"/>
  <c r="S506" i="5" s="1"/>
  <c r="O506" i="5"/>
  <c r="N506" i="5"/>
  <c r="M506" i="5"/>
  <c r="L506" i="5"/>
  <c r="J506" i="5"/>
  <c r="I506" i="5"/>
  <c r="B506" i="5" s="1"/>
  <c r="G506" i="5"/>
  <c r="H506" i="5" s="1"/>
  <c r="E506" i="5"/>
  <c r="D506" i="5"/>
  <c r="C506" i="5"/>
  <c r="Q644" i="5"/>
  <c r="P644" i="5"/>
  <c r="R644" i="5" s="1"/>
  <c r="S644" i="5" s="1"/>
  <c r="O644" i="5"/>
  <c r="N644" i="5"/>
  <c r="M644" i="5"/>
  <c r="L644" i="5"/>
  <c r="J644" i="5"/>
  <c r="I644" i="5"/>
  <c r="B644" i="5" s="1"/>
  <c r="G644" i="5"/>
  <c r="H644" i="5" s="1"/>
  <c r="E644" i="5"/>
  <c r="F644" i="5" s="1"/>
  <c r="D644" i="5"/>
  <c r="C644" i="5"/>
  <c r="Q643" i="5"/>
  <c r="P643" i="5"/>
  <c r="R643" i="5" s="1"/>
  <c r="S643" i="5" s="1"/>
  <c r="O643" i="5"/>
  <c r="N643" i="5"/>
  <c r="M643" i="5"/>
  <c r="L643" i="5"/>
  <c r="J643" i="5"/>
  <c r="I643" i="5"/>
  <c r="B643" i="5" s="1"/>
  <c r="G643" i="5"/>
  <c r="H643" i="5" s="1"/>
  <c r="E643" i="5"/>
  <c r="D643" i="5"/>
  <c r="C643" i="5"/>
  <c r="Q505" i="5"/>
  <c r="P505" i="5"/>
  <c r="R505" i="5" s="1"/>
  <c r="S505" i="5" s="1"/>
  <c r="O505" i="5"/>
  <c r="N505" i="5"/>
  <c r="M505" i="5"/>
  <c r="L505" i="5"/>
  <c r="J505" i="5"/>
  <c r="I505" i="5"/>
  <c r="B505" i="5" s="1"/>
  <c r="G505" i="5"/>
  <c r="H505" i="5" s="1"/>
  <c r="E505" i="5"/>
  <c r="F505" i="5" s="1"/>
  <c r="D505" i="5"/>
  <c r="C505" i="5"/>
  <c r="Q642" i="5"/>
  <c r="P642" i="5"/>
  <c r="R642" i="5" s="1"/>
  <c r="S642" i="5" s="1"/>
  <c r="O642" i="5"/>
  <c r="N642" i="5"/>
  <c r="M642" i="5"/>
  <c r="L642" i="5"/>
  <c r="J642" i="5"/>
  <c r="I642" i="5"/>
  <c r="B642" i="5" s="1"/>
  <c r="G642" i="5"/>
  <c r="H642" i="5" s="1"/>
  <c r="E642" i="5"/>
  <c r="D642" i="5"/>
  <c r="C642" i="5"/>
  <c r="Q443" i="5"/>
  <c r="P443" i="5"/>
  <c r="R443" i="5" s="1"/>
  <c r="S443" i="5" s="1"/>
  <c r="O443" i="5"/>
  <c r="N443" i="5"/>
  <c r="M443" i="5"/>
  <c r="L443" i="5"/>
  <c r="J443" i="5"/>
  <c r="I443" i="5"/>
  <c r="B443" i="5" s="1"/>
  <c r="G443" i="5"/>
  <c r="H443" i="5" s="1"/>
  <c r="E443" i="5"/>
  <c r="F443" i="5" s="1"/>
  <c r="D443" i="5"/>
  <c r="C443" i="5"/>
  <c r="Q758" i="5"/>
  <c r="P758" i="5"/>
  <c r="R758" i="5" s="1"/>
  <c r="S758" i="5" s="1"/>
  <c r="O758" i="5"/>
  <c r="N758" i="5"/>
  <c r="M758" i="5"/>
  <c r="L758" i="5"/>
  <c r="J758" i="5"/>
  <c r="I758" i="5"/>
  <c r="B758" i="5" s="1"/>
  <c r="G758" i="5"/>
  <c r="H758" i="5" s="1"/>
  <c r="E758" i="5"/>
  <c r="D758" i="5"/>
  <c r="C758" i="5"/>
  <c r="Q641" i="5"/>
  <c r="P641" i="5"/>
  <c r="R641" i="5" s="1"/>
  <c r="S641" i="5" s="1"/>
  <c r="O641" i="5"/>
  <c r="N641" i="5"/>
  <c r="M641" i="5"/>
  <c r="L641" i="5"/>
  <c r="J641" i="5"/>
  <c r="I641" i="5"/>
  <c r="B641" i="5" s="1"/>
  <c r="G641" i="5"/>
  <c r="H641" i="5" s="1"/>
  <c r="E641" i="5"/>
  <c r="F641" i="5" s="1"/>
  <c r="D641" i="5"/>
  <c r="C641" i="5"/>
  <c r="Q704" i="5"/>
  <c r="P704" i="5"/>
  <c r="R704" i="5" s="1"/>
  <c r="S704" i="5" s="1"/>
  <c r="O704" i="5"/>
  <c r="N704" i="5"/>
  <c r="M704" i="5"/>
  <c r="L704" i="5"/>
  <c r="J704" i="5"/>
  <c r="I704" i="5"/>
  <c r="B704" i="5" s="1"/>
  <c r="G704" i="5"/>
  <c r="H704" i="5" s="1"/>
  <c r="E704" i="5"/>
  <c r="D704" i="5"/>
  <c r="C704" i="5"/>
  <c r="Q640" i="5"/>
  <c r="P640" i="5"/>
  <c r="R640" i="5" s="1"/>
  <c r="S640" i="5" s="1"/>
  <c r="O640" i="5"/>
  <c r="N640" i="5"/>
  <c r="M640" i="5"/>
  <c r="L640" i="5"/>
  <c r="J640" i="5"/>
  <c r="I640" i="5"/>
  <c r="B640" i="5" s="1"/>
  <c r="G640" i="5"/>
  <c r="H640" i="5" s="1"/>
  <c r="E640" i="5"/>
  <c r="F640" i="5" s="1"/>
  <c r="D640" i="5"/>
  <c r="C640" i="5"/>
  <c r="Q504" i="5"/>
  <c r="P504" i="5"/>
  <c r="R504" i="5" s="1"/>
  <c r="S504" i="5" s="1"/>
  <c r="O504" i="5"/>
  <c r="N504" i="5"/>
  <c r="M504" i="5"/>
  <c r="L504" i="5"/>
  <c r="J504" i="5"/>
  <c r="I504" i="5"/>
  <c r="B504" i="5" s="1"/>
  <c r="G504" i="5"/>
  <c r="H504" i="5" s="1"/>
  <c r="E504" i="5"/>
  <c r="D504" i="5"/>
  <c r="C504" i="5"/>
  <c r="Q542" i="5"/>
  <c r="P542" i="5"/>
  <c r="R542" i="5" s="1"/>
  <c r="S542" i="5" s="1"/>
  <c r="O542" i="5"/>
  <c r="N542" i="5"/>
  <c r="M542" i="5"/>
  <c r="L542" i="5"/>
  <c r="J542" i="5"/>
  <c r="I542" i="5"/>
  <c r="B542" i="5" s="1"/>
  <c r="G542" i="5"/>
  <c r="H542" i="5" s="1"/>
  <c r="E542" i="5"/>
  <c r="F542" i="5" s="1"/>
  <c r="D542" i="5"/>
  <c r="C542" i="5"/>
  <c r="Q703" i="5"/>
  <c r="P703" i="5"/>
  <c r="R703" i="5" s="1"/>
  <c r="S703" i="5" s="1"/>
  <c r="O703" i="5"/>
  <c r="N703" i="5"/>
  <c r="M703" i="5"/>
  <c r="L703" i="5"/>
  <c r="J703" i="5"/>
  <c r="I703" i="5"/>
  <c r="B703" i="5" s="1"/>
  <c r="G703" i="5"/>
  <c r="H703" i="5" s="1"/>
  <c r="E703" i="5"/>
  <c r="D703" i="5"/>
  <c r="C703" i="5"/>
  <c r="Q442" i="5"/>
  <c r="P442" i="5"/>
  <c r="R442" i="5" s="1"/>
  <c r="S442" i="5" s="1"/>
  <c r="O442" i="5"/>
  <c r="N442" i="5"/>
  <c r="M442" i="5"/>
  <c r="L442" i="5"/>
  <c r="J442" i="5"/>
  <c r="I442" i="5"/>
  <c r="B442" i="5" s="1"/>
  <c r="G442" i="5"/>
  <c r="H442" i="5" s="1"/>
  <c r="E442" i="5"/>
  <c r="F442" i="5" s="1"/>
  <c r="D442" i="5"/>
  <c r="C442" i="5"/>
  <c r="Q639" i="5"/>
  <c r="P639" i="5"/>
  <c r="R639" i="5" s="1"/>
  <c r="S639" i="5" s="1"/>
  <c r="O639" i="5"/>
  <c r="N639" i="5"/>
  <c r="M639" i="5"/>
  <c r="L639" i="5"/>
  <c r="J639" i="5"/>
  <c r="I639" i="5"/>
  <c r="B639" i="5" s="1"/>
  <c r="G639" i="5"/>
  <c r="H639" i="5" s="1"/>
  <c r="E639" i="5"/>
  <c r="D639" i="5"/>
  <c r="C639" i="5"/>
  <c r="Q549" i="5"/>
  <c r="P549" i="5"/>
  <c r="R549" i="5" s="1"/>
  <c r="S549" i="5" s="1"/>
  <c r="O549" i="5"/>
  <c r="N549" i="5"/>
  <c r="M549" i="5"/>
  <c r="L549" i="5"/>
  <c r="J549" i="5"/>
  <c r="I549" i="5"/>
  <c r="B549" i="5" s="1"/>
  <c r="G549" i="5"/>
  <c r="H549" i="5" s="1"/>
  <c r="E549" i="5"/>
  <c r="F549" i="5" s="1"/>
  <c r="D549" i="5"/>
  <c r="C549" i="5"/>
  <c r="Q728" i="5"/>
  <c r="P728" i="5"/>
  <c r="R728" i="5" s="1"/>
  <c r="S728" i="5" s="1"/>
  <c r="O728" i="5"/>
  <c r="N728" i="5"/>
  <c r="M728" i="5"/>
  <c r="L728" i="5"/>
  <c r="J728" i="5"/>
  <c r="I728" i="5"/>
  <c r="B728" i="5" s="1"/>
  <c r="G728" i="5"/>
  <c r="H728" i="5" s="1"/>
  <c r="E728" i="5"/>
  <c r="D728" i="5"/>
  <c r="C728" i="5"/>
  <c r="Q702" i="5"/>
  <c r="P702" i="5"/>
  <c r="R702" i="5" s="1"/>
  <c r="S702" i="5" s="1"/>
  <c r="O702" i="5"/>
  <c r="N702" i="5"/>
  <c r="M702" i="5"/>
  <c r="L702" i="5"/>
  <c r="J702" i="5"/>
  <c r="I702" i="5"/>
  <c r="B702" i="5" s="1"/>
  <c r="G702" i="5"/>
  <c r="H702" i="5" s="1"/>
  <c r="E702" i="5"/>
  <c r="F702" i="5" s="1"/>
  <c r="D702" i="5"/>
  <c r="C702" i="5"/>
  <c r="Q541" i="5"/>
  <c r="P541" i="5"/>
  <c r="R541" i="5" s="1"/>
  <c r="S541" i="5" s="1"/>
  <c r="O541" i="5"/>
  <c r="N541" i="5"/>
  <c r="M541" i="5"/>
  <c r="L541" i="5"/>
  <c r="J541" i="5"/>
  <c r="I541" i="5"/>
  <c r="B541" i="5" s="1"/>
  <c r="G541" i="5"/>
  <c r="H541" i="5" s="1"/>
  <c r="E541" i="5"/>
  <c r="D541" i="5"/>
  <c r="C541" i="5"/>
  <c r="Q416" i="5"/>
  <c r="P416" i="5"/>
  <c r="R416" i="5" s="1"/>
  <c r="S416" i="5" s="1"/>
  <c r="O416" i="5"/>
  <c r="N416" i="5"/>
  <c r="M416" i="5"/>
  <c r="L416" i="5"/>
  <c r="J416" i="5"/>
  <c r="I416" i="5"/>
  <c r="B416" i="5" s="1"/>
  <c r="G416" i="5"/>
  <c r="H416" i="5" s="1"/>
  <c r="E416" i="5"/>
  <c r="F416" i="5" s="1"/>
  <c r="D416" i="5"/>
  <c r="C416" i="5"/>
  <c r="Q701" i="5"/>
  <c r="P701" i="5"/>
  <c r="R701" i="5" s="1"/>
  <c r="S701" i="5" s="1"/>
  <c r="O701" i="5"/>
  <c r="N701" i="5"/>
  <c r="M701" i="5"/>
  <c r="L701" i="5"/>
  <c r="J701" i="5"/>
  <c r="I701" i="5"/>
  <c r="B701" i="5" s="1"/>
  <c r="G701" i="5"/>
  <c r="H701" i="5" s="1"/>
  <c r="E701" i="5"/>
  <c r="D701" i="5"/>
  <c r="C701" i="5"/>
  <c r="Q765" i="5"/>
  <c r="P765" i="5"/>
  <c r="R765" i="5" s="1"/>
  <c r="S765" i="5" s="1"/>
  <c r="O765" i="5"/>
  <c r="N765" i="5"/>
  <c r="M765" i="5"/>
  <c r="L765" i="5"/>
  <c r="J765" i="5"/>
  <c r="I765" i="5"/>
  <c r="B765" i="5" s="1"/>
  <c r="G765" i="5"/>
  <c r="H765" i="5" s="1"/>
  <c r="E765" i="5"/>
  <c r="F765" i="5" s="1"/>
  <c r="D765" i="5"/>
  <c r="C765" i="5"/>
  <c r="Q757" i="5"/>
  <c r="P757" i="5"/>
  <c r="R757" i="5" s="1"/>
  <c r="S757" i="5" s="1"/>
  <c r="O757" i="5"/>
  <c r="N757" i="5"/>
  <c r="M757" i="5"/>
  <c r="L757" i="5"/>
  <c r="J757" i="5"/>
  <c r="I757" i="5"/>
  <c r="B757" i="5" s="1"/>
  <c r="G757" i="5"/>
  <c r="H757" i="5" s="1"/>
  <c r="E757" i="5"/>
  <c r="D757" i="5"/>
  <c r="C757" i="5"/>
  <c r="Q700" i="5"/>
  <c r="P700" i="5"/>
  <c r="R700" i="5" s="1"/>
  <c r="S700" i="5" s="1"/>
  <c r="O700" i="5"/>
  <c r="N700" i="5"/>
  <c r="M700" i="5"/>
  <c r="L700" i="5"/>
  <c r="J700" i="5"/>
  <c r="I700" i="5"/>
  <c r="B700" i="5" s="1"/>
  <c r="G700" i="5"/>
  <c r="H700" i="5" s="1"/>
  <c r="E700" i="5"/>
  <c r="F700" i="5" s="1"/>
  <c r="D700" i="5"/>
  <c r="C700" i="5"/>
  <c r="Q727" i="5"/>
  <c r="P727" i="5"/>
  <c r="R727" i="5" s="1"/>
  <c r="S727" i="5" s="1"/>
  <c r="O727" i="5"/>
  <c r="N727" i="5"/>
  <c r="M727" i="5"/>
  <c r="L727" i="5"/>
  <c r="J727" i="5"/>
  <c r="I727" i="5"/>
  <c r="B727" i="5" s="1"/>
  <c r="G727" i="5"/>
  <c r="H727" i="5" s="1"/>
  <c r="E727" i="5"/>
  <c r="D727" i="5"/>
  <c r="C727" i="5"/>
  <c r="Q699" i="5"/>
  <c r="P699" i="5"/>
  <c r="R699" i="5" s="1"/>
  <c r="S699" i="5" s="1"/>
  <c r="O699" i="5"/>
  <c r="N699" i="5"/>
  <c r="M699" i="5"/>
  <c r="L699" i="5"/>
  <c r="J699" i="5"/>
  <c r="I699" i="5"/>
  <c r="B699" i="5" s="1"/>
  <c r="G699" i="5"/>
  <c r="H699" i="5" s="1"/>
  <c r="E699" i="5"/>
  <c r="F699" i="5" s="1"/>
  <c r="D699" i="5"/>
  <c r="C699" i="5"/>
  <c r="Q734" i="5"/>
  <c r="P734" i="5"/>
  <c r="R734" i="5" s="1"/>
  <c r="S734" i="5" s="1"/>
  <c r="O734" i="5"/>
  <c r="N734" i="5"/>
  <c r="M734" i="5"/>
  <c r="L734" i="5"/>
  <c r="J734" i="5"/>
  <c r="I734" i="5"/>
  <c r="B734" i="5" s="1"/>
  <c r="G734" i="5"/>
  <c r="H734" i="5" s="1"/>
  <c r="E734" i="5"/>
  <c r="D734" i="5"/>
  <c r="C734" i="5"/>
  <c r="Q533" i="5"/>
  <c r="P533" i="5"/>
  <c r="R533" i="5" s="1"/>
  <c r="S533" i="5" s="1"/>
  <c r="O533" i="5"/>
  <c r="N533" i="5"/>
  <c r="M533" i="5"/>
  <c r="L533" i="5"/>
  <c r="J533" i="5"/>
  <c r="I533" i="5"/>
  <c r="B533" i="5" s="1"/>
  <c r="G533" i="5"/>
  <c r="H533" i="5" s="1"/>
  <c r="E533" i="5"/>
  <c r="F533" i="5" s="1"/>
  <c r="D533" i="5"/>
  <c r="C533" i="5"/>
  <c r="Q503" i="5"/>
  <c r="P503" i="5"/>
  <c r="R503" i="5" s="1"/>
  <c r="S503" i="5" s="1"/>
  <c r="O503" i="5"/>
  <c r="N503" i="5"/>
  <c r="M503" i="5"/>
  <c r="L503" i="5"/>
  <c r="J503" i="5"/>
  <c r="I503" i="5"/>
  <c r="B503" i="5" s="1"/>
  <c r="G503" i="5"/>
  <c r="H503" i="5" s="1"/>
  <c r="E503" i="5"/>
  <c r="D503" i="5"/>
  <c r="C503" i="5"/>
  <c r="Q532" i="5"/>
  <c r="P532" i="5"/>
  <c r="R532" i="5" s="1"/>
  <c r="S532" i="5" s="1"/>
  <c r="O532" i="5"/>
  <c r="N532" i="5"/>
  <c r="M532" i="5"/>
  <c r="L532" i="5"/>
  <c r="J532" i="5"/>
  <c r="I532" i="5"/>
  <c r="B532" i="5" s="1"/>
  <c r="G532" i="5"/>
  <c r="H532" i="5" s="1"/>
  <c r="E532" i="5"/>
  <c r="F532" i="5" s="1"/>
  <c r="D532" i="5"/>
  <c r="C532" i="5"/>
  <c r="Q441" i="5"/>
  <c r="P441" i="5"/>
  <c r="R441" i="5" s="1"/>
  <c r="S441" i="5" s="1"/>
  <c r="O441" i="5"/>
  <c r="N441" i="5"/>
  <c r="M441" i="5"/>
  <c r="L441" i="5"/>
  <c r="J441" i="5"/>
  <c r="I441" i="5"/>
  <c r="B441" i="5" s="1"/>
  <c r="G441" i="5"/>
  <c r="H441" i="5" s="1"/>
  <c r="E441" i="5"/>
  <c r="D441" i="5"/>
  <c r="C441" i="5"/>
  <c r="Q502" i="5"/>
  <c r="P502" i="5"/>
  <c r="R502" i="5" s="1"/>
  <c r="S502" i="5" s="1"/>
  <c r="O502" i="5"/>
  <c r="N502" i="5"/>
  <c r="M502" i="5"/>
  <c r="L502" i="5"/>
  <c r="J502" i="5"/>
  <c r="I502" i="5"/>
  <c r="B502" i="5" s="1"/>
  <c r="G502" i="5"/>
  <c r="H502" i="5" s="1"/>
  <c r="E502" i="5"/>
  <c r="F502" i="5" s="1"/>
  <c r="D502" i="5"/>
  <c r="C502" i="5"/>
  <c r="Q638" i="5"/>
  <c r="P638" i="5"/>
  <c r="R638" i="5" s="1"/>
  <c r="S638" i="5" s="1"/>
  <c r="O638" i="5"/>
  <c r="N638" i="5"/>
  <c r="M638" i="5"/>
  <c r="L638" i="5"/>
  <c r="J638" i="5"/>
  <c r="I638" i="5"/>
  <c r="B638" i="5" s="1"/>
  <c r="G638" i="5"/>
  <c r="H638" i="5" s="1"/>
  <c r="E638" i="5"/>
  <c r="D638" i="5"/>
  <c r="C638" i="5"/>
  <c r="Q637" i="5"/>
  <c r="P637" i="5"/>
  <c r="R637" i="5" s="1"/>
  <c r="S637" i="5" s="1"/>
  <c r="O637" i="5"/>
  <c r="N637" i="5"/>
  <c r="M637" i="5"/>
  <c r="L637" i="5"/>
  <c r="J637" i="5"/>
  <c r="I637" i="5"/>
  <c r="B637" i="5" s="1"/>
  <c r="G637" i="5"/>
  <c r="H637" i="5" s="1"/>
  <c r="E637" i="5"/>
  <c r="F637" i="5" s="1"/>
  <c r="D637" i="5"/>
  <c r="C637" i="5"/>
  <c r="Q636" i="5"/>
  <c r="P636" i="5"/>
  <c r="R636" i="5" s="1"/>
  <c r="S636" i="5" s="1"/>
  <c r="O636" i="5"/>
  <c r="N636" i="5"/>
  <c r="M636" i="5"/>
  <c r="L636" i="5"/>
  <c r="J636" i="5"/>
  <c r="I636" i="5"/>
  <c r="B636" i="5" s="1"/>
  <c r="G636" i="5"/>
  <c r="H636" i="5" s="1"/>
  <c r="E636" i="5"/>
  <c r="D636" i="5"/>
  <c r="C636" i="5"/>
  <c r="Q501" i="5"/>
  <c r="P501" i="5"/>
  <c r="R501" i="5" s="1"/>
  <c r="S501" i="5" s="1"/>
  <c r="O501" i="5"/>
  <c r="N501" i="5"/>
  <c r="M501" i="5"/>
  <c r="L501" i="5"/>
  <c r="J501" i="5"/>
  <c r="I501" i="5"/>
  <c r="B501" i="5" s="1"/>
  <c r="G501" i="5"/>
  <c r="H501" i="5" s="1"/>
  <c r="E501" i="5"/>
  <c r="F501" i="5" s="1"/>
  <c r="D501" i="5"/>
  <c r="C501" i="5"/>
  <c r="Q500" i="5"/>
  <c r="P500" i="5"/>
  <c r="R500" i="5" s="1"/>
  <c r="S500" i="5" s="1"/>
  <c r="O500" i="5"/>
  <c r="N500" i="5"/>
  <c r="M500" i="5"/>
  <c r="L500" i="5"/>
  <c r="J500" i="5"/>
  <c r="I500" i="5"/>
  <c r="B500" i="5" s="1"/>
  <c r="G500" i="5"/>
  <c r="H500" i="5" s="1"/>
  <c r="E500" i="5"/>
  <c r="D500" i="5"/>
  <c r="C500" i="5"/>
  <c r="Q635" i="5"/>
  <c r="P635" i="5"/>
  <c r="R635" i="5" s="1"/>
  <c r="S635" i="5" s="1"/>
  <c r="O635" i="5"/>
  <c r="N635" i="5"/>
  <c r="M635" i="5"/>
  <c r="L635" i="5"/>
  <c r="J635" i="5"/>
  <c r="I635" i="5"/>
  <c r="B635" i="5" s="1"/>
  <c r="G635" i="5"/>
  <c r="H635" i="5" s="1"/>
  <c r="E635" i="5"/>
  <c r="F635" i="5" s="1"/>
  <c r="D635" i="5"/>
  <c r="C635" i="5"/>
  <c r="Q559" i="5"/>
  <c r="P559" i="5"/>
  <c r="R559" i="5" s="1"/>
  <c r="S559" i="5" s="1"/>
  <c r="O559" i="5"/>
  <c r="N559" i="5"/>
  <c r="M559" i="5"/>
  <c r="L559" i="5"/>
  <c r="J559" i="5"/>
  <c r="I559" i="5"/>
  <c r="B559" i="5" s="1"/>
  <c r="G559" i="5"/>
  <c r="H559" i="5" s="1"/>
  <c r="E559" i="5"/>
  <c r="D559" i="5"/>
  <c r="C559" i="5"/>
  <c r="Q499" i="5"/>
  <c r="P499" i="5"/>
  <c r="R499" i="5" s="1"/>
  <c r="S499" i="5" s="1"/>
  <c r="O499" i="5"/>
  <c r="N499" i="5"/>
  <c r="M499" i="5"/>
  <c r="L499" i="5"/>
  <c r="J499" i="5"/>
  <c r="I499" i="5"/>
  <c r="B499" i="5" s="1"/>
  <c r="G499" i="5"/>
  <c r="H499" i="5" s="1"/>
  <c r="E499" i="5"/>
  <c r="F499" i="5" s="1"/>
  <c r="D499" i="5"/>
  <c r="C499" i="5"/>
  <c r="Q634" i="5"/>
  <c r="P634" i="5"/>
  <c r="R634" i="5" s="1"/>
  <c r="S634" i="5" s="1"/>
  <c r="O634" i="5"/>
  <c r="N634" i="5"/>
  <c r="M634" i="5"/>
  <c r="L634" i="5"/>
  <c r="J634" i="5"/>
  <c r="I634" i="5"/>
  <c r="B634" i="5" s="1"/>
  <c r="G634" i="5"/>
  <c r="H634" i="5" s="1"/>
  <c r="E634" i="5"/>
  <c r="D634" i="5"/>
  <c r="C634" i="5"/>
  <c r="Q498" i="5"/>
  <c r="P498" i="5"/>
  <c r="R498" i="5" s="1"/>
  <c r="S498" i="5" s="1"/>
  <c r="O498" i="5"/>
  <c r="N498" i="5"/>
  <c r="M498" i="5"/>
  <c r="L498" i="5"/>
  <c r="J498" i="5"/>
  <c r="I498" i="5"/>
  <c r="B498" i="5" s="1"/>
  <c r="G498" i="5"/>
  <c r="H498" i="5" s="1"/>
  <c r="E498" i="5"/>
  <c r="F498" i="5" s="1"/>
  <c r="D498" i="5"/>
  <c r="C498" i="5"/>
  <c r="Q633" i="5"/>
  <c r="P633" i="5"/>
  <c r="R633" i="5" s="1"/>
  <c r="S633" i="5" s="1"/>
  <c r="O633" i="5"/>
  <c r="N633" i="5"/>
  <c r="M633" i="5"/>
  <c r="L633" i="5"/>
  <c r="J633" i="5"/>
  <c r="I633" i="5"/>
  <c r="B633" i="5" s="1"/>
  <c r="G633" i="5"/>
  <c r="H633" i="5" s="1"/>
  <c r="E633" i="5"/>
  <c r="D633" i="5"/>
  <c r="C633" i="5"/>
  <c r="Q756" i="5"/>
  <c r="P756" i="5"/>
  <c r="R756" i="5" s="1"/>
  <c r="S756" i="5" s="1"/>
  <c r="O756" i="5"/>
  <c r="N756" i="5"/>
  <c r="M756" i="5"/>
  <c r="L756" i="5"/>
  <c r="J756" i="5"/>
  <c r="I756" i="5"/>
  <c r="B756" i="5" s="1"/>
  <c r="G756" i="5"/>
  <c r="H756" i="5" s="1"/>
  <c r="E756" i="5"/>
  <c r="F756" i="5" s="1"/>
  <c r="D756" i="5"/>
  <c r="C756" i="5"/>
  <c r="Q632" i="5"/>
  <c r="P632" i="5"/>
  <c r="R632" i="5" s="1"/>
  <c r="S632" i="5" s="1"/>
  <c r="O632" i="5"/>
  <c r="N632" i="5"/>
  <c r="M632" i="5"/>
  <c r="L632" i="5"/>
  <c r="J632" i="5"/>
  <c r="I632" i="5"/>
  <c r="B632" i="5" s="1"/>
  <c r="G632" i="5"/>
  <c r="H632" i="5" s="1"/>
  <c r="E632" i="5"/>
  <c r="D632" i="5"/>
  <c r="C632" i="5"/>
  <c r="Q558" i="5"/>
  <c r="P558" i="5"/>
  <c r="R558" i="5" s="1"/>
  <c r="S558" i="5" s="1"/>
  <c r="O558" i="5"/>
  <c r="N558" i="5"/>
  <c r="M558" i="5"/>
  <c r="L558" i="5"/>
  <c r="J558" i="5"/>
  <c r="I558" i="5"/>
  <c r="B558" i="5" s="1"/>
  <c r="G558" i="5"/>
  <c r="H558" i="5" s="1"/>
  <c r="E558" i="5"/>
  <c r="F558" i="5" s="1"/>
  <c r="D558" i="5"/>
  <c r="C558" i="5"/>
  <c r="Q557" i="5"/>
  <c r="P557" i="5"/>
  <c r="R557" i="5" s="1"/>
  <c r="S557" i="5" s="1"/>
  <c r="O557" i="5"/>
  <c r="N557" i="5"/>
  <c r="M557" i="5"/>
  <c r="L557" i="5"/>
  <c r="J557" i="5"/>
  <c r="I557" i="5"/>
  <c r="B557" i="5" s="1"/>
  <c r="G557" i="5"/>
  <c r="H557" i="5" s="1"/>
  <c r="E557" i="5"/>
  <c r="D557" i="5"/>
  <c r="C557" i="5"/>
  <c r="Q497" i="5"/>
  <c r="P497" i="5"/>
  <c r="R497" i="5" s="1"/>
  <c r="S497" i="5" s="1"/>
  <c r="O497" i="5"/>
  <c r="N497" i="5"/>
  <c r="M497" i="5"/>
  <c r="L497" i="5"/>
  <c r="J497" i="5"/>
  <c r="I497" i="5"/>
  <c r="B497" i="5" s="1"/>
  <c r="G497" i="5"/>
  <c r="H497" i="5" s="1"/>
  <c r="E497" i="5"/>
  <c r="F497" i="5" s="1"/>
  <c r="D497" i="5"/>
  <c r="C497" i="5"/>
  <c r="Q547" i="5"/>
  <c r="P547" i="5"/>
  <c r="R547" i="5" s="1"/>
  <c r="S547" i="5" s="1"/>
  <c r="O547" i="5"/>
  <c r="N547" i="5"/>
  <c r="M547" i="5"/>
  <c r="L547" i="5"/>
  <c r="J547" i="5"/>
  <c r="I547" i="5"/>
  <c r="B547" i="5" s="1"/>
  <c r="G547" i="5"/>
  <c r="H547" i="5" s="1"/>
  <c r="E547" i="5"/>
  <c r="D547" i="5"/>
  <c r="C547" i="5"/>
  <c r="Q631" i="5"/>
  <c r="P631" i="5"/>
  <c r="R631" i="5" s="1"/>
  <c r="S631" i="5" s="1"/>
  <c r="O631" i="5"/>
  <c r="N631" i="5"/>
  <c r="M631" i="5"/>
  <c r="L631" i="5"/>
  <c r="J631" i="5"/>
  <c r="I631" i="5"/>
  <c r="B631" i="5" s="1"/>
  <c r="G631" i="5"/>
  <c r="H631" i="5" s="1"/>
  <c r="E631" i="5"/>
  <c r="F631" i="5" s="1"/>
  <c r="D631" i="5"/>
  <c r="C631" i="5"/>
  <c r="Q630" i="5"/>
  <c r="P630" i="5"/>
  <c r="R630" i="5" s="1"/>
  <c r="S630" i="5" s="1"/>
  <c r="O630" i="5"/>
  <c r="N630" i="5"/>
  <c r="M630" i="5"/>
  <c r="L630" i="5"/>
  <c r="J630" i="5"/>
  <c r="I630" i="5"/>
  <c r="B630" i="5" s="1"/>
  <c r="G630" i="5"/>
  <c r="H630" i="5" s="1"/>
  <c r="E630" i="5"/>
  <c r="D630" i="5"/>
  <c r="C630" i="5"/>
  <c r="Q730" i="5"/>
  <c r="P730" i="5"/>
  <c r="R730" i="5" s="1"/>
  <c r="S730" i="5" s="1"/>
  <c r="O730" i="5"/>
  <c r="N730" i="5"/>
  <c r="M730" i="5"/>
  <c r="L730" i="5"/>
  <c r="J730" i="5"/>
  <c r="I730" i="5"/>
  <c r="B730" i="5" s="1"/>
  <c r="G730" i="5"/>
  <c r="H730" i="5" s="1"/>
  <c r="E730" i="5"/>
  <c r="F730" i="5" s="1"/>
  <c r="D730" i="5"/>
  <c r="C730" i="5"/>
  <c r="Q496" i="5"/>
  <c r="P496" i="5"/>
  <c r="R496" i="5" s="1"/>
  <c r="S496" i="5" s="1"/>
  <c r="O496" i="5"/>
  <c r="N496" i="5"/>
  <c r="M496" i="5"/>
  <c r="L496" i="5"/>
  <c r="J496" i="5"/>
  <c r="I496" i="5"/>
  <c r="B496" i="5" s="1"/>
  <c r="G496" i="5"/>
  <c r="H496" i="5" s="1"/>
  <c r="E496" i="5"/>
  <c r="D496" i="5"/>
  <c r="C496" i="5"/>
  <c r="Q629" i="5"/>
  <c r="P629" i="5"/>
  <c r="R629" i="5" s="1"/>
  <c r="S629" i="5" s="1"/>
  <c r="O629" i="5"/>
  <c r="N629" i="5"/>
  <c r="M629" i="5"/>
  <c r="L629" i="5"/>
  <c r="J629" i="5"/>
  <c r="I629" i="5"/>
  <c r="B629" i="5" s="1"/>
  <c r="G629" i="5"/>
  <c r="H629" i="5" s="1"/>
  <c r="E629" i="5"/>
  <c r="F629" i="5" s="1"/>
  <c r="D629" i="5"/>
  <c r="C629" i="5"/>
  <c r="Q531" i="5"/>
  <c r="P531" i="5"/>
  <c r="R531" i="5" s="1"/>
  <c r="S531" i="5" s="1"/>
  <c r="O531" i="5"/>
  <c r="N531" i="5"/>
  <c r="M531" i="5"/>
  <c r="L531" i="5"/>
  <c r="J531" i="5"/>
  <c r="I531" i="5"/>
  <c r="B531" i="5" s="1"/>
  <c r="G531" i="5"/>
  <c r="H531" i="5" s="1"/>
  <c r="E531" i="5"/>
  <c r="D531" i="5"/>
  <c r="C531" i="5"/>
  <c r="Q495" i="5"/>
  <c r="P495" i="5"/>
  <c r="R495" i="5" s="1"/>
  <c r="S495" i="5" s="1"/>
  <c r="O495" i="5"/>
  <c r="N495" i="5"/>
  <c r="M495" i="5"/>
  <c r="L495" i="5"/>
  <c r="J495" i="5"/>
  <c r="I495" i="5"/>
  <c r="B495" i="5" s="1"/>
  <c r="G495" i="5"/>
  <c r="H495" i="5" s="1"/>
  <c r="E495" i="5"/>
  <c r="F495" i="5" s="1"/>
  <c r="D495" i="5"/>
  <c r="C495" i="5"/>
  <c r="Q431" i="5"/>
  <c r="P431" i="5"/>
  <c r="R431" i="5" s="1"/>
  <c r="S431" i="5" s="1"/>
  <c r="O431" i="5"/>
  <c r="N431" i="5"/>
  <c r="M431" i="5"/>
  <c r="L431" i="5"/>
  <c r="J431" i="5"/>
  <c r="I431" i="5"/>
  <c r="B431" i="5" s="1"/>
  <c r="G431" i="5"/>
  <c r="H431" i="5" s="1"/>
  <c r="E431" i="5"/>
  <c r="D431" i="5"/>
  <c r="C431" i="5"/>
  <c r="Q673" i="5"/>
  <c r="P673" i="5"/>
  <c r="R673" i="5" s="1"/>
  <c r="S673" i="5" s="1"/>
  <c r="O673" i="5"/>
  <c r="N673" i="5"/>
  <c r="M673" i="5"/>
  <c r="L673" i="5"/>
  <c r="J673" i="5"/>
  <c r="I673" i="5"/>
  <c r="B673" i="5" s="1"/>
  <c r="G673" i="5"/>
  <c r="H673" i="5" s="1"/>
  <c r="E673" i="5"/>
  <c r="F673" i="5" s="1"/>
  <c r="D673" i="5"/>
  <c r="C673" i="5"/>
  <c r="Q539" i="5"/>
  <c r="P539" i="5"/>
  <c r="R539" i="5" s="1"/>
  <c r="S539" i="5" s="1"/>
  <c r="O539" i="5"/>
  <c r="N539" i="5"/>
  <c r="M539" i="5"/>
  <c r="L539" i="5"/>
  <c r="J539" i="5"/>
  <c r="I539" i="5"/>
  <c r="B539" i="5" s="1"/>
  <c r="G539" i="5"/>
  <c r="H539" i="5" s="1"/>
  <c r="E539" i="5"/>
  <c r="D539" i="5"/>
  <c r="C539" i="5"/>
  <c r="Q494" i="5"/>
  <c r="P494" i="5"/>
  <c r="R494" i="5" s="1"/>
  <c r="S494" i="5" s="1"/>
  <c r="O494" i="5"/>
  <c r="N494" i="5"/>
  <c r="M494" i="5"/>
  <c r="L494" i="5"/>
  <c r="J494" i="5"/>
  <c r="I494" i="5"/>
  <c r="B494" i="5" s="1"/>
  <c r="G494" i="5"/>
  <c r="H494" i="5" s="1"/>
  <c r="E494" i="5"/>
  <c r="F494" i="5" s="1"/>
  <c r="D494" i="5"/>
  <c r="C494" i="5"/>
  <c r="Q628" i="5"/>
  <c r="P628" i="5"/>
  <c r="R628" i="5" s="1"/>
  <c r="S628" i="5" s="1"/>
  <c r="O628" i="5"/>
  <c r="N628" i="5"/>
  <c r="M628" i="5"/>
  <c r="L628" i="5"/>
  <c r="J628" i="5"/>
  <c r="I628" i="5"/>
  <c r="B628" i="5" s="1"/>
  <c r="G628" i="5"/>
  <c r="H628" i="5" s="1"/>
  <c r="E628" i="5"/>
  <c r="F628" i="5" s="1"/>
  <c r="D628" i="5"/>
  <c r="C628" i="5"/>
  <c r="Q493" i="5"/>
  <c r="P493" i="5"/>
  <c r="R493" i="5" s="1"/>
  <c r="S493" i="5" s="1"/>
  <c r="O493" i="5"/>
  <c r="N493" i="5"/>
  <c r="M493" i="5"/>
  <c r="L493" i="5"/>
  <c r="J493" i="5"/>
  <c r="I493" i="5"/>
  <c r="B493" i="5" s="1"/>
  <c r="G493" i="5"/>
  <c r="H493" i="5" s="1"/>
  <c r="E493" i="5"/>
  <c r="D493" i="5"/>
  <c r="C493" i="5"/>
  <c r="Q492" i="5"/>
  <c r="P492" i="5"/>
  <c r="R492" i="5" s="1"/>
  <c r="S492" i="5" s="1"/>
  <c r="O492" i="5"/>
  <c r="N492" i="5"/>
  <c r="M492" i="5"/>
  <c r="L492" i="5"/>
  <c r="J492" i="5"/>
  <c r="I492" i="5"/>
  <c r="B492" i="5" s="1"/>
  <c r="G492" i="5"/>
  <c r="H492" i="5" s="1"/>
  <c r="E492" i="5"/>
  <c r="F492" i="5" s="1"/>
  <c r="D492" i="5"/>
  <c r="C492" i="5"/>
  <c r="Q627" i="5"/>
  <c r="P627" i="5"/>
  <c r="R627" i="5" s="1"/>
  <c r="S627" i="5" s="1"/>
  <c r="O627" i="5"/>
  <c r="N627" i="5"/>
  <c r="M627" i="5"/>
  <c r="L627" i="5"/>
  <c r="J627" i="5"/>
  <c r="I627" i="5"/>
  <c r="B627" i="5" s="1"/>
  <c r="G627" i="5"/>
  <c r="H627" i="5" s="1"/>
  <c r="E627" i="5"/>
  <c r="D627" i="5"/>
  <c r="C627" i="5"/>
  <c r="Q626" i="5"/>
  <c r="P626" i="5"/>
  <c r="R626" i="5" s="1"/>
  <c r="S626" i="5" s="1"/>
  <c r="O626" i="5"/>
  <c r="N626" i="5"/>
  <c r="M626" i="5"/>
  <c r="L626" i="5"/>
  <c r="J626" i="5"/>
  <c r="I626" i="5"/>
  <c r="B626" i="5" s="1"/>
  <c r="G626" i="5"/>
  <c r="H626" i="5" s="1"/>
  <c r="E626" i="5"/>
  <c r="F626" i="5" s="1"/>
  <c r="D626" i="5"/>
  <c r="C626" i="5"/>
  <c r="Q625" i="5"/>
  <c r="P625" i="5"/>
  <c r="R625" i="5" s="1"/>
  <c r="S625" i="5" s="1"/>
  <c r="O625" i="5"/>
  <c r="N625" i="5"/>
  <c r="M625" i="5"/>
  <c r="L625" i="5"/>
  <c r="J625" i="5"/>
  <c r="I625" i="5"/>
  <c r="B625" i="5" s="1"/>
  <c r="G625" i="5"/>
  <c r="H625" i="5" s="1"/>
  <c r="E625" i="5"/>
  <c r="D625" i="5"/>
  <c r="C625" i="5"/>
  <c r="Q430" i="5"/>
  <c r="P430" i="5"/>
  <c r="R430" i="5" s="1"/>
  <c r="S430" i="5" s="1"/>
  <c r="O430" i="5"/>
  <c r="N430" i="5"/>
  <c r="M430" i="5"/>
  <c r="L430" i="5"/>
  <c r="J430" i="5"/>
  <c r="I430" i="5"/>
  <c r="B430" i="5" s="1"/>
  <c r="G430" i="5"/>
  <c r="H430" i="5" s="1"/>
  <c r="E430" i="5"/>
  <c r="F430" i="5" s="1"/>
  <c r="D430" i="5"/>
  <c r="C430" i="5"/>
  <c r="Q762" i="5"/>
  <c r="P762" i="5"/>
  <c r="R762" i="5" s="1"/>
  <c r="S762" i="5" s="1"/>
  <c r="O762" i="5"/>
  <c r="N762" i="5"/>
  <c r="M762" i="5"/>
  <c r="L762" i="5"/>
  <c r="J762" i="5"/>
  <c r="I762" i="5"/>
  <c r="B762" i="5" s="1"/>
  <c r="G762" i="5"/>
  <c r="H762" i="5" s="1"/>
  <c r="E762" i="5"/>
  <c r="D762" i="5"/>
  <c r="C762" i="5"/>
  <c r="Q741" i="5"/>
  <c r="P741" i="5"/>
  <c r="R741" i="5" s="1"/>
  <c r="S741" i="5" s="1"/>
  <c r="O741" i="5"/>
  <c r="N741" i="5"/>
  <c r="M741" i="5"/>
  <c r="L741" i="5"/>
  <c r="J741" i="5"/>
  <c r="I741" i="5"/>
  <c r="B741" i="5" s="1"/>
  <c r="G741" i="5"/>
  <c r="H741" i="5" s="1"/>
  <c r="E741" i="5"/>
  <c r="F741" i="5" s="1"/>
  <c r="D741" i="5"/>
  <c r="C741" i="5"/>
  <c r="Q569" i="5"/>
  <c r="P569" i="5"/>
  <c r="R569" i="5" s="1"/>
  <c r="S569" i="5" s="1"/>
  <c r="O569" i="5"/>
  <c r="N569" i="5"/>
  <c r="M569" i="5"/>
  <c r="L569" i="5"/>
  <c r="J569" i="5"/>
  <c r="I569" i="5"/>
  <c r="B569" i="5" s="1"/>
  <c r="G569" i="5"/>
  <c r="H569" i="5" s="1"/>
  <c r="E569" i="5"/>
  <c r="D569" i="5"/>
  <c r="C569" i="5"/>
  <c r="Q624" i="5"/>
  <c r="P624" i="5"/>
  <c r="R624" i="5" s="1"/>
  <c r="S624" i="5" s="1"/>
  <c r="O624" i="5"/>
  <c r="N624" i="5"/>
  <c r="M624" i="5"/>
  <c r="L624" i="5"/>
  <c r="J624" i="5"/>
  <c r="I624" i="5"/>
  <c r="B624" i="5" s="1"/>
  <c r="G624" i="5"/>
  <c r="H624" i="5" s="1"/>
  <c r="E624" i="5"/>
  <c r="F624" i="5" s="1"/>
  <c r="D624" i="5"/>
  <c r="C624" i="5"/>
  <c r="Q623" i="5"/>
  <c r="P623" i="5"/>
  <c r="R623" i="5" s="1"/>
  <c r="S623" i="5" s="1"/>
  <c r="O623" i="5"/>
  <c r="N623" i="5"/>
  <c r="M623" i="5"/>
  <c r="L623" i="5"/>
  <c r="J623" i="5"/>
  <c r="I623" i="5"/>
  <c r="B623" i="5" s="1"/>
  <c r="G623" i="5"/>
  <c r="H623" i="5" s="1"/>
  <c r="E623" i="5"/>
  <c r="D623" i="5"/>
  <c r="C623" i="5"/>
  <c r="Q568" i="5"/>
  <c r="P568" i="5"/>
  <c r="R568" i="5" s="1"/>
  <c r="S568" i="5" s="1"/>
  <c r="O568" i="5"/>
  <c r="N568" i="5"/>
  <c r="M568" i="5"/>
  <c r="L568" i="5"/>
  <c r="J568" i="5"/>
  <c r="I568" i="5"/>
  <c r="B568" i="5" s="1"/>
  <c r="G568" i="5"/>
  <c r="H568" i="5" s="1"/>
  <c r="E568" i="5"/>
  <c r="F568" i="5" s="1"/>
  <c r="D568" i="5"/>
  <c r="C568" i="5"/>
  <c r="Q698" i="5"/>
  <c r="P698" i="5"/>
  <c r="R698" i="5" s="1"/>
  <c r="S698" i="5" s="1"/>
  <c r="O698" i="5"/>
  <c r="N698" i="5"/>
  <c r="M698" i="5"/>
  <c r="L698" i="5"/>
  <c r="J698" i="5"/>
  <c r="I698" i="5"/>
  <c r="B698" i="5" s="1"/>
  <c r="G698" i="5"/>
  <c r="H698" i="5" s="1"/>
  <c r="E698" i="5"/>
  <c r="D698" i="5"/>
  <c r="C698" i="5"/>
  <c r="Q622" i="5"/>
  <c r="P622" i="5"/>
  <c r="R622" i="5" s="1"/>
  <c r="S622" i="5" s="1"/>
  <c r="O622" i="5"/>
  <c r="N622" i="5"/>
  <c r="M622" i="5"/>
  <c r="L622" i="5"/>
  <c r="J622" i="5"/>
  <c r="I622" i="5"/>
  <c r="B622" i="5" s="1"/>
  <c r="G622" i="5"/>
  <c r="H622" i="5" s="1"/>
  <c r="E622" i="5"/>
  <c r="F622" i="5" s="1"/>
  <c r="D622" i="5"/>
  <c r="C622" i="5"/>
  <c r="Q491" i="5"/>
  <c r="P491" i="5"/>
  <c r="R491" i="5" s="1"/>
  <c r="S491" i="5" s="1"/>
  <c r="O491" i="5"/>
  <c r="N491" i="5"/>
  <c r="M491" i="5"/>
  <c r="L491" i="5"/>
  <c r="J491" i="5"/>
  <c r="I491" i="5"/>
  <c r="B491" i="5" s="1"/>
  <c r="G491" i="5"/>
  <c r="H491" i="5" s="1"/>
  <c r="E491" i="5"/>
  <c r="D491" i="5"/>
  <c r="C491" i="5"/>
  <c r="Q621" i="5"/>
  <c r="P621" i="5"/>
  <c r="R621" i="5" s="1"/>
  <c r="S621" i="5" s="1"/>
  <c r="O621" i="5"/>
  <c r="N621" i="5"/>
  <c r="M621" i="5"/>
  <c r="L621" i="5"/>
  <c r="J621" i="5"/>
  <c r="I621" i="5"/>
  <c r="B621" i="5" s="1"/>
  <c r="G621" i="5"/>
  <c r="H621" i="5" s="1"/>
  <c r="E621" i="5"/>
  <c r="F621" i="5" s="1"/>
  <c r="D621" i="5"/>
  <c r="C621" i="5"/>
  <c r="Q697" i="5"/>
  <c r="P697" i="5"/>
  <c r="R697" i="5" s="1"/>
  <c r="S697" i="5" s="1"/>
  <c r="O697" i="5"/>
  <c r="N697" i="5"/>
  <c r="M697" i="5"/>
  <c r="L697" i="5"/>
  <c r="J697" i="5"/>
  <c r="I697" i="5"/>
  <c r="B697" i="5" s="1"/>
  <c r="G697" i="5"/>
  <c r="H697" i="5" s="1"/>
  <c r="E697" i="5"/>
  <c r="D697" i="5"/>
  <c r="C697" i="5"/>
  <c r="Q620" i="5"/>
  <c r="P620" i="5"/>
  <c r="R620" i="5" s="1"/>
  <c r="S620" i="5" s="1"/>
  <c r="O620" i="5"/>
  <c r="N620" i="5"/>
  <c r="M620" i="5"/>
  <c r="L620" i="5"/>
  <c r="J620" i="5"/>
  <c r="I620" i="5"/>
  <c r="B620" i="5" s="1"/>
  <c r="G620" i="5"/>
  <c r="H620" i="5" s="1"/>
  <c r="E620" i="5"/>
  <c r="F620" i="5" s="1"/>
  <c r="D620" i="5"/>
  <c r="C620" i="5"/>
  <c r="Q619" i="5"/>
  <c r="P619" i="5"/>
  <c r="R619" i="5" s="1"/>
  <c r="S619" i="5" s="1"/>
  <c r="O619" i="5"/>
  <c r="N619" i="5"/>
  <c r="M619" i="5"/>
  <c r="L619" i="5"/>
  <c r="J619" i="5"/>
  <c r="I619" i="5"/>
  <c r="B619" i="5" s="1"/>
  <c r="G619" i="5"/>
  <c r="H619" i="5" s="1"/>
  <c r="E619" i="5"/>
  <c r="D619" i="5"/>
  <c r="C619" i="5"/>
  <c r="Q440" i="5"/>
  <c r="P440" i="5"/>
  <c r="R440" i="5" s="1"/>
  <c r="S440" i="5" s="1"/>
  <c r="O440" i="5"/>
  <c r="N440" i="5"/>
  <c r="M440" i="5"/>
  <c r="L440" i="5"/>
  <c r="J440" i="5"/>
  <c r="I440" i="5"/>
  <c r="B440" i="5" s="1"/>
  <c r="G440" i="5"/>
  <c r="H440" i="5" s="1"/>
  <c r="E440" i="5"/>
  <c r="F440" i="5" s="1"/>
  <c r="D440" i="5"/>
  <c r="C440" i="5"/>
  <c r="Q453" i="5"/>
  <c r="P453" i="5"/>
  <c r="R453" i="5" s="1"/>
  <c r="S453" i="5" s="1"/>
  <c r="O453" i="5"/>
  <c r="N453" i="5"/>
  <c r="M453" i="5"/>
  <c r="L453" i="5"/>
  <c r="J453" i="5"/>
  <c r="I453" i="5"/>
  <c r="B453" i="5" s="1"/>
  <c r="G453" i="5"/>
  <c r="H453" i="5" s="1"/>
  <c r="E453" i="5"/>
  <c r="D453" i="5"/>
  <c r="C453" i="5"/>
  <c r="Q696" i="5"/>
  <c r="P696" i="5"/>
  <c r="R696" i="5" s="1"/>
  <c r="S696" i="5" s="1"/>
  <c r="O696" i="5"/>
  <c r="N696" i="5"/>
  <c r="M696" i="5"/>
  <c r="L696" i="5"/>
  <c r="J696" i="5"/>
  <c r="I696" i="5"/>
  <c r="B696" i="5" s="1"/>
  <c r="G696" i="5"/>
  <c r="H696" i="5" s="1"/>
  <c r="E696" i="5"/>
  <c r="F696" i="5" s="1"/>
  <c r="D696" i="5"/>
  <c r="C696" i="5"/>
  <c r="Q530" i="5"/>
  <c r="P530" i="5"/>
  <c r="R530" i="5" s="1"/>
  <c r="S530" i="5" s="1"/>
  <c r="O530" i="5"/>
  <c r="N530" i="5"/>
  <c r="M530" i="5"/>
  <c r="L530" i="5"/>
  <c r="J530" i="5"/>
  <c r="I530" i="5"/>
  <c r="B530" i="5" s="1"/>
  <c r="G530" i="5"/>
  <c r="H530" i="5" s="1"/>
  <c r="E530" i="5"/>
  <c r="D530" i="5"/>
  <c r="C530" i="5"/>
  <c r="Q490" i="5"/>
  <c r="P490" i="5"/>
  <c r="R490" i="5" s="1"/>
  <c r="S490" i="5" s="1"/>
  <c r="O490" i="5"/>
  <c r="N490" i="5"/>
  <c r="M490" i="5"/>
  <c r="L490" i="5"/>
  <c r="J490" i="5"/>
  <c r="I490" i="5"/>
  <c r="B490" i="5" s="1"/>
  <c r="G490" i="5"/>
  <c r="H490" i="5" s="1"/>
  <c r="E490" i="5"/>
  <c r="F490" i="5" s="1"/>
  <c r="D490" i="5"/>
  <c r="C490" i="5"/>
  <c r="Q738" i="5"/>
  <c r="P738" i="5"/>
  <c r="R738" i="5" s="1"/>
  <c r="S738" i="5" s="1"/>
  <c r="O738" i="5"/>
  <c r="N738" i="5"/>
  <c r="M738" i="5"/>
  <c r="L738" i="5"/>
  <c r="J738" i="5"/>
  <c r="I738" i="5"/>
  <c r="B738" i="5" s="1"/>
  <c r="G738" i="5"/>
  <c r="H738" i="5" s="1"/>
  <c r="E738" i="5"/>
  <c r="D738" i="5"/>
  <c r="C738" i="5"/>
  <c r="Q618" i="5"/>
  <c r="P618" i="5"/>
  <c r="R618" i="5" s="1"/>
  <c r="S618" i="5" s="1"/>
  <c r="O618" i="5"/>
  <c r="N618" i="5"/>
  <c r="M618" i="5"/>
  <c r="L618" i="5"/>
  <c r="J618" i="5"/>
  <c r="I618" i="5"/>
  <c r="B618" i="5" s="1"/>
  <c r="G618" i="5"/>
  <c r="H618" i="5" s="1"/>
  <c r="E618" i="5"/>
  <c r="F618" i="5" s="1"/>
  <c r="D618" i="5"/>
  <c r="C618" i="5"/>
  <c r="Q617" i="5"/>
  <c r="P617" i="5"/>
  <c r="R617" i="5" s="1"/>
  <c r="S617" i="5" s="1"/>
  <c r="O617" i="5"/>
  <c r="N617" i="5"/>
  <c r="M617" i="5"/>
  <c r="L617" i="5"/>
  <c r="J617" i="5"/>
  <c r="I617" i="5"/>
  <c r="B617" i="5" s="1"/>
  <c r="G617" i="5"/>
  <c r="H617" i="5" s="1"/>
  <c r="E617" i="5"/>
  <c r="D617" i="5"/>
  <c r="C617" i="5"/>
  <c r="Q439" i="5"/>
  <c r="P439" i="5"/>
  <c r="R439" i="5" s="1"/>
  <c r="S439" i="5" s="1"/>
  <c r="O439" i="5"/>
  <c r="N439" i="5"/>
  <c r="M439" i="5"/>
  <c r="L439" i="5"/>
  <c r="J439" i="5"/>
  <c r="I439" i="5"/>
  <c r="B439" i="5" s="1"/>
  <c r="G439" i="5"/>
  <c r="H439" i="5" s="1"/>
  <c r="E439" i="5"/>
  <c r="F439" i="5" s="1"/>
  <c r="D439" i="5"/>
  <c r="C439" i="5"/>
  <c r="Q452" i="5"/>
  <c r="P452" i="5"/>
  <c r="R452" i="5" s="1"/>
  <c r="S452" i="5" s="1"/>
  <c r="O452" i="5"/>
  <c r="N452" i="5"/>
  <c r="M452" i="5"/>
  <c r="L452" i="5"/>
  <c r="J452" i="5"/>
  <c r="I452" i="5"/>
  <c r="B452" i="5" s="1"/>
  <c r="G452" i="5"/>
  <c r="H452" i="5" s="1"/>
  <c r="E452" i="5"/>
  <c r="D452" i="5"/>
  <c r="C452" i="5"/>
  <c r="Q546" i="5"/>
  <c r="P546" i="5"/>
  <c r="R546" i="5" s="1"/>
  <c r="S546" i="5" s="1"/>
  <c r="O546" i="5"/>
  <c r="N546" i="5"/>
  <c r="M546" i="5"/>
  <c r="L546" i="5"/>
  <c r="J546" i="5"/>
  <c r="I546" i="5"/>
  <c r="B546" i="5" s="1"/>
  <c r="G546" i="5"/>
  <c r="H546" i="5" s="1"/>
  <c r="E546" i="5"/>
  <c r="F546" i="5" s="1"/>
  <c r="D546" i="5"/>
  <c r="C546" i="5"/>
  <c r="Q556" i="5"/>
  <c r="P556" i="5"/>
  <c r="R556" i="5" s="1"/>
  <c r="S556" i="5" s="1"/>
  <c r="O556" i="5"/>
  <c r="N556" i="5"/>
  <c r="M556" i="5"/>
  <c r="L556" i="5"/>
  <c r="J556" i="5"/>
  <c r="I556" i="5"/>
  <c r="B556" i="5" s="1"/>
  <c r="G556" i="5"/>
  <c r="H556" i="5" s="1"/>
  <c r="E556" i="5"/>
  <c r="D556" i="5"/>
  <c r="C556" i="5"/>
  <c r="Q695" i="5"/>
  <c r="P695" i="5"/>
  <c r="R695" i="5" s="1"/>
  <c r="S695" i="5" s="1"/>
  <c r="O695" i="5"/>
  <c r="N695" i="5"/>
  <c r="M695" i="5"/>
  <c r="L695" i="5"/>
  <c r="J695" i="5"/>
  <c r="I695" i="5"/>
  <c r="B695" i="5" s="1"/>
  <c r="G695" i="5"/>
  <c r="H695" i="5" s="1"/>
  <c r="E695" i="5"/>
  <c r="F695" i="5" s="1"/>
  <c r="D695" i="5"/>
  <c r="C695" i="5"/>
  <c r="Q616" i="5"/>
  <c r="P616" i="5"/>
  <c r="R616" i="5" s="1"/>
  <c r="S616" i="5" s="1"/>
  <c r="O616" i="5"/>
  <c r="N616" i="5"/>
  <c r="M616" i="5"/>
  <c r="L616" i="5"/>
  <c r="J616" i="5"/>
  <c r="I616" i="5"/>
  <c r="B616" i="5" s="1"/>
  <c r="G616" i="5"/>
  <c r="H616" i="5" s="1"/>
  <c r="E616" i="5"/>
  <c r="D616" i="5"/>
  <c r="C616" i="5"/>
  <c r="Q615" i="5"/>
  <c r="P615" i="5"/>
  <c r="R615" i="5" s="1"/>
  <c r="S615" i="5" s="1"/>
  <c r="O615" i="5"/>
  <c r="N615" i="5"/>
  <c r="M615" i="5"/>
  <c r="L615" i="5"/>
  <c r="J615" i="5"/>
  <c r="I615" i="5"/>
  <c r="B615" i="5" s="1"/>
  <c r="G615" i="5"/>
  <c r="H615" i="5" s="1"/>
  <c r="E615" i="5"/>
  <c r="F615" i="5" s="1"/>
  <c r="D615" i="5"/>
  <c r="C615" i="5"/>
  <c r="Q489" i="5"/>
  <c r="P489" i="5"/>
  <c r="R489" i="5" s="1"/>
  <c r="S489" i="5" s="1"/>
  <c r="O489" i="5"/>
  <c r="N489" i="5"/>
  <c r="M489" i="5"/>
  <c r="L489" i="5"/>
  <c r="J489" i="5"/>
  <c r="I489" i="5"/>
  <c r="B489" i="5" s="1"/>
  <c r="G489" i="5"/>
  <c r="H489" i="5" s="1"/>
  <c r="E489" i="5"/>
  <c r="D489" i="5"/>
  <c r="C489" i="5"/>
  <c r="Q614" i="5"/>
  <c r="P614" i="5"/>
  <c r="R614" i="5" s="1"/>
  <c r="S614" i="5" s="1"/>
  <c r="O614" i="5"/>
  <c r="N614" i="5"/>
  <c r="M614" i="5"/>
  <c r="L614" i="5"/>
  <c r="J614" i="5"/>
  <c r="I614" i="5"/>
  <c r="B614" i="5" s="1"/>
  <c r="G614" i="5"/>
  <c r="H614" i="5" s="1"/>
  <c r="E614" i="5"/>
  <c r="F614" i="5" s="1"/>
  <c r="D614" i="5"/>
  <c r="C614" i="5"/>
  <c r="Q529" i="5"/>
  <c r="P529" i="5"/>
  <c r="R529" i="5" s="1"/>
  <c r="S529" i="5" s="1"/>
  <c r="O529" i="5"/>
  <c r="N529" i="5"/>
  <c r="M529" i="5"/>
  <c r="L529" i="5"/>
  <c r="J529" i="5"/>
  <c r="I529" i="5"/>
  <c r="B529" i="5" s="1"/>
  <c r="G529" i="5"/>
  <c r="H529" i="5" s="1"/>
  <c r="E529" i="5"/>
  <c r="D529" i="5"/>
  <c r="C529" i="5"/>
  <c r="Q694" i="5"/>
  <c r="P694" i="5"/>
  <c r="R694" i="5" s="1"/>
  <c r="S694" i="5" s="1"/>
  <c r="O694" i="5"/>
  <c r="N694" i="5"/>
  <c r="M694" i="5"/>
  <c r="L694" i="5"/>
  <c r="J694" i="5"/>
  <c r="I694" i="5"/>
  <c r="B694" i="5" s="1"/>
  <c r="G694" i="5"/>
  <c r="H694" i="5" s="1"/>
  <c r="E694" i="5"/>
  <c r="F694" i="5" s="1"/>
  <c r="D694" i="5"/>
  <c r="C694" i="5"/>
  <c r="Q488" i="5"/>
  <c r="P488" i="5"/>
  <c r="R488" i="5" s="1"/>
  <c r="S488" i="5" s="1"/>
  <c r="O488" i="5"/>
  <c r="N488" i="5"/>
  <c r="M488" i="5"/>
  <c r="L488" i="5"/>
  <c r="J488" i="5"/>
  <c r="I488" i="5"/>
  <c r="B488" i="5" s="1"/>
  <c r="G488" i="5"/>
  <c r="H488" i="5" s="1"/>
  <c r="E488" i="5"/>
  <c r="D488" i="5"/>
  <c r="C488" i="5"/>
  <c r="Q613" i="5"/>
  <c r="P613" i="5"/>
  <c r="R613" i="5" s="1"/>
  <c r="S613" i="5" s="1"/>
  <c r="O613" i="5"/>
  <c r="N613" i="5"/>
  <c r="M613" i="5"/>
  <c r="L613" i="5"/>
  <c r="J613" i="5"/>
  <c r="I613" i="5"/>
  <c r="B613" i="5" s="1"/>
  <c r="G613" i="5"/>
  <c r="H613" i="5" s="1"/>
  <c r="E613" i="5"/>
  <c r="F613" i="5" s="1"/>
  <c r="D613" i="5"/>
  <c r="C613" i="5"/>
  <c r="Q427" i="5"/>
  <c r="P427" i="5"/>
  <c r="R427" i="5" s="1"/>
  <c r="S427" i="5" s="1"/>
  <c r="O427" i="5"/>
  <c r="N427" i="5"/>
  <c r="M427" i="5"/>
  <c r="L427" i="5"/>
  <c r="J427" i="5"/>
  <c r="I427" i="5"/>
  <c r="B427" i="5" s="1"/>
  <c r="G427" i="5"/>
  <c r="H427" i="5" s="1"/>
  <c r="E427" i="5"/>
  <c r="D427" i="5"/>
  <c r="C427" i="5"/>
  <c r="Q428" i="5"/>
  <c r="P428" i="5"/>
  <c r="R428" i="5" s="1"/>
  <c r="S428" i="5" s="1"/>
  <c r="O428" i="5"/>
  <c r="N428" i="5"/>
  <c r="M428" i="5"/>
  <c r="L428" i="5"/>
  <c r="J428" i="5"/>
  <c r="I428" i="5"/>
  <c r="B428" i="5" s="1"/>
  <c r="G428" i="5"/>
  <c r="H428" i="5" s="1"/>
  <c r="E428" i="5"/>
  <c r="F428" i="5" s="1"/>
  <c r="D428" i="5"/>
  <c r="C428" i="5"/>
  <c r="Q487" i="5"/>
  <c r="P487" i="5"/>
  <c r="R487" i="5" s="1"/>
  <c r="S487" i="5" s="1"/>
  <c r="O487" i="5"/>
  <c r="N487" i="5"/>
  <c r="M487" i="5"/>
  <c r="L487" i="5"/>
  <c r="J487" i="5"/>
  <c r="I487" i="5"/>
  <c r="B487" i="5" s="1"/>
  <c r="G487" i="5"/>
  <c r="H487" i="5" s="1"/>
  <c r="E487" i="5"/>
  <c r="D487" i="5"/>
  <c r="C487" i="5"/>
  <c r="Q486" i="5"/>
  <c r="P486" i="5"/>
  <c r="R486" i="5" s="1"/>
  <c r="S486" i="5" s="1"/>
  <c r="O486" i="5"/>
  <c r="N486" i="5"/>
  <c r="M486" i="5"/>
  <c r="L486" i="5"/>
  <c r="J486" i="5"/>
  <c r="I486" i="5"/>
  <c r="B486" i="5" s="1"/>
  <c r="G486" i="5"/>
  <c r="H486" i="5" s="1"/>
  <c r="E486" i="5"/>
  <c r="F486" i="5" s="1"/>
  <c r="D486" i="5"/>
  <c r="C486" i="5"/>
  <c r="Q612" i="5"/>
  <c r="P612" i="5"/>
  <c r="R612" i="5" s="1"/>
  <c r="S612" i="5" s="1"/>
  <c r="O612" i="5"/>
  <c r="N612" i="5"/>
  <c r="M612" i="5"/>
  <c r="L612" i="5"/>
  <c r="J612" i="5"/>
  <c r="I612" i="5"/>
  <c r="B612" i="5" s="1"/>
  <c r="G612" i="5"/>
  <c r="H612" i="5" s="1"/>
  <c r="E612" i="5"/>
  <c r="D612" i="5"/>
  <c r="C612" i="5"/>
  <c r="Q611" i="5"/>
  <c r="P611" i="5"/>
  <c r="R611" i="5" s="1"/>
  <c r="S611" i="5" s="1"/>
  <c r="O611" i="5"/>
  <c r="N611" i="5"/>
  <c r="M611" i="5"/>
  <c r="L611" i="5"/>
  <c r="J611" i="5"/>
  <c r="I611" i="5"/>
  <c r="B611" i="5" s="1"/>
  <c r="G611" i="5"/>
  <c r="H611" i="5" s="1"/>
  <c r="E611" i="5"/>
  <c r="F611" i="5" s="1"/>
  <c r="D611" i="5"/>
  <c r="C611" i="5"/>
  <c r="Q485" i="5"/>
  <c r="P485" i="5"/>
  <c r="R485" i="5" s="1"/>
  <c r="S485" i="5" s="1"/>
  <c r="O485" i="5"/>
  <c r="N485" i="5"/>
  <c r="M485" i="5"/>
  <c r="L485" i="5"/>
  <c r="J485" i="5"/>
  <c r="I485" i="5"/>
  <c r="B485" i="5" s="1"/>
  <c r="G485" i="5"/>
  <c r="H485" i="5" s="1"/>
  <c r="E485" i="5"/>
  <c r="D485" i="5"/>
  <c r="C485" i="5"/>
  <c r="Q610" i="5"/>
  <c r="P610" i="5"/>
  <c r="R610" i="5" s="1"/>
  <c r="S610" i="5" s="1"/>
  <c r="O610" i="5"/>
  <c r="N610" i="5"/>
  <c r="M610" i="5"/>
  <c r="L610" i="5"/>
  <c r="J610" i="5"/>
  <c r="I610" i="5"/>
  <c r="B610" i="5" s="1"/>
  <c r="G610" i="5"/>
  <c r="H610" i="5" s="1"/>
  <c r="E610" i="5"/>
  <c r="F610" i="5" s="1"/>
  <c r="D610" i="5"/>
  <c r="C610" i="5"/>
  <c r="Q693" i="5"/>
  <c r="P693" i="5"/>
  <c r="R693" i="5" s="1"/>
  <c r="S693" i="5" s="1"/>
  <c r="O693" i="5"/>
  <c r="N693" i="5"/>
  <c r="M693" i="5"/>
  <c r="L693" i="5"/>
  <c r="J693" i="5"/>
  <c r="I693" i="5"/>
  <c r="B693" i="5" s="1"/>
  <c r="G693" i="5"/>
  <c r="H693" i="5" s="1"/>
  <c r="E693" i="5"/>
  <c r="D693" i="5"/>
  <c r="C693" i="5"/>
  <c r="Q609" i="5"/>
  <c r="P609" i="5"/>
  <c r="R609" i="5" s="1"/>
  <c r="S609" i="5" s="1"/>
  <c r="O609" i="5"/>
  <c r="N609" i="5"/>
  <c r="M609" i="5"/>
  <c r="L609" i="5"/>
  <c r="J609" i="5"/>
  <c r="I609" i="5"/>
  <c r="B609" i="5" s="1"/>
  <c r="G609" i="5"/>
  <c r="H609" i="5" s="1"/>
  <c r="E609" i="5"/>
  <c r="F609" i="5" s="1"/>
  <c r="D609" i="5"/>
  <c r="C609" i="5"/>
  <c r="Q608" i="5"/>
  <c r="P608" i="5"/>
  <c r="R608" i="5" s="1"/>
  <c r="S608" i="5" s="1"/>
  <c r="O608" i="5"/>
  <c r="N608" i="5"/>
  <c r="M608" i="5"/>
  <c r="L608" i="5"/>
  <c r="J608" i="5"/>
  <c r="I608" i="5"/>
  <c r="B608" i="5" s="1"/>
  <c r="G608" i="5"/>
  <c r="H608" i="5" s="1"/>
  <c r="E608" i="5"/>
  <c r="D608" i="5"/>
  <c r="C608" i="5"/>
  <c r="Q484" i="5"/>
  <c r="P484" i="5"/>
  <c r="R484" i="5" s="1"/>
  <c r="S484" i="5" s="1"/>
  <c r="O484" i="5"/>
  <c r="N484" i="5"/>
  <c r="M484" i="5"/>
  <c r="L484" i="5"/>
  <c r="J484" i="5"/>
  <c r="I484" i="5"/>
  <c r="B484" i="5" s="1"/>
  <c r="G484" i="5"/>
  <c r="H484" i="5" s="1"/>
  <c r="E484" i="5"/>
  <c r="F484" i="5" s="1"/>
  <c r="D484" i="5"/>
  <c r="C484" i="5"/>
  <c r="Q607" i="5"/>
  <c r="P607" i="5"/>
  <c r="R607" i="5" s="1"/>
  <c r="S607" i="5" s="1"/>
  <c r="O607" i="5"/>
  <c r="N607" i="5"/>
  <c r="M607" i="5"/>
  <c r="L607" i="5"/>
  <c r="J607" i="5"/>
  <c r="I607" i="5"/>
  <c r="B607" i="5" s="1"/>
  <c r="G607" i="5"/>
  <c r="H607" i="5" s="1"/>
  <c r="E607" i="5"/>
  <c r="D607" i="5"/>
  <c r="C607" i="5"/>
  <c r="Q606" i="5"/>
  <c r="P606" i="5"/>
  <c r="R606" i="5" s="1"/>
  <c r="S606" i="5" s="1"/>
  <c r="O606" i="5"/>
  <c r="N606" i="5"/>
  <c r="M606" i="5"/>
  <c r="L606" i="5"/>
  <c r="J606" i="5"/>
  <c r="I606" i="5"/>
  <c r="B606" i="5" s="1"/>
  <c r="G606" i="5"/>
  <c r="H606" i="5" s="1"/>
  <c r="E606" i="5"/>
  <c r="F606" i="5" s="1"/>
  <c r="D606" i="5"/>
  <c r="C606" i="5"/>
  <c r="Q692" i="5"/>
  <c r="P692" i="5"/>
  <c r="R692" i="5" s="1"/>
  <c r="S692" i="5" s="1"/>
  <c r="O692" i="5"/>
  <c r="N692" i="5"/>
  <c r="M692" i="5"/>
  <c r="L692" i="5"/>
  <c r="J692" i="5"/>
  <c r="I692" i="5"/>
  <c r="B692" i="5" s="1"/>
  <c r="G692" i="5"/>
  <c r="H692" i="5" s="1"/>
  <c r="E692" i="5"/>
  <c r="D692" i="5"/>
  <c r="C692" i="5"/>
  <c r="Q417" i="5"/>
  <c r="P417" i="5"/>
  <c r="R417" i="5" s="1"/>
  <c r="S417" i="5" s="1"/>
  <c r="O417" i="5"/>
  <c r="N417" i="5"/>
  <c r="M417" i="5"/>
  <c r="L417" i="5"/>
  <c r="J417" i="5"/>
  <c r="I417" i="5"/>
  <c r="B417" i="5" s="1"/>
  <c r="G417" i="5"/>
  <c r="H417" i="5" s="1"/>
  <c r="E417" i="5"/>
  <c r="F417" i="5" s="1"/>
  <c r="D417" i="5"/>
  <c r="C417" i="5"/>
  <c r="Q456" i="5"/>
  <c r="P456" i="5"/>
  <c r="R456" i="5" s="1"/>
  <c r="S456" i="5" s="1"/>
  <c r="O456" i="5"/>
  <c r="N456" i="5"/>
  <c r="M456" i="5"/>
  <c r="L456" i="5"/>
  <c r="J456" i="5"/>
  <c r="I456" i="5"/>
  <c r="B456" i="5" s="1"/>
  <c r="G456" i="5"/>
  <c r="H456" i="5" s="1"/>
  <c r="E456" i="5"/>
  <c r="D456" i="5"/>
  <c r="C456" i="5"/>
  <c r="Q528" i="5"/>
  <c r="P528" i="5"/>
  <c r="R528" i="5" s="1"/>
  <c r="S528" i="5" s="1"/>
  <c r="O528" i="5"/>
  <c r="N528" i="5"/>
  <c r="M528" i="5"/>
  <c r="L528" i="5"/>
  <c r="J528" i="5"/>
  <c r="I528" i="5"/>
  <c r="B528" i="5" s="1"/>
  <c r="G528" i="5"/>
  <c r="H528" i="5" s="1"/>
  <c r="E528" i="5"/>
  <c r="F528" i="5" s="1"/>
  <c r="D528" i="5"/>
  <c r="C528" i="5"/>
  <c r="Q740" i="5"/>
  <c r="P740" i="5"/>
  <c r="R740" i="5" s="1"/>
  <c r="S740" i="5" s="1"/>
  <c r="O740" i="5"/>
  <c r="N740" i="5"/>
  <c r="M740" i="5"/>
  <c r="L740" i="5"/>
  <c r="J740" i="5"/>
  <c r="I740" i="5"/>
  <c r="B740" i="5" s="1"/>
  <c r="G740" i="5"/>
  <c r="H740" i="5" s="1"/>
  <c r="E740" i="5"/>
  <c r="D740" i="5"/>
  <c r="C740" i="5"/>
  <c r="Q733" i="5"/>
  <c r="P733" i="5"/>
  <c r="R733" i="5" s="1"/>
  <c r="S733" i="5" s="1"/>
  <c r="O733" i="5"/>
  <c r="N733" i="5"/>
  <c r="M733" i="5"/>
  <c r="L733" i="5"/>
  <c r="J733" i="5"/>
  <c r="I733" i="5"/>
  <c r="B733" i="5" s="1"/>
  <c r="G733" i="5"/>
  <c r="H733" i="5" s="1"/>
  <c r="E733" i="5"/>
  <c r="F733" i="5" s="1"/>
  <c r="D733" i="5"/>
  <c r="C733" i="5"/>
  <c r="Q763" i="5"/>
  <c r="P763" i="5"/>
  <c r="R763" i="5" s="1"/>
  <c r="S763" i="5" s="1"/>
  <c r="O763" i="5"/>
  <c r="N763" i="5"/>
  <c r="M763" i="5"/>
  <c r="L763" i="5"/>
  <c r="J763" i="5"/>
  <c r="I763" i="5"/>
  <c r="B763" i="5" s="1"/>
  <c r="G763" i="5"/>
  <c r="H763" i="5" s="1"/>
  <c r="E763" i="5"/>
  <c r="D763" i="5"/>
  <c r="C763" i="5"/>
  <c r="Q567" i="5"/>
  <c r="P567" i="5"/>
  <c r="R567" i="5" s="1"/>
  <c r="S567" i="5" s="1"/>
  <c r="O567" i="5"/>
  <c r="N567" i="5"/>
  <c r="M567" i="5"/>
  <c r="L567" i="5"/>
  <c r="J567" i="5"/>
  <c r="I567" i="5"/>
  <c r="B567" i="5" s="1"/>
  <c r="G567" i="5"/>
  <c r="H567" i="5" s="1"/>
  <c r="E567" i="5"/>
  <c r="F567" i="5" s="1"/>
  <c r="D567" i="5"/>
  <c r="C567" i="5"/>
  <c r="Q691" i="5"/>
  <c r="P691" i="5"/>
  <c r="R691" i="5" s="1"/>
  <c r="S691" i="5" s="1"/>
  <c r="O691" i="5"/>
  <c r="N691" i="5"/>
  <c r="M691" i="5"/>
  <c r="L691" i="5"/>
  <c r="J691" i="5"/>
  <c r="I691" i="5"/>
  <c r="B691" i="5" s="1"/>
  <c r="G691" i="5"/>
  <c r="H691" i="5" s="1"/>
  <c r="E691" i="5"/>
  <c r="D691" i="5"/>
  <c r="C691" i="5"/>
  <c r="Q545" i="5"/>
  <c r="P545" i="5"/>
  <c r="R545" i="5" s="1"/>
  <c r="S545" i="5" s="1"/>
  <c r="O545" i="5"/>
  <c r="N545" i="5"/>
  <c r="M545" i="5"/>
  <c r="L545" i="5"/>
  <c r="J545" i="5"/>
  <c r="I545" i="5"/>
  <c r="B545" i="5" s="1"/>
  <c r="G545" i="5"/>
  <c r="H545" i="5" s="1"/>
  <c r="E545" i="5"/>
  <c r="F545" i="5" s="1"/>
  <c r="D545" i="5"/>
  <c r="C545" i="5"/>
  <c r="Q483" i="5"/>
  <c r="P483" i="5"/>
  <c r="R483" i="5" s="1"/>
  <c r="S483" i="5" s="1"/>
  <c r="O483" i="5"/>
  <c r="N483" i="5"/>
  <c r="M483" i="5"/>
  <c r="L483" i="5"/>
  <c r="J483" i="5"/>
  <c r="I483" i="5"/>
  <c r="B483" i="5" s="1"/>
  <c r="G483" i="5"/>
  <c r="H483" i="5" s="1"/>
  <c r="E483" i="5"/>
  <c r="D483" i="5"/>
  <c r="C483" i="5"/>
  <c r="Q566" i="5"/>
  <c r="P566" i="5"/>
  <c r="R566" i="5" s="1"/>
  <c r="S566" i="5" s="1"/>
  <c r="O566" i="5"/>
  <c r="N566" i="5"/>
  <c r="M566" i="5"/>
  <c r="L566" i="5"/>
  <c r="J566" i="5"/>
  <c r="I566" i="5"/>
  <c r="B566" i="5" s="1"/>
  <c r="G566" i="5"/>
  <c r="H566" i="5" s="1"/>
  <c r="E566" i="5"/>
  <c r="F566" i="5" s="1"/>
  <c r="D566" i="5"/>
  <c r="C566" i="5"/>
  <c r="Q565" i="5"/>
  <c r="P565" i="5"/>
  <c r="R565" i="5" s="1"/>
  <c r="S565" i="5" s="1"/>
  <c r="O565" i="5"/>
  <c r="N565" i="5"/>
  <c r="M565" i="5"/>
  <c r="L565" i="5"/>
  <c r="J565" i="5"/>
  <c r="I565" i="5"/>
  <c r="B565" i="5" s="1"/>
  <c r="G565" i="5"/>
  <c r="H565" i="5" s="1"/>
  <c r="E565" i="5"/>
  <c r="D565" i="5"/>
  <c r="C565" i="5"/>
  <c r="Q690" i="5"/>
  <c r="P690" i="5"/>
  <c r="R690" i="5" s="1"/>
  <c r="S690" i="5" s="1"/>
  <c r="O690" i="5"/>
  <c r="N690" i="5"/>
  <c r="M690" i="5"/>
  <c r="L690" i="5"/>
  <c r="J690" i="5"/>
  <c r="I690" i="5"/>
  <c r="B690" i="5" s="1"/>
  <c r="G690" i="5"/>
  <c r="H690" i="5" s="1"/>
  <c r="E690" i="5"/>
  <c r="F690" i="5" s="1"/>
  <c r="D690" i="5"/>
  <c r="C690" i="5"/>
  <c r="Q438" i="5"/>
  <c r="P438" i="5"/>
  <c r="R438" i="5" s="1"/>
  <c r="S438" i="5" s="1"/>
  <c r="O438" i="5"/>
  <c r="N438" i="5"/>
  <c r="M438" i="5"/>
  <c r="L438" i="5"/>
  <c r="J438" i="5"/>
  <c r="I438" i="5"/>
  <c r="B438" i="5" s="1"/>
  <c r="G438" i="5"/>
  <c r="H438" i="5" s="1"/>
  <c r="E438" i="5"/>
  <c r="D438" i="5"/>
  <c r="C438" i="5"/>
  <c r="Q605" i="5"/>
  <c r="P605" i="5"/>
  <c r="R605" i="5" s="1"/>
  <c r="S605" i="5" s="1"/>
  <c r="O605" i="5"/>
  <c r="N605" i="5"/>
  <c r="M605" i="5"/>
  <c r="L605" i="5"/>
  <c r="J605" i="5"/>
  <c r="I605" i="5"/>
  <c r="B605" i="5" s="1"/>
  <c r="G605" i="5"/>
  <c r="H605" i="5" s="1"/>
  <c r="E605" i="5"/>
  <c r="F605" i="5" s="1"/>
  <c r="D605" i="5"/>
  <c r="C605" i="5"/>
  <c r="Q604" i="5"/>
  <c r="P604" i="5"/>
  <c r="R604" i="5" s="1"/>
  <c r="S604" i="5" s="1"/>
  <c r="O604" i="5"/>
  <c r="N604" i="5"/>
  <c r="M604" i="5"/>
  <c r="L604" i="5"/>
  <c r="J604" i="5"/>
  <c r="I604" i="5"/>
  <c r="B604" i="5" s="1"/>
  <c r="G604" i="5"/>
  <c r="H604" i="5" s="1"/>
  <c r="E604" i="5"/>
  <c r="D604" i="5"/>
  <c r="C604" i="5"/>
  <c r="Q437" i="5"/>
  <c r="P437" i="5"/>
  <c r="R437" i="5" s="1"/>
  <c r="S437" i="5" s="1"/>
  <c r="O437" i="5"/>
  <c r="N437" i="5"/>
  <c r="M437" i="5"/>
  <c r="L437" i="5"/>
  <c r="J437" i="5"/>
  <c r="I437" i="5"/>
  <c r="B437" i="5" s="1"/>
  <c r="G437" i="5"/>
  <c r="H437" i="5" s="1"/>
  <c r="E437" i="5"/>
  <c r="F437" i="5" s="1"/>
  <c r="D437" i="5"/>
  <c r="C437" i="5"/>
  <c r="Q755" i="5"/>
  <c r="P755" i="5"/>
  <c r="R755" i="5" s="1"/>
  <c r="S755" i="5" s="1"/>
  <c r="O755" i="5"/>
  <c r="N755" i="5"/>
  <c r="M755" i="5"/>
  <c r="L755" i="5"/>
  <c r="J755" i="5"/>
  <c r="I755" i="5"/>
  <c r="B755" i="5" s="1"/>
  <c r="G755" i="5"/>
  <c r="H755" i="5" s="1"/>
  <c r="E755" i="5"/>
  <c r="F755" i="5" s="1"/>
  <c r="D755" i="5"/>
  <c r="C755" i="5"/>
  <c r="Q689" i="5"/>
  <c r="P689" i="5"/>
  <c r="R689" i="5" s="1"/>
  <c r="S689" i="5" s="1"/>
  <c r="O689" i="5"/>
  <c r="N689" i="5"/>
  <c r="M689" i="5"/>
  <c r="L689" i="5"/>
  <c r="J689" i="5"/>
  <c r="I689" i="5"/>
  <c r="B689" i="5" s="1"/>
  <c r="G689" i="5"/>
  <c r="H689" i="5" s="1"/>
  <c r="E689" i="5"/>
  <c r="F689" i="5" s="1"/>
  <c r="D689" i="5"/>
  <c r="C689" i="5"/>
  <c r="Q603" i="5"/>
  <c r="P603" i="5"/>
  <c r="R603" i="5" s="1"/>
  <c r="S603" i="5" s="1"/>
  <c r="O603" i="5"/>
  <c r="N603" i="5"/>
  <c r="M603" i="5"/>
  <c r="L603" i="5"/>
  <c r="J603" i="5"/>
  <c r="I603" i="5"/>
  <c r="B603" i="5" s="1"/>
  <c r="G603" i="5"/>
  <c r="H603" i="5" s="1"/>
  <c r="E603" i="5"/>
  <c r="F603" i="5" s="1"/>
  <c r="D603" i="5"/>
  <c r="C603" i="5"/>
  <c r="Q602" i="5"/>
  <c r="P602" i="5"/>
  <c r="R602" i="5" s="1"/>
  <c r="S602" i="5" s="1"/>
  <c r="O602" i="5"/>
  <c r="N602" i="5"/>
  <c r="M602" i="5"/>
  <c r="L602" i="5"/>
  <c r="J602" i="5"/>
  <c r="I602" i="5"/>
  <c r="B602" i="5" s="1"/>
  <c r="G602" i="5"/>
  <c r="H602" i="5" s="1"/>
  <c r="E602" i="5"/>
  <c r="F602" i="5" s="1"/>
  <c r="D602" i="5"/>
  <c r="C602" i="5"/>
  <c r="Q482" i="5"/>
  <c r="P482" i="5"/>
  <c r="R482" i="5" s="1"/>
  <c r="S482" i="5" s="1"/>
  <c r="O482" i="5"/>
  <c r="N482" i="5"/>
  <c r="M482" i="5"/>
  <c r="L482" i="5"/>
  <c r="J482" i="5"/>
  <c r="I482" i="5"/>
  <c r="B482" i="5" s="1"/>
  <c r="G482" i="5"/>
  <c r="H482" i="5" s="1"/>
  <c r="E482" i="5"/>
  <c r="F482" i="5" s="1"/>
  <c r="D482" i="5"/>
  <c r="C482" i="5"/>
  <c r="Q601" i="5"/>
  <c r="P601" i="5"/>
  <c r="R601" i="5" s="1"/>
  <c r="S601" i="5" s="1"/>
  <c r="O601" i="5"/>
  <c r="N601" i="5"/>
  <c r="M601" i="5"/>
  <c r="L601" i="5"/>
  <c r="J601" i="5"/>
  <c r="I601" i="5"/>
  <c r="B601" i="5" s="1"/>
  <c r="G601" i="5"/>
  <c r="H601" i="5" s="1"/>
  <c r="E601" i="5"/>
  <c r="F601" i="5" s="1"/>
  <c r="D601" i="5"/>
  <c r="C601" i="5"/>
  <c r="Q736" i="5"/>
  <c r="P736" i="5"/>
  <c r="R736" i="5" s="1"/>
  <c r="S736" i="5" s="1"/>
  <c r="O736" i="5"/>
  <c r="N736" i="5"/>
  <c r="M736" i="5"/>
  <c r="L736" i="5"/>
  <c r="J736" i="5"/>
  <c r="I736" i="5"/>
  <c r="B736" i="5" s="1"/>
  <c r="G736" i="5"/>
  <c r="H736" i="5" s="1"/>
  <c r="E736" i="5"/>
  <c r="F736" i="5" s="1"/>
  <c r="D736" i="5"/>
  <c r="C736" i="5"/>
  <c r="Q600" i="5"/>
  <c r="P600" i="5"/>
  <c r="R600" i="5" s="1"/>
  <c r="S600" i="5" s="1"/>
  <c r="O600" i="5"/>
  <c r="N600" i="5"/>
  <c r="M600" i="5"/>
  <c r="L600" i="5"/>
  <c r="J600" i="5"/>
  <c r="I600" i="5"/>
  <c r="B600" i="5" s="1"/>
  <c r="G600" i="5"/>
  <c r="H600" i="5" s="1"/>
  <c r="E600" i="5"/>
  <c r="F600" i="5" s="1"/>
  <c r="D600" i="5"/>
  <c r="C600" i="5"/>
  <c r="Q537" i="5"/>
  <c r="P537" i="5"/>
  <c r="R537" i="5" s="1"/>
  <c r="S537" i="5" s="1"/>
  <c r="O537" i="5"/>
  <c r="N537" i="5"/>
  <c r="M537" i="5"/>
  <c r="L537" i="5"/>
  <c r="J537" i="5"/>
  <c r="I537" i="5"/>
  <c r="B537" i="5" s="1"/>
  <c r="G537" i="5"/>
  <c r="H537" i="5" s="1"/>
  <c r="E537" i="5"/>
  <c r="F537" i="5" s="1"/>
  <c r="D537" i="5"/>
  <c r="C537" i="5"/>
  <c r="Q563" i="5"/>
  <c r="P563" i="5"/>
  <c r="R563" i="5" s="1"/>
  <c r="S563" i="5" s="1"/>
  <c r="O563" i="5"/>
  <c r="N563" i="5"/>
  <c r="M563" i="5"/>
  <c r="L563" i="5"/>
  <c r="J563" i="5"/>
  <c r="I563" i="5"/>
  <c r="B563" i="5" s="1"/>
  <c r="G563" i="5"/>
  <c r="H563" i="5" s="1"/>
  <c r="E563" i="5"/>
  <c r="F563" i="5" s="1"/>
  <c r="D563" i="5"/>
  <c r="C563" i="5"/>
  <c r="Q481" i="5"/>
  <c r="P481" i="5"/>
  <c r="R481" i="5" s="1"/>
  <c r="S481" i="5" s="1"/>
  <c r="O481" i="5"/>
  <c r="N481" i="5"/>
  <c r="M481" i="5"/>
  <c r="L481" i="5"/>
  <c r="J481" i="5"/>
  <c r="I481" i="5"/>
  <c r="B481" i="5" s="1"/>
  <c r="G481" i="5"/>
  <c r="H481" i="5" s="1"/>
  <c r="E481" i="5"/>
  <c r="F481" i="5" s="1"/>
  <c r="D481" i="5"/>
  <c r="C481" i="5"/>
  <c r="Q599" i="5"/>
  <c r="P599" i="5"/>
  <c r="R599" i="5" s="1"/>
  <c r="S599" i="5" s="1"/>
  <c r="O599" i="5"/>
  <c r="N599" i="5"/>
  <c r="M599" i="5"/>
  <c r="L599" i="5"/>
  <c r="J599" i="5"/>
  <c r="I599" i="5"/>
  <c r="B599" i="5" s="1"/>
  <c r="G599" i="5"/>
  <c r="H599" i="5" s="1"/>
  <c r="E599" i="5"/>
  <c r="F599" i="5" s="1"/>
  <c r="D599" i="5"/>
  <c r="C599" i="5"/>
  <c r="Q480" i="5"/>
  <c r="P480" i="5"/>
  <c r="R480" i="5" s="1"/>
  <c r="S480" i="5" s="1"/>
  <c r="O480" i="5"/>
  <c r="N480" i="5"/>
  <c r="M480" i="5"/>
  <c r="L480" i="5"/>
  <c r="J480" i="5"/>
  <c r="I480" i="5"/>
  <c r="B480" i="5" s="1"/>
  <c r="G480" i="5"/>
  <c r="H480" i="5" s="1"/>
  <c r="E480" i="5"/>
  <c r="F480" i="5" s="1"/>
  <c r="D480" i="5"/>
  <c r="C480" i="5"/>
  <c r="Q688" i="5"/>
  <c r="P688" i="5"/>
  <c r="R688" i="5" s="1"/>
  <c r="S688" i="5" s="1"/>
  <c r="O688" i="5"/>
  <c r="N688" i="5"/>
  <c r="M688" i="5"/>
  <c r="L688" i="5"/>
  <c r="J688" i="5"/>
  <c r="I688" i="5"/>
  <c r="B688" i="5" s="1"/>
  <c r="G688" i="5"/>
  <c r="H688" i="5" s="1"/>
  <c r="E688" i="5"/>
  <c r="F688" i="5" s="1"/>
  <c r="D688" i="5"/>
  <c r="C688" i="5"/>
  <c r="Q479" i="5"/>
  <c r="P479" i="5"/>
  <c r="R479" i="5" s="1"/>
  <c r="S479" i="5" s="1"/>
  <c r="O479" i="5"/>
  <c r="N479" i="5"/>
  <c r="M479" i="5"/>
  <c r="L479" i="5"/>
  <c r="J479" i="5"/>
  <c r="I479" i="5"/>
  <c r="B479" i="5" s="1"/>
  <c r="G479" i="5"/>
  <c r="H479" i="5" s="1"/>
  <c r="E479" i="5"/>
  <c r="F479" i="5" s="1"/>
  <c r="D479" i="5"/>
  <c r="C479" i="5"/>
  <c r="Q436" i="5"/>
  <c r="P436" i="5"/>
  <c r="R436" i="5" s="1"/>
  <c r="S436" i="5" s="1"/>
  <c r="O436" i="5"/>
  <c r="N436" i="5"/>
  <c r="M436" i="5"/>
  <c r="L436" i="5"/>
  <c r="J436" i="5"/>
  <c r="I436" i="5"/>
  <c r="B436" i="5" s="1"/>
  <c r="G436" i="5"/>
  <c r="H436" i="5" s="1"/>
  <c r="E436" i="5"/>
  <c r="F436" i="5" s="1"/>
  <c r="D436" i="5"/>
  <c r="C436" i="5"/>
  <c r="Q478" i="5"/>
  <c r="P478" i="5"/>
  <c r="R478" i="5" s="1"/>
  <c r="S478" i="5" s="1"/>
  <c r="O478" i="5"/>
  <c r="N478" i="5"/>
  <c r="M478" i="5"/>
  <c r="L478" i="5"/>
  <c r="J478" i="5"/>
  <c r="I478" i="5"/>
  <c r="B478" i="5" s="1"/>
  <c r="G478" i="5"/>
  <c r="H478" i="5" s="1"/>
  <c r="E478" i="5"/>
  <c r="F478" i="5" s="1"/>
  <c r="D478" i="5"/>
  <c r="C478" i="5"/>
  <c r="Q598" i="5"/>
  <c r="P598" i="5"/>
  <c r="R598" i="5" s="1"/>
  <c r="S598" i="5" s="1"/>
  <c r="O598" i="5"/>
  <c r="N598" i="5"/>
  <c r="M598" i="5"/>
  <c r="L598" i="5"/>
  <c r="J598" i="5"/>
  <c r="I598" i="5"/>
  <c r="B598" i="5" s="1"/>
  <c r="G598" i="5"/>
  <c r="H598" i="5" s="1"/>
  <c r="E598" i="5"/>
  <c r="F598" i="5" s="1"/>
  <c r="D598" i="5"/>
  <c r="C598" i="5"/>
  <c r="Q477" i="5"/>
  <c r="P477" i="5"/>
  <c r="R477" i="5" s="1"/>
  <c r="S477" i="5" s="1"/>
  <c r="O477" i="5"/>
  <c r="N477" i="5"/>
  <c r="M477" i="5"/>
  <c r="L477" i="5"/>
  <c r="J477" i="5"/>
  <c r="I477" i="5"/>
  <c r="B477" i="5" s="1"/>
  <c r="G477" i="5"/>
  <c r="H477" i="5" s="1"/>
  <c r="E477" i="5"/>
  <c r="F477" i="5" s="1"/>
  <c r="D477" i="5"/>
  <c r="C477" i="5"/>
  <c r="Q435" i="5"/>
  <c r="P435" i="5"/>
  <c r="R435" i="5" s="1"/>
  <c r="S435" i="5" s="1"/>
  <c r="O435" i="5"/>
  <c r="N435" i="5"/>
  <c r="M435" i="5"/>
  <c r="L435" i="5"/>
  <c r="J435" i="5"/>
  <c r="I435" i="5"/>
  <c r="B435" i="5" s="1"/>
  <c r="G435" i="5"/>
  <c r="H435" i="5" s="1"/>
  <c r="E435" i="5"/>
  <c r="F435" i="5" s="1"/>
  <c r="D435" i="5"/>
  <c r="C435" i="5"/>
  <c r="Q597" i="5"/>
  <c r="P597" i="5"/>
  <c r="R597" i="5" s="1"/>
  <c r="S597" i="5" s="1"/>
  <c r="O597" i="5"/>
  <c r="N597" i="5"/>
  <c r="M597" i="5"/>
  <c r="L597" i="5"/>
  <c r="J597" i="5"/>
  <c r="I597" i="5"/>
  <c r="B597" i="5" s="1"/>
  <c r="G597" i="5"/>
  <c r="H597" i="5" s="1"/>
  <c r="E597" i="5"/>
  <c r="F597" i="5" s="1"/>
  <c r="D597" i="5"/>
  <c r="C597" i="5"/>
  <c r="Q412" i="5"/>
  <c r="P412" i="5"/>
  <c r="R412" i="5" s="1"/>
  <c r="S412" i="5" s="1"/>
  <c r="O412" i="5"/>
  <c r="N412" i="5"/>
  <c r="M412" i="5"/>
  <c r="L412" i="5"/>
  <c r="J412" i="5"/>
  <c r="I412" i="5"/>
  <c r="B412" i="5" s="1"/>
  <c r="G412" i="5"/>
  <c r="H412" i="5" s="1"/>
  <c r="E412" i="5"/>
  <c r="F412" i="5" s="1"/>
  <c r="D412" i="5"/>
  <c r="C412" i="5"/>
  <c r="Q672" i="5"/>
  <c r="P672" i="5"/>
  <c r="R672" i="5" s="1"/>
  <c r="S672" i="5" s="1"/>
  <c r="O672" i="5"/>
  <c r="N672" i="5"/>
  <c r="M672" i="5"/>
  <c r="L672" i="5"/>
  <c r="J672" i="5"/>
  <c r="I672" i="5"/>
  <c r="B672" i="5" s="1"/>
  <c r="G672" i="5"/>
  <c r="H672" i="5" s="1"/>
  <c r="E672" i="5"/>
  <c r="F672" i="5" s="1"/>
  <c r="D672" i="5"/>
  <c r="C672" i="5"/>
  <c r="Q564" i="5"/>
  <c r="P564" i="5"/>
  <c r="R564" i="5" s="1"/>
  <c r="S564" i="5" s="1"/>
  <c r="O564" i="5"/>
  <c r="N564" i="5"/>
  <c r="M564" i="5"/>
  <c r="L564" i="5"/>
  <c r="J564" i="5"/>
  <c r="I564" i="5"/>
  <c r="B564" i="5" s="1"/>
  <c r="G564" i="5"/>
  <c r="H564" i="5" s="1"/>
  <c r="E564" i="5"/>
  <c r="F564" i="5" s="1"/>
  <c r="D564" i="5"/>
  <c r="C564" i="5"/>
  <c r="Q413" i="5"/>
  <c r="P413" i="5"/>
  <c r="R413" i="5" s="1"/>
  <c r="S413" i="5" s="1"/>
  <c r="O413" i="5"/>
  <c r="N413" i="5"/>
  <c r="M413" i="5"/>
  <c r="L413" i="5"/>
  <c r="J413" i="5"/>
  <c r="I413" i="5"/>
  <c r="B413" i="5" s="1"/>
  <c r="G413" i="5"/>
  <c r="H413" i="5" s="1"/>
  <c r="E413" i="5"/>
  <c r="F413" i="5" s="1"/>
  <c r="D413" i="5"/>
  <c r="C413" i="5"/>
  <c r="Q476" i="5"/>
  <c r="P476" i="5"/>
  <c r="R476" i="5" s="1"/>
  <c r="S476" i="5" s="1"/>
  <c r="O476" i="5"/>
  <c r="N476" i="5"/>
  <c r="M476" i="5"/>
  <c r="L476" i="5"/>
  <c r="J476" i="5"/>
  <c r="I476" i="5"/>
  <c r="B476" i="5" s="1"/>
  <c r="G476" i="5"/>
  <c r="H476" i="5" s="1"/>
  <c r="E476" i="5"/>
  <c r="F476" i="5" s="1"/>
  <c r="D476" i="5"/>
  <c r="C476" i="5"/>
  <c r="Q729" i="5"/>
  <c r="P729" i="5"/>
  <c r="R729" i="5" s="1"/>
  <c r="S729" i="5" s="1"/>
  <c r="O729" i="5"/>
  <c r="N729" i="5"/>
  <c r="M729" i="5"/>
  <c r="L729" i="5"/>
  <c r="J729" i="5"/>
  <c r="I729" i="5"/>
  <c r="B729" i="5" s="1"/>
  <c r="G729" i="5"/>
  <c r="H729" i="5" s="1"/>
  <c r="E729" i="5"/>
  <c r="F729" i="5" s="1"/>
  <c r="D729" i="5"/>
  <c r="C729" i="5"/>
  <c r="Q735" i="5"/>
  <c r="P735" i="5"/>
  <c r="R735" i="5" s="1"/>
  <c r="S735" i="5" s="1"/>
  <c r="O735" i="5"/>
  <c r="N735" i="5"/>
  <c r="M735" i="5"/>
  <c r="L735" i="5"/>
  <c r="J735" i="5"/>
  <c r="I735" i="5"/>
  <c r="B735" i="5" s="1"/>
  <c r="G735" i="5"/>
  <c r="H735" i="5" s="1"/>
  <c r="E735" i="5"/>
  <c r="F735" i="5" s="1"/>
  <c r="D735" i="5"/>
  <c r="C735" i="5"/>
  <c r="Q687" i="5"/>
  <c r="P687" i="5"/>
  <c r="R687" i="5" s="1"/>
  <c r="S687" i="5" s="1"/>
  <c r="O687" i="5"/>
  <c r="N687" i="5"/>
  <c r="M687" i="5"/>
  <c r="L687" i="5"/>
  <c r="J687" i="5"/>
  <c r="I687" i="5"/>
  <c r="B687" i="5" s="1"/>
  <c r="G687" i="5"/>
  <c r="H687" i="5" s="1"/>
  <c r="E687" i="5"/>
  <c r="F687" i="5" s="1"/>
  <c r="D687" i="5"/>
  <c r="C687" i="5"/>
  <c r="Q596" i="5"/>
  <c r="P596" i="5"/>
  <c r="R596" i="5" s="1"/>
  <c r="S596" i="5" s="1"/>
  <c r="O596" i="5"/>
  <c r="N596" i="5"/>
  <c r="M596" i="5"/>
  <c r="L596" i="5"/>
  <c r="J596" i="5"/>
  <c r="I596" i="5"/>
  <c r="B596" i="5" s="1"/>
  <c r="G596" i="5"/>
  <c r="H596" i="5" s="1"/>
  <c r="E596" i="5"/>
  <c r="F596" i="5" s="1"/>
  <c r="D596" i="5"/>
  <c r="C596" i="5"/>
  <c r="Q475" i="5"/>
  <c r="P475" i="5"/>
  <c r="R475" i="5" s="1"/>
  <c r="S475" i="5" s="1"/>
  <c r="O475" i="5"/>
  <c r="N475" i="5"/>
  <c r="M475" i="5"/>
  <c r="L475" i="5"/>
  <c r="J475" i="5"/>
  <c r="I475" i="5"/>
  <c r="B475" i="5" s="1"/>
  <c r="G475" i="5"/>
  <c r="H475" i="5" s="1"/>
  <c r="E475" i="5"/>
  <c r="F475" i="5" s="1"/>
  <c r="D475" i="5"/>
  <c r="C475" i="5"/>
  <c r="Q686" i="5"/>
  <c r="P686" i="5"/>
  <c r="R686" i="5" s="1"/>
  <c r="S686" i="5" s="1"/>
  <c r="O686" i="5"/>
  <c r="N686" i="5"/>
  <c r="M686" i="5"/>
  <c r="L686" i="5"/>
  <c r="J686" i="5"/>
  <c r="I686" i="5"/>
  <c r="B686" i="5" s="1"/>
  <c r="G686" i="5"/>
  <c r="H686" i="5" s="1"/>
  <c r="E686" i="5"/>
  <c r="F686" i="5" s="1"/>
  <c r="D686" i="5"/>
  <c r="C686" i="5"/>
  <c r="Q595" i="5"/>
  <c r="P595" i="5"/>
  <c r="R595" i="5" s="1"/>
  <c r="S595" i="5" s="1"/>
  <c r="O595" i="5"/>
  <c r="N595" i="5"/>
  <c r="M595" i="5"/>
  <c r="L595" i="5"/>
  <c r="J595" i="5"/>
  <c r="I595" i="5"/>
  <c r="B595" i="5" s="1"/>
  <c r="G595" i="5"/>
  <c r="H595" i="5" s="1"/>
  <c r="E595" i="5"/>
  <c r="F595" i="5" s="1"/>
  <c r="D595" i="5"/>
  <c r="C595" i="5"/>
  <c r="Q685" i="5"/>
  <c r="P685" i="5"/>
  <c r="R685" i="5" s="1"/>
  <c r="S685" i="5" s="1"/>
  <c r="O685" i="5"/>
  <c r="N685" i="5"/>
  <c r="M685" i="5"/>
  <c r="L685" i="5"/>
  <c r="J685" i="5"/>
  <c r="I685" i="5"/>
  <c r="B685" i="5" s="1"/>
  <c r="G685" i="5"/>
  <c r="H685" i="5" s="1"/>
  <c r="E685" i="5"/>
  <c r="F685" i="5" s="1"/>
  <c r="D685" i="5"/>
  <c r="C685" i="5"/>
  <c r="Q684" i="5"/>
  <c r="P684" i="5"/>
  <c r="R684" i="5" s="1"/>
  <c r="S684" i="5" s="1"/>
  <c r="O684" i="5"/>
  <c r="N684" i="5"/>
  <c r="M684" i="5"/>
  <c r="L684" i="5"/>
  <c r="J684" i="5"/>
  <c r="I684" i="5"/>
  <c r="B684" i="5" s="1"/>
  <c r="G684" i="5"/>
  <c r="H684" i="5" s="1"/>
  <c r="E684" i="5"/>
  <c r="F684" i="5" s="1"/>
  <c r="D684" i="5"/>
  <c r="C684" i="5"/>
  <c r="Q594" i="5"/>
  <c r="P594" i="5"/>
  <c r="R594" i="5" s="1"/>
  <c r="S594" i="5" s="1"/>
  <c r="O594" i="5"/>
  <c r="N594" i="5"/>
  <c r="M594" i="5"/>
  <c r="L594" i="5"/>
  <c r="J594" i="5"/>
  <c r="I594" i="5"/>
  <c r="B594" i="5" s="1"/>
  <c r="G594" i="5"/>
  <c r="H594" i="5" s="1"/>
  <c r="E594" i="5"/>
  <c r="F594" i="5" s="1"/>
  <c r="D594" i="5"/>
  <c r="C594" i="5"/>
  <c r="Q593" i="5"/>
  <c r="P593" i="5"/>
  <c r="R593" i="5" s="1"/>
  <c r="S593" i="5" s="1"/>
  <c r="O593" i="5"/>
  <c r="N593" i="5"/>
  <c r="M593" i="5"/>
  <c r="L593" i="5"/>
  <c r="J593" i="5"/>
  <c r="I593" i="5"/>
  <c r="B593" i="5" s="1"/>
  <c r="G593" i="5"/>
  <c r="H593" i="5" s="1"/>
  <c r="E593" i="5"/>
  <c r="F593" i="5" s="1"/>
  <c r="D593" i="5"/>
  <c r="C593" i="5"/>
  <c r="Q683" i="5"/>
  <c r="P683" i="5"/>
  <c r="R683" i="5" s="1"/>
  <c r="S683" i="5" s="1"/>
  <c r="O683" i="5"/>
  <c r="N683" i="5"/>
  <c r="M683" i="5"/>
  <c r="L683" i="5"/>
  <c r="J683" i="5"/>
  <c r="I683" i="5"/>
  <c r="B683" i="5" s="1"/>
  <c r="G683" i="5"/>
  <c r="H683" i="5" s="1"/>
  <c r="E683" i="5"/>
  <c r="F683" i="5" s="1"/>
  <c r="D683" i="5"/>
  <c r="C683" i="5"/>
  <c r="Q474" i="5"/>
  <c r="P474" i="5"/>
  <c r="R474" i="5" s="1"/>
  <c r="S474" i="5" s="1"/>
  <c r="O474" i="5"/>
  <c r="N474" i="5"/>
  <c r="M474" i="5"/>
  <c r="L474" i="5"/>
  <c r="J474" i="5"/>
  <c r="I474" i="5"/>
  <c r="B474" i="5" s="1"/>
  <c r="G474" i="5"/>
  <c r="H474" i="5" s="1"/>
  <c r="E474" i="5"/>
  <c r="F474" i="5" s="1"/>
  <c r="D474" i="5"/>
  <c r="C474" i="5"/>
  <c r="Q544" i="5"/>
  <c r="P544" i="5"/>
  <c r="R544" i="5" s="1"/>
  <c r="S544" i="5" s="1"/>
  <c r="O544" i="5"/>
  <c r="N544" i="5"/>
  <c r="M544" i="5"/>
  <c r="L544" i="5"/>
  <c r="J544" i="5"/>
  <c r="I544" i="5"/>
  <c r="B544" i="5" s="1"/>
  <c r="G544" i="5"/>
  <c r="H544" i="5" s="1"/>
  <c r="E544" i="5"/>
  <c r="F544" i="5" s="1"/>
  <c r="D544" i="5"/>
  <c r="C544" i="5"/>
  <c r="Q592" i="5"/>
  <c r="P592" i="5"/>
  <c r="R592" i="5" s="1"/>
  <c r="S592" i="5" s="1"/>
  <c r="O592" i="5"/>
  <c r="N592" i="5"/>
  <c r="M592" i="5"/>
  <c r="L592" i="5"/>
  <c r="J592" i="5"/>
  <c r="I592" i="5"/>
  <c r="B592" i="5" s="1"/>
  <c r="G592" i="5"/>
  <c r="H592" i="5" s="1"/>
  <c r="E592" i="5"/>
  <c r="F592" i="5" s="1"/>
  <c r="D592" i="5"/>
  <c r="C592" i="5"/>
  <c r="Q591" i="5"/>
  <c r="P591" i="5"/>
  <c r="R591" i="5" s="1"/>
  <c r="S591" i="5" s="1"/>
  <c r="O591" i="5"/>
  <c r="N591" i="5"/>
  <c r="M591" i="5"/>
  <c r="L591" i="5"/>
  <c r="J591" i="5"/>
  <c r="I591" i="5"/>
  <c r="B591" i="5" s="1"/>
  <c r="G591" i="5"/>
  <c r="H591" i="5" s="1"/>
  <c r="E591" i="5"/>
  <c r="F591" i="5" s="1"/>
  <c r="D591" i="5"/>
  <c r="C591" i="5"/>
  <c r="Q434" i="5"/>
  <c r="P434" i="5"/>
  <c r="R434" i="5" s="1"/>
  <c r="S434" i="5" s="1"/>
  <c r="O434" i="5"/>
  <c r="N434" i="5"/>
  <c r="M434" i="5"/>
  <c r="L434" i="5"/>
  <c r="J434" i="5"/>
  <c r="I434" i="5"/>
  <c r="B434" i="5" s="1"/>
  <c r="G434" i="5"/>
  <c r="H434" i="5" s="1"/>
  <c r="E434" i="5"/>
  <c r="F434" i="5" s="1"/>
  <c r="D434" i="5"/>
  <c r="C434" i="5"/>
  <c r="Q682" i="5"/>
  <c r="P682" i="5"/>
  <c r="R682" i="5" s="1"/>
  <c r="S682" i="5" s="1"/>
  <c r="O682" i="5"/>
  <c r="N682" i="5"/>
  <c r="M682" i="5"/>
  <c r="L682" i="5"/>
  <c r="J682" i="5"/>
  <c r="I682" i="5"/>
  <c r="B682" i="5" s="1"/>
  <c r="G682" i="5"/>
  <c r="H682" i="5" s="1"/>
  <c r="E682" i="5"/>
  <c r="F682" i="5" s="1"/>
  <c r="D682" i="5"/>
  <c r="C682" i="5"/>
  <c r="Q681" i="5"/>
  <c r="P681" i="5"/>
  <c r="R681" i="5" s="1"/>
  <c r="S681" i="5" s="1"/>
  <c r="O681" i="5"/>
  <c r="N681" i="5"/>
  <c r="M681" i="5"/>
  <c r="L681" i="5"/>
  <c r="J681" i="5"/>
  <c r="I681" i="5"/>
  <c r="B681" i="5" s="1"/>
  <c r="G681" i="5"/>
  <c r="H681" i="5" s="1"/>
  <c r="E681" i="5"/>
  <c r="F681" i="5" s="1"/>
  <c r="D681" i="5"/>
  <c r="C681" i="5"/>
  <c r="Q739" i="5"/>
  <c r="P739" i="5"/>
  <c r="R739" i="5" s="1"/>
  <c r="S739" i="5" s="1"/>
  <c r="O739" i="5"/>
  <c r="N739" i="5"/>
  <c r="M739" i="5"/>
  <c r="L739" i="5"/>
  <c r="J739" i="5"/>
  <c r="I739" i="5"/>
  <c r="B739" i="5" s="1"/>
  <c r="G739" i="5"/>
  <c r="H739" i="5" s="1"/>
  <c r="E739" i="5"/>
  <c r="F739" i="5" s="1"/>
  <c r="D739" i="5"/>
  <c r="C739" i="5"/>
  <c r="Q590" i="5"/>
  <c r="P590" i="5"/>
  <c r="R590" i="5" s="1"/>
  <c r="S590" i="5" s="1"/>
  <c r="O590" i="5"/>
  <c r="N590" i="5"/>
  <c r="M590" i="5"/>
  <c r="L590" i="5"/>
  <c r="J590" i="5"/>
  <c r="I590" i="5"/>
  <c r="B590" i="5" s="1"/>
  <c r="G590" i="5"/>
  <c r="H590" i="5" s="1"/>
  <c r="E590" i="5"/>
  <c r="F590" i="5" s="1"/>
  <c r="D590" i="5"/>
  <c r="C590" i="5"/>
  <c r="Q680" i="5"/>
  <c r="P680" i="5"/>
  <c r="R680" i="5" s="1"/>
  <c r="S680" i="5" s="1"/>
  <c r="O680" i="5"/>
  <c r="N680" i="5"/>
  <c r="M680" i="5"/>
  <c r="L680" i="5"/>
  <c r="J680" i="5"/>
  <c r="I680" i="5"/>
  <c r="B680" i="5" s="1"/>
  <c r="G680" i="5"/>
  <c r="H680" i="5" s="1"/>
  <c r="E680" i="5"/>
  <c r="F680" i="5" s="1"/>
  <c r="D680" i="5"/>
  <c r="C680" i="5"/>
  <c r="Q473" i="5"/>
  <c r="P473" i="5"/>
  <c r="R473" i="5" s="1"/>
  <c r="S473" i="5" s="1"/>
  <c r="O473" i="5"/>
  <c r="N473" i="5"/>
  <c r="M473" i="5"/>
  <c r="L473" i="5"/>
  <c r="J473" i="5"/>
  <c r="I473" i="5"/>
  <c r="B473" i="5" s="1"/>
  <c r="G473" i="5"/>
  <c r="H473" i="5" s="1"/>
  <c r="E473" i="5"/>
  <c r="F473" i="5" s="1"/>
  <c r="D473" i="5"/>
  <c r="C473" i="5"/>
  <c r="Q589" i="5"/>
  <c r="P589" i="5"/>
  <c r="R589" i="5" s="1"/>
  <c r="S589" i="5" s="1"/>
  <c r="O589" i="5"/>
  <c r="N589" i="5"/>
  <c r="M589" i="5"/>
  <c r="L589" i="5"/>
  <c r="J589" i="5"/>
  <c r="I589" i="5"/>
  <c r="B589" i="5" s="1"/>
  <c r="G589" i="5"/>
  <c r="H589" i="5" s="1"/>
  <c r="E589" i="5"/>
  <c r="F589" i="5" s="1"/>
  <c r="D589" i="5"/>
  <c r="C589" i="5"/>
  <c r="Q754" i="5"/>
  <c r="P754" i="5"/>
  <c r="R754" i="5" s="1"/>
  <c r="S754" i="5" s="1"/>
  <c r="O754" i="5"/>
  <c r="N754" i="5"/>
  <c r="M754" i="5"/>
  <c r="L754" i="5"/>
  <c r="J754" i="5"/>
  <c r="I754" i="5"/>
  <c r="B754" i="5" s="1"/>
  <c r="G754" i="5"/>
  <c r="H754" i="5" s="1"/>
  <c r="E754" i="5"/>
  <c r="F754" i="5" s="1"/>
  <c r="D754" i="5"/>
  <c r="C754" i="5"/>
  <c r="Q753" i="5"/>
  <c r="P753" i="5"/>
  <c r="R753" i="5" s="1"/>
  <c r="S753" i="5" s="1"/>
  <c r="O753" i="5"/>
  <c r="N753" i="5"/>
  <c r="M753" i="5"/>
  <c r="L753" i="5"/>
  <c r="J753" i="5"/>
  <c r="I753" i="5"/>
  <c r="B753" i="5" s="1"/>
  <c r="G753" i="5"/>
  <c r="H753" i="5" s="1"/>
  <c r="E753" i="5"/>
  <c r="F753" i="5" s="1"/>
  <c r="D753" i="5"/>
  <c r="C753" i="5"/>
  <c r="Q764" i="5"/>
  <c r="P764" i="5"/>
  <c r="R764" i="5" s="1"/>
  <c r="S764" i="5" s="1"/>
  <c r="O764" i="5"/>
  <c r="N764" i="5"/>
  <c r="M764" i="5"/>
  <c r="L764" i="5"/>
  <c r="J764" i="5"/>
  <c r="I764" i="5"/>
  <c r="B764" i="5" s="1"/>
  <c r="G764" i="5"/>
  <c r="H764" i="5" s="1"/>
  <c r="E764" i="5"/>
  <c r="F764" i="5" s="1"/>
  <c r="D764" i="5"/>
  <c r="C764" i="5"/>
  <c r="Q527" i="5"/>
  <c r="P527" i="5"/>
  <c r="R527" i="5" s="1"/>
  <c r="S527" i="5" s="1"/>
  <c r="O527" i="5"/>
  <c r="N527" i="5"/>
  <c r="M527" i="5"/>
  <c r="L527" i="5"/>
  <c r="J527" i="5"/>
  <c r="I527" i="5"/>
  <c r="B527" i="5" s="1"/>
  <c r="G527" i="5"/>
  <c r="H527" i="5" s="1"/>
  <c r="E527" i="5"/>
  <c r="F527" i="5" s="1"/>
  <c r="D527" i="5"/>
  <c r="C527" i="5"/>
  <c r="Q679" i="5"/>
  <c r="P679" i="5"/>
  <c r="R679" i="5" s="1"/>
  <c r="S679" i="5" s="1"/>
  <c r="O679" i="5"/>
  <c r="N679" i="5"/>
  <c r="M679" i="5"/>
  <c r="L679" i="5"/>
  <c r="J679" i="5"/>
  <c r="I679" i="5"/>
  <c r="B679" i="5" s="1"/>
  <c r="G679" i="5"/>
  <c r="H679" i="5" s="1"/>
  <c r="E679" i="5"/>
  <c r="F679" i="5" s="1"/>
  <c r="D679" i="5"/>
  <c r="C679" i="5"/>
  <c r="Q678" i="5"/>
  <c r="P678" i="5"/>
  <c r="R678" i="5" s="1"/>
  <c r="S678" i="5" s="1"/>
  <c r="O678" i="5"/>
  <c r="N678" i="5"/>
  <c r="M678" i="5"/>
  <c r="L678" i="5"/>
  <c r="J678" i="5"/>
  <c r="I678" i="5"/>
  <c r="B678" i="5" s="1"/>
  <c r="G678" i="5"/>
  <c r="H678" i="5" s="1"/>
  <c r="E678" i="5"/>
  <c r="D678" i="5"/>
  <c r="C678" i="5"/>
  <c r="Q752" i="5"/>
  <c r="P752" i="5"/>
  <c r="R752" i="5" s="1"/>
  <c r="S752" i="5" s="1"/>
  <c r="O752" i="5"/>
  <c r="N752" i="5"/>
  <c r="M752" i="5"/>
  <c r="L752" i="5"/>
  <c r="J752" i="5"/>
  <c r="I752" i="5"/>
  <c r="B752" i="5" s="1"/>
  <c r="G752" i="5"/>
  <c r="H752" i="5" s="1"/>
  <c r="E752" i="5"/>
  <c r="F752" i="5" s="1"/>
  <c r="D752" i="5"/>
  <c r="C752" i="5"/>
  <c r="Q588" i="5"/>
  <c r="P588" i="5"/>
  <c r="R588" i="5" s="1"/>
  <c r="S588" i="5" s="1"/>
  <c r="O588" i="5"/>
  <c r="N588" i="5"/>
  <c r="M588" i="5"/>
  <c r="L588" i="5"/>
  <c r="J588" i="5"/>
  <c r="I588" i="5"/>
  <c r="B588" i="5" s="1"/>
  <c r="G588" i="5"/>
  <c r="H588" i="5" s="1"/>
  <c r="E588" i="5"/>
  <c r="D588" i="5"/>
  <c r="C588" i="5"/>
  <c r="Q587" i="5"/>
  <c r="P587" i="5"/>
  <c r="R587" i="5" s="1"/>
  <c r="S587" i="5" s="1"/>
  <c r="O587" i="5"/>
  <c r="N587" i="5"/>
  <c r="M587" i="5"/>
  <c r="L587" i="5"/>
  <c r="J587" i="5"/>
  <c r="I587" i="5"/>
  <c r="B587" i="5" s="1"/>
  <c r="G587" i="5"/>
  <c r="H587" i="5" s="1"/>
  <c r="E587" i="5"/>
  <c r="F587" i="5" s="1"/>
  <c r="D587" i="5"/>
  <c r="C587" i="5"/>
  <c r="Q586" i="5"/>
  <c r="P586" i="5"/>
  <c r="R586" i="5" s="1"/>
  <c r="S586" i="5" s="1"/>
  <c r="O586" i="5"/>
  <c r="N586" i="5"/>
  <c r="M586" i="5"/>
  <c r="L586" i="5"/>
  <c r="J586" i="5"/>
  <c r="I586" i="5"/>
  <c r="B586" i="5" s="1"/>
  <c r="G586" i="5"/>
  <c r="H586" i="5" s="1"/>
  <c r="E586" i="5"/>
  <c r="D586" i="5"/>
  <c r="C586" i="5"/>
  <c r="Q472" i="5"/>
  <c r="P472" i="5"/>
  <c r="R472" i="5" s="1"/>
  <c r="S472" i="5" s="1"/>
  <c r="O472" i="5"/>
  <c r="N472" i="5"/>
  <c r="M472" i="5"/>
  <c r="L472" i="5"/>
  <c r="J472" i="5"/>
  <c r="I472" i="5"/>
  <c r="B472" i="5" s="1"/>
  <c r="G472" i="5"/>
  <c r="H472" i="5" s="1"/>
  <c r="E472" i="5"/>
  <c r="F472" i="5" s="1"/>
  <c r="D472" i="5"/>
  <c r="C472" i="5"/>
  <c r="Q751" i="5"/>
  <c r="P751" i="5"/>
  <c r="R751" i="5" s="1"/>
  <c r="S751" i="5" s="1"/>
  <c r="O751" i="5"/>
  <c r="N751" i="5"/>
  <c r="M751" i="5"/>
  <c r="L751" i="5"/>
  <c r="J751" i="5"/>
  <c r="I751" i="5"/>
  <c r="B751" i="5" s="1"/>
  <c r="G751" i="5"/>
  <c r="H751" i="5" s="1"/>
  <c r="E751" i="5"/>
  <c r="D751" i="5"/>
  <c r="C751" i="5"/>
  <c r="Q677" i="5"/>
  <c r="P677" i="5"/>
  <c r="R677" i="5" s="1"/>
  <c r="S677" i="5" s="1"/>
  <c r="O677" i="5"/>
  <c r="N677" i="5"/>
  <c r="M677" i="5"/>
  <c r="L677" i="5"/>
  <c r="J677" i="5"/>
  <c r="I677" i="5"/>
  <c r="B677" i="5" s="1"/>
  <c r="G677" i="5"/>
  <c r="H677" i="5" s="1"/>
  <c r="E677" i="5"/>
  <c r="F677" i="5" s="1"/>
  <c r="D677" i="5"/>
  <c r="C677" i="5"/>
  <c r="Q471" i="5"/>
  <c r="P471" i="5"/>
  <c r="R471" i="5" s="1"/>
  <c r="S471" i="5" s="1"/>
  <c r="O471" i="5"/>
  <c r="N471" i="5"/>
  <c r="M471" i="5"/>
  <c r="L471" i="5"/>
  <c r="J471" i="5"/>
  <c r="I471" i="5"/>
  <c r="B471" i="5" s="1"/>
  <c r="G471" i="5"/>
  <c r="H471" i="5" s="1"/>
  <c r="E471" i="5"/>
  <c r="D471" i="5"/>
  <c r="C471" i="5"/>
  <c r="Q555" i="5"/>
  <c r="P555" i="5"/>
  <c r="R555" i="5" s="1"/>
  <c r="S555" i="5" s="1"/>
  <c r="O555" i="5"/>
  <c r="N555" i="5"/>
  <c r="M555" i="5"/>
  <c r="L555" i="5"/>
  <c r="J555" i="5"/>
  <c r="I555" i="5"/>
  <c r="B555" i="5" s="1"/>
  <c r="G555" i="5"/>
  <c r="H555" i="5" s="1"/>
  <c r="E555" i="5"/>
  <c r="F555" i="5" s="1"/>
  <c r="D555" i="5"/>
  <c r="C555" i="5"/>
  <c r="Q585" i="5"/>
  <c r="P585" i="5"/>
  <c r="R585" i="5" s="1"/>
  <c r="S585" i="5" s="1"/>
  <c r="O585" i="5"/>
  <c r="N585" i="5"/>
  <c r="M585" i="5"/>
  <c r="L585" i="5"/>
  <c r="J585" i="5"/>
  <c r="I585" i="5"/>
  <c r="B585" i="5" s="1"/>
  <c r="G585" i="5"/>
  <c r="H585" i="5" s="1"/>
  <c r="E585" i="5"/>
  <c r="D585" i="5"/>
  <c r="C585" i="5"/>
  <c r="Q554" i="5"/>
  <c r="P554" i="5"/>
  <c r="R554" i="5" s="1"/>
  <c r="S554" i="5" s="1"/>
  <c r="O554" i="5"/>
  <c r="N554" i="5"/>
  <c r="M554" i="5"/>
  <c r="L554" i="5"/>
  <c r="J554" i="5"/>
  <c r="I554" i="5"/>
  <c r="B554" i="5" s="1"/>
  <c r="G554" i="5"/>
  <c r="H554" i="5" s="1"/>
  <c r="E554" i="5"/>
  <c r="F554" i="5" s="1"/>
  <c r="D554" i="5"/>
  <c r="C554" i="5"/>
  <c r="Q584" i="5"/>
  <c r="P584" i="5"/>
  <c r="R584" i="5" s="1"/>
  <c r="S584" i="5" s="1"/>
  <c r="O584" i="5"/>
  <c r="N584" i="5"/>
  <c r="M584" i="5"/>
  <c r="L584" i="5"/>
  <c r="J584" i="5"/>
  <c r="I584" i="5"/>
  <c r="B584" i="5" s="1"/>
  <c r="G584" i="5"/>
  <c r="H584" i="5" s="1"/>
  <c r="E584" i="5"/>
  <c r="D584" i="5"/>
  <c r="C584" i="5"/>
  <c r="Q415" i="5"/>
  <c r="P415" i="5"/>
  <c r="R415" i="5" s="1"/>
  <c r="S415" i="5" s="1"/>
  <c r="O415" i="5"/>
  <c r="N415" i="5"/>
  <c r="M415" i="5"/>
  <c r="L415" i="5"/>
  <c r="J415" i="5"/>
  <c r="I415" i="5"/>
  <c r="B415" i="5" s="1"/>
  <c r="G415" i="5"/>
  <c r="H415" i="5" s="1"/>
  <c r="E415" i="5"/>
  <c r="F415" i="5" s="1"/>
  <c r="D415" i="5"/>
  <c r="C415" i="5"/>
  <c r="Q553" i="5"/>
  <c r="P553" i="5"/>
  <c r="R553" i="5" s="1"/>
  <c r="S553" i="5" s="1"/>
  <c r="O553" i="5"/>
  <c r="N553" i="5"/>
  <c r="M553" i="5"/>
  <c r="L553" i="5"/>
  <c r="J553" i="5"/>
  <c r="I553" i="5"/>
  <c r="B553" i="5" s="1"/>
  <c r="G553" i="5"/>
  <c r="H553" i="5" s="1"/>
  <c r="E553" i="5"/>
  <c r="D553" i="5"/>
  <c r="C553" i="5"/>
  <c r="Q470" i="5"/>
  <c r="P470" i="5"/>
  <c r="R470" i="5" s="1"/>
  <c r="S470" i="5" s="1"/>
  <c r="O470" i="5"/>
  <c r="N470" i="5"/>
  <c r="M470" i="5"/>
  <c r="L470" i="5"/>
  <c r="J470" i="5"/>
  <c r="I470" i="5"/>
  <c r="B470" i="5" s="1"/>
  <c r="G470" i="5"/>
  <c r="H470" i="5" s="1"/>
  <c r="E470" i="5"/>
  <c r="F470" i="5" s="1"/>
  <c r="D470" i="5"/>
  <c r="C470" i="5"/>
  <c r="Q469" i="5"/>
  <c r="P469" i="5"/>
  <c r="R469" i="5" s="1"/>
  <c r="S469" i="5" s="1"/>
  <c r="O469" i="5"/>
  <c r="N469" i="5"/>
  <c r="M469" i="5"/>
  <c r="L469" i="5"/>
  <c r="J469" i="5"/>
  <c r="I469" i="5"/>
  <c r="B469" i="5" s="1"/>
  <c r="G469" i="5"/>
  <c r="H469" i="5" s="1"/>
  <c r="E469" i="5"/>
  <c r="D469" i="5"/>
  <c r="C469" i="5"/>
  <c r="Q543" i="5"/>
  <c r="P543" i="5"/>
  <c r="R543" i="5" s="1"/>
  <c r="S543" i="5" s="1"/>
  <c r="O543" i="5"/>
  <c r="N543" i="5"/>
  <c r="M543" i="5"/>
  <c r="L543" i="5"/>
  <c r="J543" i="5"/>
  <c r="I543" i="5"/>
  <c r="B543" i="5" s="1"/>
  <c r="G543" i="5"/>
  <c r="H543" i="5" s="1"/>
  <c r="E543" i="5"/>
  <c r="F543" i="5" s="1"/>
  <c r="D543" i="5"/>
  <c r="C543" i="5"/>
  <c r="Q583" i="5"/>
  <c r="P583" i="5"/>
  <c r="R583" i="5" s="1"/>
  <c r="S583" i="5" s="1"/>
  <c r="O583" i="5"/>
  <c r="N583" i="5"/>
  <c r="M583" i="5"/>
  <c r="L583" i="5"/>
  <c r="J583" i="5"/>
  <c r="I583" i="5"/>
  <c r="B583" i="5" s="1"/>
  <c r="G583" i="5"/>
  <c r="H583" i="5" s="1"/>
  <c r="E583" i="5"/>
  <c r="D583" i="5"/>
  <c r="C583" i="5"/>
  <c r="Q468" i="5"/>
  <c r="P468" i="5"/>
  <c r="R468" i="5" s="1"/>
  <c r="S468" i="5" s="1"/>
  <c r="O468" i="5"/>
  <c r="N468" i="5"/>
  <c r="M468" i="5"/>
  <c r="L468" i="5"/>
  <c r="J468" i="5"/>
  <c r="I468" i="5"/>
  <c r="B468" i="5" s="1"/>
  <c r="G468" i="5"/>
  <c r="H468" i="5" s="1"/>
  <c r="E468" i="5"/>
  <c r="F468" i="5" s="1"/>
  <c r="D468" i="5"/>
  <c r="C468" i="5"/>
  <c r="Q582" i="5"/>
  <c r="P582" i="5"/>
  <c r="R582" i="5" s="1"/>
  <c r="S582" i="5" s="1"/>
  <c r="O582" i="5"/>
  <c r="N582" i="5"/>
  <c r="M582" i="5"/>
  <c r="L582" i="5"/>
  <c r="J582" i="5"/>
  <c r="I582" i="5"/>
  <c r="B582" i="5" s="1"/>
  <c r="G582" i="5"/>
  <c r="H582" i="5" s="1"/>
  <c r="E582" i="5"/>
  <c r="D582" i="5"/>
  <c r="C582" i="5"/>
  <c r="Q433" i="5"/>
  <c r="P433" i="5"/>
  <c r="R433" i="5" s="1"/>
  <c r="S433" i="5" s="1"/>
  <c r="O433" i="5"/>
  <c r="N433" i="5"/>
  <c r="M433" i="5"/>
  <c r="L433" i="5"/>
  <c r="J433" i="5"/>
  <c r="I433" i="5"/>
  <c r="B433" i="5" s="1"/>
  <c r="G433" i="5"/>
  <c r="H433" i="5" s="1"/>
  <c r="E433" i="5"/>
  <c r="F433" i="5" s="1"/>
  <c r="D433" i="5"/>
  <c r="C433" i="5"/>
  <c r="Q467" i="5"/>
  <c r="P467" i="5"/>
  <c r="R467" i="5" s="1"/>
  <c r="S467" i="5" s="1"/>
  <c r="O467" i="5"/>
  <c r="N467" i="5"/>
  <c r="M467" i="5"/>
  <c r="L467" i="5"/>
  <c r="J467" i="5"/>
  <c r="I467" i="5"/>
  <c r="B467" i="5" s="1"/>
  <c r="G467" i="5"/>
  <c r="H467" i="5" s="1"/>
  <c r="E467" i="5"/>
  <c r="D467" i="5"/>
  <c r="C467" i="5"/>
  <c r="Q466" i="5"/>
  <c r="P466" i="5"/>
  <c r="R466" i="5" s="1"/>
  <c r="S466" i="5" s="1"/>
  <c r="O466" i="5"/>
  <c r="N466" i="5"/>
  <c r="M466" i="5"/>
  <c r="L466" i="5"/>
  <c r="J466" i="5"/>
  <c r="I466" i="5"/>
  <c r="B466" i="5" s="1"/>
  <c r="G466" i="5"/>
  <c r="H466" i="5" s="1"/>
  <c r="E466" i="5"/>
  <c r="F466" i="5" s="1"/>
  <c r="D466" i="5"/>
  <c r="C466" i="5"/>
  <c r="Q676" i="5"/>
  <c r="P676" i="5"/>
  <c r="R676" i="5" s="1"/>
  <c r="S676" i="5" s="1"/>
  <c r="O676" i="5"/>
  <c r="N676" i="5"/>
  <c r="M676" i="5"/>
  <c r="L676" i="5"/>
  <c r="J676" i="5"/>
  <c r="I676" i="5"/>
  <c r="B676" i="5" s="1"/>
  <c r="G676" i="5"/>
  <c r="H676" i="5" s="1"/>
  <c r="E676" i="5"/>
  <c r="D676" i="5"/>
  <c r="C676" i="5"/>
  <c r="Q465" i="5"/>
  <c r="P465" i="5"/>
  <c r="R465" i="5" s="1"/>
  <c r="S465" i="5" s="1"/>
  <c r="O465" i="5"/>
  <c r="N465" i="5"/>
  <c r="M465" i="5"/>
  <c r="L465" i="5"/>
  <c r="J465" i="5"/>
  <c r="I465" i="5"/>
  <c r="B465" i="5" s="1"/>
  <c r="G465" i="5"/>
  <c r="H465" i="5" s="1"/>
  <c r="E465" i="5"/>
  <c r="F465" i="5" s="1"/>
  <c r="D465" i="5"/>
  <c r="C465" i="5"/>
  <c r="Q464" i="5"/>
  <c r="P464" i="5"/>
  <c r="R464" i="5" s="1"/>
  <c r="S464" i="5" s="1"/>
  <c r="O464" i="5"/>
  <c r="N464" i="5"/>
  <c r="M464" i="5"/>
  <c r="L464" i="5"/>
  <c r="J464" i="5"/>
  <c r="I464" i="5"/>
  <c r="B464" i="5" s="1"/>
  <c r="G464" i="5"/>
  <c r="H464" i="5" s="1"/>
  <c r="E464" i="5"/>
  <c r="D464" i="5"/>
  <c r="C464" i="5"/>
  <c r="Q675" i="5"/>
  <c r="P675" i="5"/>
  <c r="R675" i="5" s="1"/>
  <c r="S675" i="5" s="1"/>
  <c r="O675" i="5"/>
  <c r="N675" i="5"/>
  <c r="M675" i="5"/>
  <c r="L675" i="5"/>
  <c r="J675" i="5"/>
  <c r="I675" i="5"/>
  <c r="B675" i="5" s="1"/>
  <c r="G675" i="5"/>
  <c r="H675" i="5" s="1"/>
  <c r="E675" i="5"/>
  <c r="F675" i="5" s="1"/>
  <c r="D675" i="5"/>
  <c r="C675" i="5"/>
  <c r="Q463" i="5"/>
  <c r="P463" i="5"/>
  <c r="R463" i="5" s="1"/>
  <c r="S463" i="5" s="1"/>
  <c r="O463" i="5"/>
  <c r="N463" i="5"/>
  <c r="M463" i="5"/>
  <c r="L463" i="5"/>
  <c r="J463" i="5"/>
  <c r="I463" i="5"/>
  <c r="B463" i="5" s="1"/>
  <c r="G463" i="5"/>
  <c r="H463" i="5" s="1"/>
  <c r="E463" i="5"/>
  <c r="D463" i="5"/>
  <c r="C463" i="5"/>
  <c r="Q526" i="5"/>
  <c r="P526" i="5"/>
  <c r="R526" i="5" s="1"/>
  <c r="S526" i="5" s="1"/>
  <c r="O526" i="5"/>
  <c r="N526" i="5"/>
  <c r="M526" i="5"/>
  <c r="L526" i="5"/>
  <c r="J526" i="5"/>
  <c r="I526" i="5"/>
  <c r="B526" i="5" s="1"/>
  <c r="G526" i="5"/>
  <c r="H526" i="5" s="1"/>
  <c r="E526" i="5"/>
  <c r="F526" i="5" s="1"/>
  <c r="D526" i="5"/>
  <c r="C526" i="5"/>
  <c r="Q581" i="5"/>
  <c r="P581" i="5"/>
  <c r="R581" i="5" s="1"/>
  <c r="S581" i="5" s="1"/>
  <c r="O581" i="5"/>
  <c r="N581" i="5"/>
  <c r="M581" i="5"/>
  <c r="L581" i="5"/>
  <c r="J581" i="5"/>
  <c r="I581" i="5"/>
  <c r="B581" i="5" s="1"/>
  <c r="G581" i="5"/>
  <c r="H581" i="5" s="1"/>
  <c r="E581" i="5"/>
  <c r="D581" i="5"/>
  <c r="C581" i="5"/>
  <c r="Q462" i="5"/>
  <c r="P462" i="5"/>
  <c r="R462" i="5" s="1"/>
  <c r="S462" i="5" s="1"/>
  <c r="O462" i="5"/>
  <c r="N462" i="5"/>
  <c r="M462" i="5"/>
  <c r="L462" i="5"/>
  <c r="J462" i="5"/>
  <c r="I462" i="5"/>
  <c r="B462" i="5" s="1"/>
  <c r="G462" i="5"/>
  <c r="H462" i="5" s="1"/>
  <c r="E462" i="5"/>
  <c r="F462" i="5" s="1"/>
  <c r="D462" i="5"/>
  <c r="C462" i="5"/>
  <c r="Q580" i="5"/>
  <c r="P580" i="5"/>
  <c r="R580" i="5" s="1"/>
  <c r="S580" i="5" s="1"/>
  <c r="O580" i="5"/>
  <c r="N580" i="5"/>
  <c r="M580" i="5"/>
  <c r="L580" i="5"/>
  <c r="J580" i="5"/>
  <c r="I580" i="5"/>
  <c r="B580" i="5" s="1"/>
  <c r="G580" i="5"/>
  <c r="H580" i="5" s="1"/>
  <c r="E580" i="5"/>
  <c r="D580" i="5"/>
  <c r="C580" i="5"/>
  <c r="Q579" i="5"/>
  <c r="P579" i="5"/>
  <c r="R579" i="5" s="1"/>
  <c r="S579" i="5" s="1"/>
  <c r="O579" i="5"/>
  <c r="N579" i="5"/>
  <c r="M579" i="5"/>
  <c r="L579" i="5"/>
  <c r="J579" i="5"/>
  <c r="I579" i="5"/>
  <c r="B579" i="5" s="1"/>
  <c r="G579" i="5"/>
  <c r="H579" i="5" s="1"/>
  <c r="E579" i="5"/>
  <c r="F579" i="5" s="1"/>
  <c r="D579" i="5"/>
  <c r="C579" i="5"/>
  <c r="Q461" i="5"/>
  <c r="P461" i="5"/>
  <c r="R461" i="5" s="1"/>
  <c r="S461" i="5" s="1"/>
  <c r="O461" i="5"/>
  <c r="N461" i="5"/>
  <c r="M461" i="5"/>
  <c r="L461" i="5"/>
  <c r="J461" i="5"/>
  <c r="I461" i="5"/>
  <c r="B461" i="5" s="1"/>
  <c r="G461" i="5"/>
  <c r="H461" i="5" s="1"/>
  <c r="E461" i="5"/>
  <c r="D461" i="5"/>
  <c r="C461" i="5"/>
  <c r="Q674" i="5"/>
  <c r="P674" i="5"/>
  <c r="R674" i="5" s="1"/>
  <c r="S674" i="5" s="1"/>
  <c r="O674" i="5"/>
  <c r="N674" i="5"/>
  <c r="M674" i="5"/>
  <c r="L674" i="5"/>
  <c r="J674" i="5"/>
  <c r="I674" i="5"/>
  <c r="B674" i="5" s="1"/>
  <c r="G674" i="5"/>
  <c r="H674" i="5" s="1"/>
  <c r="E674" i="5"/>
  <c r="F674" i="5" s="1"/>
  <c r="D674" i="5"/>
  <c r="C674" i="5"/>
  <c r="Q460" i="5"/>
  <c r="P460" i="5"/>
  <c r="R460" i="5" s="1"/>
  <c r="S460" i="5" s="1"/>
  <c r="O460" i="5"/>
  <c r="N460" i="5"/>
  <c r="M460" i="5"/>
  <c r="L460" i="5"/>
  <c r="J460" i="5"/>
  <c r="I460" i="5"/>
  <c r="B460" i="5" s="1"/>
  <c r="G460" i="5"/>
  <c r="H460" i="5" s="1"/>
  <c r="E460" i="5"/>
  <c r="D460" i="5"/>
  <c r="C460" i="5"/>
  <c r="Q578" i="5"/>
  <c r="P578" i="5"/>
  <c r="R578" i="5" s="1"/>
  <c r="S578" i="5" s="1"/>
  <c r="O578" i="5"/>
  <c r="N578" i="5"/>
  <c r="M578" i="5"/>
  <c r="L578" i="5"/>
  <c r="J578" i="5"/>
  <c r="I578" i="5"/>
  <c r="B578" i="5" s="1"/>
  <c r="G578" i="5"/>
  <c r="H578" i="5" s="1"/>
  <c r="E578" i="5"/>
  <c r="F578" i="5" s="1"/>
  <c r="D578" i="5"/>
  <c r="C578" i="5"/>
  <c r="Q459" i="5"/>
  <c r="P459" i="5"/>
  <c r="R459" i="5" s="1"/>
  <c r="S459" i="5" s="1"/>
  <c r="O459" i="5"/>
  <c r="N459" i="5"/>
  <c r="M459" i="5"/>
  <c r="L459" i="5"/>
  <c r="J459" i="5"/>
  <c r="I459" i="5"/>
  <c r="B459" i="5" s="1"/>
  <c r="G459" i="5"/>
  <c r="H459" i="5" s="1"/>
  <c r="E459" i="5"/>
  <c r="D459" i="5"/>
  <c r="C459" i="5"/>
  <c r="Q458" i="5"/>
  <c r="P458" i="5"/>
  <c r="R458" i="5" s="1"/>
  <c r="S458" i="5" s="1"/>
  <c r="O458" i="5"/>
  <c r="N458" i="5"/>
  <c r="M458" i="5"/>
  <c r="L458" i="5"/>
  <c r="J458" i="5"/>
  <c r="I458" i="5"/>
  <c r="B458" i="5" s="1"/>
  <c r="G458" i="5"/>
  <c r="H458" i="5" s="1"/>
  <c r="E458" i="5"/>
  <c r="F458" i="5" s="1"/>
  <c r="D458" i="5"/>
  <c r="C458" i="5"/>
  <c r="Q577" i="5"/>
  <c r="P577" i="5"/>
  <c r="R577" i="5" s="1"/>
  <c r="S577" i="5" s="1"/>
  <c r="O577" i="5"/>
  <c r="N577" i="5"/>
  <c r="M577" i="5"/>
  <c r="L577" i="5"/>
  <c r="J577" i="5"/>
  <c r="I577" i="5"/>
  <c r="B577" i="5" s="1"/>
  <c r="G577" i="5"/>
  <c r="H577" i="5" s="1"/>
  <c r="E577" i="5"/>
  <c r="D577" i="5"/>
  <c r="C577" i="5"/>
  <c r="Q576" i="5"/>
  <c r="P576" i="5"/>
  <c r="R576" i="5" s="1"/>
  <c r="S576" i="5" s="1"/>
  <c r="O576" i="5"/>
  <c r="N576" i="5"/>
  <c r="M576" i="5"/>
  <c r="L576" i="5"/>
  <c r="J576" i="5"/>
  <c r="I576" i="5"/>
  <c r="B576" i="5" s="1"/>
  <c r="G576" i="5"/>
  <c r="H576" i="5" s="1"/>
  <c r="E576" i="5"/>
  <c r="F576" i="5" s="1"/>
  <c r="D576" i="5"/>
  <c r="C576" i="5"/>
  <c r="Q575" i="5"/>
  <c r="P575" i="5"/>
  <c r="R575" i="5" s="1"/>
  <c r="S575" i="5" s="1"/>
  <c r="O575" i="5"/>
  <c r="N575" i="5"/>
  <c r="M575" i="5"/>
  <c r="L575" i="5"/>
  <c r="J575" i="5"/>
  <c r="I575" i="5"/>
  <c r="B575" i="5" s="1"/>
  <c r="G575" i="5"/>
  <c r="H575" i="5" s="1"/>
  <c r="E575" i="5"/>
  <c r="D575" i="5"/>
  <c r="C575" i="5"/>
  <c r="Q750" i="5"/>
  <c r="P750" i="5"/>
  <c r="R750" i="5" s="1"/>
  <c r="S750" i="5" s="1"/>
  <c r="O750" i="5"/>
  <c r="N750" i="5"/>
  <c r="M750" i="5"/>
  <c r="L750" i="5"/>
  <c r="J750" i="5"/>
  <c r="I750" i="5"/>
  <c r="B750" i="5" s="1"/>
  <c r="G750" i="5"/>
  <c r="H750" i="5" s="1"/>
  <c r="E750" i="5"/>
  <c r="F750" i="5" s="1"/>
  <c r="D750" i="5"/>
  <c r="C750" i="5"/>
  <c r="Q457" i="5"/>
  <c r="P457" i="5"/>
  <c r="R457" i="5" s="1"/>
  <c r="S457" i="5" s="1"/>
  <c r="O457" i="5"/>
  <c r="N457" i="5"/>
  <c r="M457" i="5"/>
  <c r="L457" i="5"/>
  <c r="J457" i="5"/>
  <c r="I457" i="5"/>
  <c r="B457" i="5" s="1"/>
  <c r="G457" i="5"/>
  <c r="H457" i="5" s="1"/>
  <c r="E457" i="5"/>
  <c r="D457" i="5"/>
  <c r="C457" i="5"/>
  <c r="Q425" i="5"/>
  <c r="P425" i="5"/>
  <c r="R425" i="5" s="1"/>
  <c r="S425" i="5" s="1"/>
  <c r="O425" i="5"/>
  <c r="N425" i="5"/>
  <c r="M425" i="5"/>
  <c r="L425" i="5"/>
  <c r="J425" i="5"/>
  <c r="I425" i="5"/>
  <c r="B425" i="5" s="1"/>
  <c r="G425" i="5"/>
  <c r="H425" i="5" s="1"/>
  <c r="E425" i="5"/>
  <c r="F425" i="5" s="1"/>
  <c r="D425" i="5"/>
  <c r="C425" i="5"/>
  <c r="Q424" i="5"/>
  <c r="P424" i="5"/>
  <c r="R424" i="5" s="1"/>
  <c r="S424" i="5" s="1"/>
  <c r="O424" i="5"/>
  <c r="N424" i="5"/>
  <c r="M424" i="5"/>
  <c r="L424" i="5"/>
  <c r="J424" i="5"/>
  <c r="I424" i="5"/>
  <c r="B424" i="5" s="1"/>
  <c r="G424" i="5"/>
  <c r="H424" i="5" s="1"/>
  <c r="E424" i="5"/>
  <c r="D424" i="5"/>
  <c r="C424" i="5"/>
  <c r="Q429" i="5"/>
  <c r="P429" i="5"/>
  <c r="R429" i="5" s="1"/>
  <c r="S429" i="5" s="1"/>
  <c r="O429" i="5"/>
  <c r="N429" i="5"/>
  <c r="M429" i="5"/>
  <c r="L429" i="5"/>
  <c r="J429" i="5"/>
  <c r="I429" i="5"/>
  <c r="B429" i="5" s="1"/>
  <c r="G429" i="5"/>
  <c r="H429" i="5" s="1"/>
  <c r="E429" i="5"/>
  <c r="F429" i="5" s="1"/>
  <c r="D429" i="5"/>
  <c r="C429" i="5"/>
  <c r="Q525" i="5"/>
  <c r="P525" i="5"/>
  <c r="R525" i="5" s="1"/>
  <c r="S525" i="5" s="1"/>
  <c r="O525" i="5"/>
  <c r="N525" i="5"/>
  <c r="M525" i="5"/>
  <c r="L525" i="5"/>
  <c r="J525" i="5"/>
  <c r="I525" i="5"/>
  <c r="B525" i="5" s="1"/>
  <c r="G525" i="5"/>
  <c r="H525" i="5" s="1"/>
  <c r="E525" i="5"/>
  <c r="D525" i="5"/>
  <c r="C525" i="5"/>
  <c r="Q420" i="5"/>
  <c r="P420" i="5"/>
  <c r="R420" i="5" s="1"/>
  <c r="S420" i="5" s="1"/>
  <c r="O420" i="5"/>
  <c r="N420" i="5"/>
  <c r="M420" i="5"/>
  <c r="L420" i="5"/>
  <c r="J420" i="5"/>
  <c r="I420" i="5"/>
  <c r="B420" i="5" s="1"/>
  <c r="G420" i="5"/>
  <c r="H420" i="5" s="1"/>
  <c r="E420" i="5"/>
  <c r="F420" i="5" s="1"/>
  <c r="D420" i="5"/>
  <c r="C420" i="5"/>
  <c r="Q423" i="5"/>
  <c r="P423" i="5"/>
  <c r="R423" i="5" s="1"/>
  <c r="S423" i="5" s="1"/>
  <c r="O423" i="5"/>
  <c r="N423" i="5"/>
  <c r="M423" i="5"/>
  <c r="L423" i="5"/>
  <c r="J423" i="5"/>
  <c r="I423" i="5"/>
  <c r="B423" i="5" s="1"/>
  <c r="G423" i="5"/>
  <c r="H423" i="5" s="1"/>
  <c r="E423" i="5"/>
  <c r="D423" i="5"/>
  <c r="C423" i="5"/>
  <c r="Q538" i="5"/>
  <c r="P538" i="5"/>
  <c r="R538" i="5" s="1"/>
  <c r="S538" i="5" s="1"/>
  <c r="O538" i="5"/>
  <c r="N538" i="5"/>
  <c r="M538" i="5"/>
  <c r="L538" i="5"/>
  <c r="J538" i="5"/>
  <c r="I538" i="5"/>
  <c r="B538" i="5" s="1"/>
  <c r="G538" i="5"/>
  <c r="H538" i="5" s="1"/>
  <c r="E538" i="5"/>
  <c r="F538" i="5" s="1"/>
  <c r="D538" i="5"/>
  <c r="C538" i="5"/>
  <c r="Q455" i="5"/>
  <c r="P455" i="5"/>
  <c r="R455" i="5" s="1"/>
  <c r="S455" i="5" s="1"/>
  <c r="O455" i="5"/>
  <c r="N455" i="5"/>
  <c r="M455" i="5"/>
  <c r="L455" i="5"/>
  <c r="J455" i="5"/>
  <c r="I455" i="5"/>
  <c r="B455" i="5" s="1"/>
  <c r="G455" i="5"/>
  <c r="H455" i="5" s="1"/>
  <c r="E455" i="5"/>
  <c r="D455" i="5"/>
  <c r="C455" i="5"/>
  <c r="Q426" i="5"/>
  <c r="P426" i="5"/>
  <c r="R426" i="5" s="1"/>
  <c r="S426" i="5" s="1"/>
  <c r="O426" i="5"/>
  <c r="N426" i="5"/>
  <c r="M426" i="5"/>
  <c r="L426" i="5"/>
  <c r="J426" i="5"/>
  <c r="I426" i="5"/>
  <c r="B426" i="5" s="1"/>
  <c r="G426" i="5"/>
  <c r="H426" i="5" s="1"/>
  <c r="E426" i="5"/>
  <c r="F426" i="5" s="1"/>
  <c r="D426" i="5"/>
  <c r="C426" i="5"/>
  <c r="Q422" i="5"/>
  <c r="P422" i="5"/>
  <c r="R422" i="5" s="1"/>
  <c r="S422" i="5" s="1"/>
  <c r="O422" i="5"/>
  <c r="N422" i="5"/>
  <c r="M422" i="5"/>
  <c r="L422" i="5"/>
  <c r="J422" i="5"/>
  <c r="I422" i="5"/>
  <c r="B422" i="5" s="1"/>
  <c r="G422" i="5"/>
  <c r="H422" i="5" s="1"/>
  <c r="E422" i="5"/>
  <c r="D422" i="5"/>
  <c r="C422" i="5"/>
  <c r="Q432" i="5"/>
  <c r="P432" i="5"/>
  <c r="R432" i="5" s="1"/>
  <c r="S432" i="5" s="1"/>
  <c r="O432" i="5"/>
  <c r="N432" i="5"/>
  <c r="M432" i="5"/>
  <c r="L432" i="5"/>
  <c r="J432" i="5"/>
  <c r="I432" i="5"/>
  <c r="B432" i="5" s="1"/>
  <c r="G432" i="5"/>
  <c r="H432" i="5" s="1"/>
  <c r="E432" i="5"/>
  <c r="F432" i="5" s="1"/>
  <c r="D432" i="5"/>
  <c r="C432" i="5"/>
  <c r="Q574" i="5"/>
  <c r="P574" i="5"/>
  <c r="R574" i="5" s="1"/>
  <c r="S574" i="5" s="1"/>
  <c r="O574" i="5"/>
  <c r="N574" i="5"/>
  <c r="M574" i="5"/>
  <c r="L574" i="5"/>
  <c r="J574" i="5"/>
  <c r="I574" i="5"/>
  <c r="B574" i="5" s="1"/>
  <c r="G574" i="5"/>
  <c r="H574" i="5" s="1"/>
  <c r="E574" i="5"/>
  <c r="D574" i="5"/>
  <c r="C574" i="5"/>
  <c r="Q419" i="5"/>
  <c r="P419" i="5"/>
  <c r="R419" i="5" s="1"/>
  <c r="S419" i="5" s="1"/>
  <c r="O419" i="5"/>
  <c r="N419" i="5"/>
  <c r="M419" i="5"/>
  <c r="L419" i="5"/>
  <c r="J419" i="5"/>
  <c r="I419" i="5"/>
  <c r="B419" i="5" s="1"/>
  <c r="G419" i="5"/>
  <c r="H419" i="5" s="1"/>
  <c r="E419" i="5"/>
  <c r="F419" i="5" s="1"/>
  <c r="D419" i="5"/>
  <c r="C419" i="5"/>
  <c r="Q421" i="5"/>
  <c r="P421" i="5"/>
  <c r="R421" i="5" s="1"/>
  <c r="S421" i="5" s="1"/>
  <c r="O421" i="5"/>
  <c r="N421" i="5"/>
  <c r="M421" i="5"/>
  <c r="L421" i="5"/>
  <c r="J421" i="5"/>
  <c r="I421" i="5"/>
  <c r="B421" i="5" s="1"/>
  <c r="G421" i="5"/>
  <c r="H421" i="5" s="1"/>
  <c r="E421" i="5"/>
  <c r="D421" i="5"/>
  <c r="C421" i="5"/>
  <c r="Q418" i="5"/>
  <c r="P418" i="5"/>
  <c r="R418" i="5" s="1"/>
  <c r="S418" i="5" s="1"/>
  <c r="O418" i="5"/>
  <c r="N418" i="5"/>
  <c r="M418" i="5"/>
  <c r="L418" i="5"/>
  <c r="J418" i="5"/>
  <c r="I418" i="5"/>
  <c r="B418" i="5" s="1"/>
  <c r="G418" i="5"/>
  <c r="H418" i="5" s="1"/>
  <c r="E418" i="5"/>
  <c r="F418" i="5" s="1"/>
  <c r="D418" i="5"/>
  <c r="C418" i="5"/>
  <c r="Q1045" i="5"/>
  <c r="P1045" i="5"/>
  <c r="R1045" i="5" s="1"/>
  <c r="S1045" i="5" s="1"/>
  <c r="O1045" i="5"/>
  <c r="N1045" i="5"/>
  <c r="M1045" i="5"/>
  <c r="L1045" i="5"/>
  <c r="J1045" i="5"/>
  <c r="I1045" i="5"/>
  <c r="B1045" i="5" s="1"/>
  <c r="G1045" i="5"/>
  <c r="H1045" i="5" s="1"/>
  <c r="E1045" i="5"/>
  <c r="D1045" i="5"/>
  <c r="C1045" i="5"/>
  <c r="Q1221" i="5"/>
  <c r="P1221" i="5"/>
  <c r="R1221" i="5" s="1"/>
  <c r="S1221" i="5" s="1"/>
  <c r="O1221" i="5"/>
  <c r="N1221" i="5"/>
  <c r="M1221" i="5"/>
  <c r="L1221" i="5"/>
  <c r="J1221" i="5"/>
  <c r="I1221" i="5"/>
  <c r="B1221" i="5" s="1"/>
  <c r="G1221" i="5"/>
  <c r="H1221" i="5" s="1"/>
  <c r="E1221" i="5"/>
  <c r="F1221" i="5" s="1"/>
  <c r="D1221" i="5"/>
  <c r="C1221" i="5"/>
  <c r="Q892" i="5"/>
  <c r="P892" i="5"/>
  <c r="R892" i="5" s="1"/>
  <c r="S892" i="5" s="1"/>
  <c r="O892" i="5"/>
  <c r="N892" i="5"/>
  <c r="M892" i="5"/>
  <c r="L892" i="5"/>
  <c r="J892" i="5"/>
  <c r="I892" i="5"/>
  <c r="B892" i="5" s="1"/>
  <c r="G892" i="5"/>
  <c r="H892" i="5" s="1"/>
  <c r="E892" i="5"/>
  <c r="D892" i="5"/>
  <c r="C892" i="5"/>
  <c r="Q773" i="5"/>
  <c r="P773" i="5"/>
  <c r="R773" i="5" s="1"/>
  <c r="S773" i="5" s="1"/>
  <c r="O773" i="5"/>
  <c r="N773" i="5"/>
  <c r="M773" i="5"/>
  <c r="L773" i="5"/>
  <c r="J773" i="5"/>
  <c r="I773" i="5"/>
  <c r="B773" i="5" s="1"/>
  <c r="G773" i="5"/>
  <c r="H773" i="5" s="1"/>
  <c r="E773" i="5"/>
  <c r="F773" i="5" s="1"/>
  <c r="D773" i="5"/>
  <c r="C773" i="5"/>
  <c r="Q1235" i="5"/>
  <c r="P1235" i="5"/>
  <c r="R1235" i="5" s="1"/>
  <c r="S1235" i="5" s="1"/>
  <c r="O1235" i="5"/>
  <c r="N1235" i="5"/>
  <c r="M1235" i="5"/>
  <c r="L1235" i="5"/>
  <c r="J1235" i="5"/>
  <c r="I1235" i="5"/>
  <c r="B1235" i="5" s="1"/>
  <c r="G1235" i="5"/>
  <c r="H1235" i="5" s="1"/>
  <c r="E1235" i="5"/>
  <c r="D1235" i="5"/>
  <c r="C1235" i="5"/>
  <c r="Q1212" i="5"/>
  <c r="P1212" i="5"/>
  <c r="R1212" i="5" s="1"/>
  <c r="S1212" i="5" s="1"/>
  <c r="O1212" i="5"/>
  <c r="N1212" i="5"/>
  <c r="M1212" i="5"/>
  <c r="L1212" i="5"/>
  <c r="J1212" i="5"/>
  <c r="I1212" i="5"/>
  <c r="B1212" i="5" s="1"/>
  <c r="G1212" i="5"/>
  <c r="H1212" i="5" s="1"/>
  <c r="E1212" i="5"/>
  <c r="F1212" i="5" s="1"/>
  <c r="D1212" i="5"/>
  <c r="C1212" i="5"/>
  <c r="Q891" i="5"/>
  <c r="P891" i="5"/>
  <c r="R891" i="5" s="1"/>
  <c r="S891" i="5" s="1"/>
  <c r="O891" i="5"/>
  <c r="N891" i="5"/>
  <c r="M891" i="5"/>
  <c r="L891" i="5"/>
  <c r="J891" i="5"/>
  <c r="I891" i="5"/>
  <c r="B891" i="5" s="1"/>
  <c r="G891" i="5"/>
  <c r="H891" i="5" s="1"/>
  <c r="E891" i="5"/>
  <c r="D891" i="5"/>
  <c r="C891" i="5"/>
  <c r="Q804" i="5"/>
  <c r="P804" i="5"/>
  <c r="R804" i="5" s="1"/>
  <c r="S804" i="5" s="1"/>
  <c r="O804" i="5"/>
  <c r="N804" i="5"/>
  <c r="M804" i="5"/>
  <c r="L804" i="5"/>
  <c r="J804" i="5"/>
  <c r="I804" i="5"/>
  <c r="B804" i="5" s="1"/>
  <c r="G804" i="5"/>
  <c r="H804" i="5" s="1"/>
  <c r="E804" i="5"/>
  <c r="F804" i="5" s="1"/>
  <c r="D804" i="5"/>
  <c r="C804" i="5"/>
  <c r="Q1234" i="5"/>
  <c r="P1234" i="5"/>
  <c r="R1234" i="5" s="1"/>
  <c r="S1234" i="5" s="1"/>
  <c r="O1234" i="5"/>
  <c r="N1234" i="5"/>
  <c r="M1234" i="5"/>
  <c r="L1234" i="5"/>
  <c r="J1234" i="5"/>
  <c r="I1234" i="5"/>
  <c r="B1234" i="5" s="1"/>
  <c r="G1234" i="5"/>
  <c r="H1234" i="5" s="1"/>
  <c r="E1234" i="5"/>
  <c r="D1234" i="5"/>
  <c r="C1234" i="5"/>
  <c r="Q1211" i="5"/>
  <c r="P1211" i="5"/>
  <c r="R1211" i="5" s="1"/>
  <c r="S1211" i="5" s="1"/>
  <c r="O1211" i="5"/>
  <c r="N1211" i="5"/>
  <c r="M1211" i="5"/>
  <c r="L1211" i="5"/>
  <c r="J1211" i="5"/>
  <c r="I1211" i="5"/>
  <c r="B1211" i="5" s="1"/>
  <c r="G1211" i="5"/>
  <c r="H1211" i="5" s="1"/>
  <c r="E1211" i="5"/>
  <c r="F1211" i="5" s="1"/>
  <c r="D1211" i="5"/>
  <c r="C1211" i="5"/>
  <c r="Q890" i="5"/>
  <c r="P890" i="5"/>
  <c r="R890" i="5" s="1"/>
  <c r="S890" i="5" s="1"/>
  <c r="O890" i="5"/>
  <c r="N890" i="5"/>
  <c r="M890" i="5"/>
  <c r="L890" i="5"/>
  <c r="J890" i="5"/>
  <c r="I890" i="5"/>
  <c r="B890" i="5" s="1"/>
  <c r="G890" i="5"/>
  <c r="H890" i="5" s="1"/>
  <c r="E890" i="5"/>
  <c r="D890" i="5"/>
  <c r="C890" i="5"/>
  <c r="Q779" i="5"/>
  <c r="P779" i="5"/>
  <c r="R779" i="5" s="1"/>
  <c r="S779" i="5" s="1"/>
  <c r="O779" i="5"/>
  <c r="N779" i="5"/>
  <c r="M779" i="5"/>
  <c r="L779" i="5"/>
  <c r="J779" i="5"/>
  <c r="I779" i="5"/>
  <c r="B779" i="5" s="1"/>
  <c r="G779" i="5"/>
  <c r="H779" i="5" s="1"/>
  <c r="E779" i="5"/>
  <c r="F779" i="5" s="1"/>
  <c r="D779" i="5"/>
  <c r="C779" i="5"/>
  <c r="Q1277" i="5"/>
  <c r="P1277" i="5"/>
  <c r="R1277" i="5" s="1"/>
  <c r="S1277" i="5" s="1"/>
  <c r="O1277" i="5"/>
  <c r="N1277" i="5"/>
  <c r="M1277" i="5"/>
  <c r="L1277" i="5"/>
  <c r="J1277" i="5"/>
  <c r="I1277" i="5"/>
  <c r="B1277" i="5" s="1"/>
  <c r="G1277" i="5"/>
  <c r="H1277" i="5" s="1"/>
  <c r="E1277" i="5"/>
  <c r="D1277" i="5"/>
  <c r="C1277" i="5"/>
  <c r="Q1210" i="5"/>
  <c r="P1210" i="5"/>
  <c r="R1210" i="5" s="1"/>
  <c r="S1210" i="5" s="1"/>
  <c r="O1210" i="5"/>
  <c r="N1210" i="5"/>
  <c r="M1210" i="5"/>
  <c r="L1210" i="5"/>
  <c r="J1210" i="5"/>
  <c r="I1210" i="5"/>
  <c r="B1210" i="5" s="1"/>
  <c r="G1210" i="5"/>
  <c r="H1210" i="5" s="1"/>
  <c r="E1210" i="5"/>
  <c r="F1210" i="5" s="1"/>
  <c r="D1210" i="5"/>
  <c r="C1210" i="5"/>
  <c r="Q889" i="5"/>
  <c r="P889" i="5"/>
  <c r="R889" i="5" s="1"/>
  <c r="S889" i="5" s="1"/>
  <c r="O889" i="5"/>
  <c r="N889" i="5"/>
  <c r="M889" i="5"/>
  <c r="L889" i="5"/>
  <c r="J889" i="5"/>
  <c r="I889" i="5"/>
  <c r="B889" i="5" s="1"/>
  <c r="G889" i="5"/>
  <c r="H889" i="5" s="1"/>
  <c r="E889" i="5"/>
  <c r="D889" i="5"/>
  <c r="C889" i="5"/>
  <c r="Q975" i="5"/>
  <c r="P975" i="5"/>
  <c r="R975" i="5" s="1"/>
  <c r="S975" i="5" s="1"/>
  <c r="O975" i="5"/>
  <c r="N975" i="5"/>
  <c r="M975" i="5"/>
  <c r="L975" i="5"/>
  <c r="J975" i="5"/>
  <c r="I975" i="5"/>
  <c r="B975" i="5" s="1"/>
  <c r="G975" i="5"/>
  <c r="H975" i="5" s="1"/>
  <c r="E975" i="5"/>
  <c r="F975" i="5" s="1"/>
  <c r="D975" i="5"/>
  <c r="C975" i="5"/>
  <c r="Q1276" i="5"/>
  <c r="P1276" i="5"/>
  <c r="R1276" i="5" s="1"/>
  <c r="S1276" i="5" s="1"/>
  <c r="O1276" i="5"/>
  <c r="N1276" i="5"/>
  <c r="M1276" i="5"/>
  <c r="L1276" i="5"/>
  <c r="J1276" i="5"/>
  <c r="I1276" i="5"/>
  <c r="B1276" i="5" s="1"/>
  <c r="G1276" i="5"/>
  <c r="H1276" i="5" s="1"/>
  <c r="E1276" i="5"/>
  <c r="D1276" i="5"/>
  <c r="C1276" i="5"/>
  <c r="Q1209" i="5"/>
  <c r="P1209" i="5"/>
  <c r="R1209" i="5" s="1"/>
  <c r="S1209" i="5" s="1"/>
  <c r="O1209" i="5"/>
  <c r="N1209" i="5"/>
  <c r="M1209" i="5"/>
  <c r="L1209" i="5"/>
  <c r="J1209" i="5"/>
  <c r="I1209" i="5"/>
  <c r="B1209" i="5" s="1"/>
  <c r="G1209" i="5"/>
  <c r="H1209" i="5" s="1"/>
  <c r="E1209" i="5"/>
  <c r="F1209" i="5" s="1"/>
  <c r="D1209" i="5"/>
  <c r="C1209" i="5"/>
  <c r="Q888" i="5"/>
  <c r="P888" i="5"/>
  <c r="R888" i="5" s="1"/>
  <c r="S888" i="5" s="1"/>
  <c r="O888" i="5"/>
  <c r="N888" i="5"/>
  <c r="M888" i="5"/>
  <c r="L888" i="5"/>
  <c r="J888" i="5"/>
  <c r="I888" i="5"/>
  <c r="B888" i="5" s="1"/>
  <c r="G888" i="5"/>
  <c r="H888" i="5" s="1"/>
  <c r="E888" i="5"/>
  <c r="D888" i="5"/>
  <c r="C888" i="5"/>
  <c r="Q807" i="5"/>
  <c r="P807" i="5"/>
  <c r="R807" i="5" s="1"/>
  <c r="S807" i="5" s="1"/>
  <c r="O807" i="5"/>
  <c r="N807" i="5"/>
  <c r="M807" i="5"/>
  <c r="L807" i="5"/>
  <c r="J807" i="5"/>
  <c r="I807" i="5"/>
  <c r="B807" i="5" s="1"/>
  <c r="G807" i="5"/>
  <c r="H807" i="5" s="1"/>
  <c r="E807" i="5"/>
  <c r="F807" i="5" s="1"/>
  <c r="D807" i="5"/>
  <c r="C807" i="5"/>
  <c r="Q1079" i="5"/>
  <c r="P1079" i="5"/>
  <c r="R1079" i="5" s="1"/>
  <c r="S1079" i="5" s="1"/>
  <c r="O1079" i="5"/>
  <c r="N1079" i="5"/>
  <c r="M1079" i="5"/>
  <c r="L1079" i="5"/>
  <c r="J1079" i="5"/>
  <c r="I1079" i="5"/>
  <c r="B1079" i="5" s="1"/>
  <c r="G1079" i="5"/>
  <c r="H1079" i="5" s="1"/>
  <c r="E1079" i="5"/>
  <c r="D1079" i="5"/>
  <c r="C1079" i="5"/>
  <c r="Q818" i="5"/>
  <c r="P818" i="5"/>
  <c r="R818" i="5" s="1"/>
  <c r="S818" i="5" s="1"/>
  <c r="O818" i="5"/>
  <c r="N818" i="5"/>
  <c r="M818" i="5"/>
  <c r="L818" i="5"/>
  <c r="J818" i="5"/>
  <c r="I818" i="5"/>
  <c r="B818" i="5" s="1"/>
  <c r="G818" i="5"/>
  <c r="H818" i="5" s="1"/>
  <c r="E818" i="5"/>
  <c r="F818" i="5" s="1"/>
  <c r="D818" i="5"/>
  <c r="C818" i="5"/>
  <c r="Q974" i="5"/>
  <c r="P974" i="5"/>
  <c r="R974" i="5" s="1"/>
  <c r="S974" i="5" s="1"/>
  <c r="O974" i="5"/>
  <c r="N974" i="5"/>
  <c r="M974" i="5"/>
  <c r="L974" i="5"/>
  <c r="J974" i="5"/>
  <c r="I974" i="5"/>
  <c r="B974" i="5" s="1"/>
  <c r="G974" i="5"/>
  <c r="H974" i="5" s="1"/>
  <c r="E974" i="5"/>
  <c r="D974" i="5"/>
  <c r="C974" i="5"/>
  <c r="Q1125" i="5"/>
  <c r="P1125" i="5"/>
  <c r="R1125" i="5" s="1"/>
  <c r="S1125" i="5" s="1"/>
  <c r="O1125" i="5"/>
  <c r="N1125" i="5"/>
  <c r="M1125" i="5"/>
  <c r="L1125" i="5"/>
  <c r="J1125" i="5"/>
  <c r="I1125" i="5"/>
  <c r="B1125" i="5" s="1"/>
  <c r="G1125" i="5"/>
  <c r="H1125" i="5" s="1"/>
  <c r="E1125" i="5"/>
  <c r="F1125" i="5" s="1"/>
  <c r="D1125" i="5"/>
  <c r="C1125" i="5"/>
  <c r="Q1254" i="5"/>
  <c r="P1254" i="5"/>
  <c r="R1254" i="5" s="1"/>
  <c r="S1254" i="5" s="1"/>
  <c r="O1254" i="5"/>
  <c r="N1254" i="5"/>
  <c r="M1254" i="5"/>
  <c r="L1254" i="5"/>
  <c r="J1254" i="5"/>
  <c r="I1254" i="5"/>
  <c r="B1254" i="5" s="1"/>
  <c r="G1254" i="5"/>
  <c r="H1254" i="5" s="1"/>
  <c r="E1254" i="5"/>
  <c r="D1254" i="5"/>
  <c r="C1254" i="5"/>
  <c r="Q1163" i="5"/>
  <c r="P1163" i="5"/>
  <c r="R1163" i="5" s="1"/>
  <c r="S1163" i="5" s="1"/>
  <c r="O1163" i="5"/>
  <c r="N1163" i="5"/>
  <c r="M1163" i="5"/>
  <c r="L1163" i="5"/>
  <c r="J1163" i="5"/>
  <c r="I1163" i="5"/>
  <c r="B1163" i="5" s="1"/>
  <c r="G1163" i="5"/>
  <c r="H1163" i="5" s="1"/>
  <c r="E1163" i="5"/>
  <c r="F1163" i="5" s="1"/>
  <c r="D1163" i="5"/>
  <c r="C1163" i="5"/>
  <c r="Q973" i="5"/>
  <c r="P973" i="5"/>
  <c r="R973" i="5" s="1"/>
  <c r="S973" i="5" s="1"/>
  <c r="O973" i="5"/>
  <c r="N973" i="5"/>
  <c r="M973" i="5"/>
  <c r="L973" i="5"/>
  <c r="J973" i="5"/>
  <c r="I973" i="5"/>
  <c r="B973" i="5" s="1"/>
  <c r="G973" i="5"/>
  <c r="H973" i="5" s="1"/>
  <c r="E973" i="5"/>
  <c r="D973" i="5"/>
  <c r="C973" i="5"/>
  <c r="Q1124" i="5"/>
  <c r="P1124" i="5"/>
  <c r="R1124" i="5" s="1"/>
  <c r="S1124" i="5" s="1"/>
  <c r="O1124" i="5"/>
  <c r="N1124" i="5"/>
  <c r="M1124" i="5"/>
  <c r="L1124" i="5"/>
  <c r="J1124" i="5"/>
  <c r="I1124" i="5"/>
  <c r="B1124" i="5" s="1"/>
  <c r="G1124" i="5"/>
  <c r="H1124" i="5" s="1"/>
  <c r="E1124" i="5"/>
  <c r="F1124" i="5" s="1"/>
  <c r="D1124" i="5"/>
  <c r="C1124" i="5"/>
  <c r="Q1239" i="5"/>
  <c r="P1239" i="5"/>
  <c r="R1239" i="5" s="1"/>
  <c r="S1239" i="5" s="1"/>
  <c r="O1239" i="5"/>
  <c r="N1239" i="5"/>
  <c r="M1239" i="5"/>
  <c r="L1239" i="5"/>
  <c r="J1239" i="5"/>
  <c r="I1239" i="5"/>
  <c r="B1239" i="5" s="1"/>
  <c r="G1239" i="5"/>
  <c r="H1239" i="5" s="1"/>
  <c r="E1239" i="5"/>
  <c r="D1239" i="5"/>
  <c r="C1239" i="5"/>
  <c r="Q1220" i="5"/>
  <c r="P1220" i="5"/>
  <c r="R1220" i="5" s="1"/>
  <c r="S1220" i="5" s="1"/>
  <c r="O1220" i="5"/>
  <c r="N1220" i="5"/>
  <c r="M1220" i="5"/>
  <c r="L1220" i="5"/>
  <c r="J1220" i="5"/>
  <c r="I1220" i="5"/>
  <c r="B1220" i="5" s="1"/>
  <c r="G1220" i="5"/>
  <c r="H1220" i="5" s="1"/>
  <c r="E1220" i="5"/>
  <c r="F1220" i="5" s="1"/>
  <c r="D1220" i="5"/>
  <c r="C1220" i="5"/>
  <c r="Q887" i="5"/>
  <c r="P887" i="5"/>
  <c r="R887" i="5" s="1"/>
  <c r="S887" i="5" s="1"/>
  <c r="O887" i="5"/>
  <c r="N887" i="5"/>
  <c r="M887" i="5"/>
  <c r="L887" i="5"/>
  <c r="J887" i="5"/>
  <c r="I887" i="5"/>
  <c r="B887" i="5" s="1"/>
  <c r="G887" i="5"/>
  <c r="H887" i="5" s="1"/>
  <c r="E887" i="5"/>
  <c r="D887" i="5"/>
  <c r="C887" i="5"/>
  <c r="Q972" i="5"/>
  <c r="P972" i="5"/>
  <c r="R972" i="5" s="1"/>
  <c r="S972" i="5" s="1"/>
  <c r="O972" i="5"/>
  <c r="N972" i="5"/>
  <c r="M972" i="5"/>
  <c r="L972" i="5"/>
  <c r="J972" i="5"/>
  <c r="I972" i="5"/>
  <c r="B972" i="5" s="1"/>
  <c r="G972" i="5"/>
  <c r="H972" i="5" s="1"/>
  <c r="E972" i="5"/>
  <c r="F972" i="5" s="1"/>
  <c r="D972" i="5"/>
  <c r="C972" i="5"/>
  <c r="Q1275" i="5"/>
  <c r="P1275" i="5"/>
  <c r="R1275" i="5" s="1"/>
  <c r="S1275" i="5" s="1"/>
  <c r="O1275" i="5"/>
  <c r="N1275" i="5"/>
  <c r="M1275" i="5"/>
  <c r="L1275" i="5"/>
  <c r="J1275" i="5"/>
  <c r="I1275" i="5"/>
  <c r="B1275" i="5" s="1"/>
  <c r="G1275" i="5"/>
  <c r="H1275" i="5" s="1"/>
  <c r="E1275" i="5"/>
  <c r="D1275" i="5"/>
  <c r="C1275" i="5"/>
  <c r="Q1208" i="5"/>
  <c r="P1208" i="5"/>
  <c r="R1208" i="5" s="1"/>
  <c r="S1208" i="5" s="1"/>
  <c r="O1208" i="5"/>
  <c r="N1208" i="5"/>
  <c r="M1208" i="5"/>
  <c r="L1208" i="5"/>
  <c r="J1208" i="5"/>
  <c r="I1208" i="5"/>
  <c r="B1208" i="5" s="1"/>
  <c r="G1208" i="5"/>
  <c r="H1208" i="5" s="1"/>
  <c r="E1208" i="5"/>
  <c r="F1208" i="5" s="1"/>
  <c r="D1208" i="5"/>
  <c r="C1208" i="5"/>
  <c r="Q886" i="5"/>
  <c r="P886" i="5"/>
  <c r="R886" i="5" s="1"/>
  <c r="S886" i="5" s="1"/>
  <c r="O886" i="5"/>
  <c r="N886" i="5"/>
  <c r="M886" i="5"/>
  <c r="L886" i="5"/>
  <c r="J886" i="5"/>
  <c r="I886" i="5"/>
  <c r="B886" i="5" s="1"/>
  <c r="G886" i="5"/>
  <c r="H886" i="5" s="1"/>
  <c r="E886" i="5"/>
  <c r="D886" i="5"/>
  <c r="C886" i="5"/>
  <c r="Q772" i="5"/>
  <c r="P772" i="5"/>
  <c r="R772" i="5" s="1"/>
  <c r="S772" i="5" s="1"/>
  <c r="O772" i="5"/>
  <c r="N772" i="5"/>
  <c r="M772" i="5"/>
  <c r="L772" i="5"/>
  <c r="J772" i="5"/>
  <c r="I772" i="5"/>
  <c r="B772" i="5" s="1"/>
  <c r="G772" i="5"/>
  <c r="H772" i="5" s="1"/>
  <c r="E772" i="5"/>
  <c r="F772" i="5" s="1"/>
  <c r="D772" i="5"/>
  <c r="C772" i="5"/>
  <c r="Q1078" i="5"/>
  <c r="P1078" i="5"/>
  <c r="R1078" i="5" s="1"/>
  <c r="S1078" i="5" s="1"/>
  <c r="O1078" i="5"/>
  <c r="N1078" i="5"/>
  <c r="M1078" i="5"/>
  <c r="L1078" i="5"/>
  <c r="J1078" i="5"/>
  <c r="I1078" i="5"/>
  <c r="B1078" i="5" s="1"/>
  <c r="G1078" i="5"/>
  <c r="H1078" i="5" s="1"/>
  <c r="E1078" i="5"/>
  <c r="D1078" i="5"/>
  <c r="C1078" i="5"/>
  <c r="Q923" i="5"/>
  <c r="P923" i="5"/>
  <c r="R923" i="5" s="1"/>
  <c r="S923" i="5" s="1"/>
  <c r="O923" i="5"/>
  <c r="N923" i="5"/>
  <c r="M923" i="5"/>
  <c r="L923" i="5"/>
  <c r="J923" i="5"/>
  <c r="I923" i="5"/>
  <c r="B923" i="5" s="1"/>
  <c r="G923" i="5"/>
  <c r="H923" i="5" s="1"/>
  <c r="E923" i="5"/>
  <c r="F923" i="5" s="1"/>
  <c r="D923" i="5"/>
  <c r="C923" i="5"/>
  <c r="Q885" i="5"/>
  <c r="P885" i="5"/>
  <c r="R885" i="5" s="1"/>
  <c r="S885" i="5" s="1"/>
  <c r="O885" i="5"/>
  <c r="N885" i="5"/>
  <c r="M885" i="5"/>
  <c r="L885" i="5"/>
  <c r="J885" i="5"/>
  <c r="I885" i="5"/>
  <c r="B885" i="5" s="1"/>
  <c r="G885" i="5"/>
  <c r="H885" i="5" s="1"/>
  <c r="E885" i="5"/>
  <c r="D885" i="5"/>
  <c r="C885" i="5"/>
  <c r="Q771" i="5"/>
  <c r="P771" i="5"/>
  <c r="R771" i="5" s="1"/>
  <c r="S771" i="5" s="1"/>
  <c r="O771" i="5"/>
  <c r="N771" i="5"/>
  <c r="M771" i="5"/>
  <c r="L771" i="5"/>
  <c r="J771" i="5"/>
  <c r="I771" i="5"/>
  <c r="B771" i="5" s="1"/>
  <c r="G771" i="5"/>
  <c r="H771" i="5" s="1"/>
  <c r="E771" i="5"/>
  <c r="F771" i="5" s="1"/>
  <c r="D771" i="5"/>
  <c r="C771" i="5"/>
  <c r="Q1044" i="5"/>
  <c r="P1044" i="5"/>
  <c r="R1044" i="5" s="1"/>
  <c r="S1044" i="5" s="1"/>
  <c r="O1044" i="5"/>
  <c r="N1044" i="5"/>
  <c r="M1044" i="5"/>
  <c r="L1044" i="5"/>
  <c r="J1044" i="5"/>
  <c r="I1044" i="5"/>
  <c r="B1044" i="5" s="1"/>
  <c r="G1044" i="5"/>
  <c r="H1044" i="5" s="1"/>
  <c r="E1044" i="5"/>
  <c r="D1044" i="5"/>
  <c r="C1044" i="5"/>
  <c r="Q817" i="5"/>
  <c r="P817" i="5"/>
  <c r="R817" i="5" s="1"/>
  <c r="S817" i="5" s="1"/>
  <c r="O817" i="5"/>
  <c r="N817" i="5"/>
  <c r="M817" i="5"/>
  <c r="L817" i="5"/>
  <c r="J817" i="5"/>
  <c r="I817" i="5"/>
  <c r="B817" i="5" s="1"/>
  <c r="G817" i="5"/>
  <c r="H817" i="5" s="1"/>
  <c r="E817" i="5"/>
  <c r="F817" i="5" s="1"/>
  <c r="D817" i="5"/>
  <c r="C817" i="5"/>
  <c r="Q884" i="5"/>
  <c r="P884" i="5"/>
  <c r="R884" i="5" s="1"/>
  <c r="S884" i="5" s="1"/>
  <c r="O884" i="5"/>
  <c r="N884" i="5"/>
  <c r="M884" i="5"/>
  <c r="L884" i="5"/>
  <c r="J884" i="5"/>
  <c r="I884" i="5"/>
  <c r="B884" i="5" s="1"/>
  <c r="G884" i="5"/>
  <c r="H884" i="5" s="1"/>
  <c r="E884" i="5"/>
  <c r="D884" i="5"/>
  <c r="C884" i="5"/>
  <c r="Q1025" i="5"/>
  <c r="P1025" i="5"/>
  <c r="R1025" i="5" s="1"/>
  <c r="S1025" i="5" s="1"/>
  <c r="O1025" i="5"/>
  <c r="N1025" i="5"/>
  <c r="M1025" i="5"/>
  <c r="L1025" i="5"/>
  <c r="J1025" i="5"/>
  <c r="I1025" i="5"/>
  <c r="B1025" i="5" s="1"/>
  <c r="G1025" i="5"/>
  <c r="H1025" i="5" s="1"/>
  <c r="E1025" i="5"/>
  <c r="F1025" i="5" s="1"/>
  <c r="D1025" i="5"/>
  <c r="C1025" i="5"/>
  <c r="Q1233" i="5"/>
  <c r="P1233" i="5"/>
  <c r="R1233" i="5" s="1"/>
  <c r="S1233" i="5" s="1"/>
  <c r="O1233" i="5"/>
  <c r="N1233" i="5"/>
  <c r="M1233" i="5"/>
  <c r="L1233" i="5"/>
  <c r="J1233" i="5"/>
  <c r="I1233" i="5"/>
  <c r="B1233" i="5" s="1"/>
  <c r="G1233" i="5"/>
  <c r="H1233" i="5" s="1"/>
  <c r="E1233" i="5"/>
  <c r="D1233" i="5"/>
  <c r="C1233" i="5"/>
  <c r="Q1162" i="5"/>
  <c r="P1162" i="5"/>
  <c r="R1162" i="5" s="1"/>
  <c r="S1162" i="5" s="1"/>
  <c r="O1162" i="5"/>
  <c r="N1162" i="5"/>
  <c r="M1162" i="5"/>
  <c r="L1162" i="5"/>
  <c r="J1162" i="5"/>
  <c r="I1162" i="5"/>
  <c r="B1162" i="5" s="1"/>
  <c r="G1162" i="5"/>
  <c r="H1162" i="5" s="1"/>
  <c r="E1162" i="5"/>
  <c r="F1162" i="5" s="1"/>
  <c r="D1162" i="5"/>
  <c r="C1162" i="5"/>
  <c r="Q883" i="5"/>
  <c r="P883" i="5"/>
  <c r="R883" i="5" s="1"/>
  <c r="S883" i="5" s="1"/>
  <c r="O883" i="5"/>
  <c r="N883" i="5"/>
  <c r="M883" i="5"/>
  <c r="L883" i="5"/>
  <c r="J883" i="5"/>
  <c r="I883" i="5"/>
  <c r="B883" i="5" s="1"/>
  <c r="G883" i="5"/>
  <c r="H883" i="5" s="1"/>
  <c r="E883" i="5"/>
  <c r="D883" i="5"/>
  <c r="C883" i="5"/>
  <c r="Q805" i="5"/>
  <c r="P805" i="5"/>
  <c r="R805" i="5" s="1"/>
  <c r="S805" i="5" s="1"/>
  <c r="O805" i="5"/>
  <c r="N805" i="5"/>
  <c r="M805" i="5"/>
  <c r="L805" i="5"/>
  <c r="J805" i="5"/>
  <c r="I805" i="5"/>
  <c r="B805" i="5" s="1"/>
  <c r="G805" i="5"/>
  <c r="H805" i="5" s="1"/>
  <c r="E805" i="5"/>
  <c r="F805" i="5" s="1"/>
  <c r="D805" i="5"/>
  <c r="C805" i="5"/>
  <c r="Q1143" i="5"/>
  <c r="P1143" i="5"/>
  <c r="R1143" i="5" s="1"/>
  <c r="S1143" i="5" s="1"/>
  <c r="O1143" i="5"/>
  <c r="N1143" i="5"/>
  <c r="M1143" i="5"/>
  <c r="L1143" i="5"/>
  <c r="J1143" i="5"/>
  <c r="I1143" i="5"/>
  <c r="B1143" i="5" s="1"/>
  <c r="G1143" i="5"/>
  <c r="H1143" i="5" s="1"/>
  <c r="E1143" i="5"/>
  <c r="D1143" i="5"/>
  <c r="C1143" i="5"/>
  <c r="Q1156" i="5"/>
  <c r="P1156" i="5"/>
  <c r="R1156" i="5" s="1"/>
  <c r="S1156" i="5" s="1"/>
  <c r="O1156" i="5"/>
  <c r="N1156" i="5"/>
  <c r="M1156" i="5"/>
  <c r="L1156" i="5"/>
  <c r="J1156" i="5"/>
  <c r="I1156" i="5"/>
  <c r="B1156" i="5" s="1"/>
  <c r="G1156" i="5"/>
  <c r="H1156" i="5" s="1"/>
  <c r="E1156" i="5"/>
  <c r="F1156" i="5" s="1"/>
  <c r="D1156" i="5"/>
  <c r="C1156" i="5"/>
  <c r="Q882" i="5"/>
  <c r="P882" i="5"/>
  <c r="R882" i="5" s="1"/>
  <c r="S882" i="5" s="1"/>
  <c r="O882" i="5"/>
  <c r="N882" i="5"/>
  <c r="M882" i="5"/>
  <c r="L882" i="5"/>
  <c r="J882" i="5"/>
  <c r="I882" i="5"/>
  <c r="B882" i="5" s="1"/>
  <c r="G882" i="5"/>
  <c r="H882" i="5" s="1"/>
  <c r="E882" i="5"/>
  <c r="D882" i="5"/>
  <c r="C882" i="5"/>
  <c r="Q778" i="5"/>
  <c r="P778" i="5"/>
  <c r="R778" i="5" s="1"/>
  <c r="S778" i="5" s="1"/>
  <c r="O778" i="5"/>
  <c r="N778" i="5"/>
  <c r="M778" i="5"/>
  <c r="L778" i="5"/>
  <c r="J778" i="5"/>
  <c r="I778" i="5"/>
  <c r="B778" i="5" s="1"/>
  <c r="G778" i="5"/>
  <c r="H778" i="5" s="1"/>
  <c r="E778" i="5"/>
  <c r="F778" i="5" s="1"/>
  <c r="D778" i="5"/>
  <c r="C778" i="5"/>
  <c r="Q1253" i="5"/>
  <c r="P1253" i="5"/>
  <c r="R1253" i="5" s="1"/>
  <c r="S1253" i="5" s="1"/>
  <c r="O1253" i="5"/>
  <c r="N1253" i="5"/>
  <c r="M1253" i="5"/>
  <c r="L1253" i="5"/>
  <c r="J1253" i="5"/>
  <c r="I1253" i="5"/>
  <c r="B1253" i="5" s="1"/>
  <c r="G1253" i="5"/>
  <c r="H1253" i="5" s="1"/>
  <c r="E1253" i="5"/>
  <c r="D1253" i="5"/>
  <c r="C1253" i="5"/>
  <c r="Q1161" i="5"/>
  <c r="P1161" i="5"/>
  <c r="R1161" i="5" s="1"/>
  <c r="S1161" i="5" s="1"/>
  <c r="O1161" i="5"/>
  <c r="N1161" i="5"/>
  <c r="M1161" i="5"/>
  <c r="L1161" i="5"/>
  <c r="J1161" i="5"/>
  <c r="I1161" i="5"/>
  <c r="B1161" i="5" s="1"/>
  <c r="G1161" i="5"/>
  <c r="H1161" i="5" s="1"/>
  <c r="E1161" i="5"/>
  <c r="F1161" i="5" s="1"/>
  <c r="D1161" i="5"/>
  <c r="C1161" i="5"/>
  <c r="Q881" i="5"/>
  <c r="P881" i="5"/>
  <c r="R881" i="5" s="1"/>
  <c r="S881" i="5" s="1"/>
  <c r="O881" i="5"/>
  <c r="N881" i="5"/>
  <c r="M881" i="5"/>
  <c r="L881" i="5"/>
  <c r="J881" i="5"/>
  <c r="I881" i="5"/>
  <c r="B881" i="5" s="1"/>
  <c r="G881" i="5"/>
  <c r="H881" i="5" s="1"/>
  <c r="E881" i="5"/>
  <c r="D881" i="5"/>
  <c r="C881" i="5"/>
  <c r="Q1012" i="5"/>
  <c r="P1012" i="5"/>
  <c r="R1012" i="5" s="1"/>
  <c r="S1012" i="5" s="1"/>
  <c r="O1012" i="5"/>
  <c r="N1012" i="5"/>
  <c r="M1012" i="5"/>
  <c r="L1012" i="5"/>
  <c r="J1012" i="5"/>
  <c r="I1012" i="5"/>
  <c r="B1012" i="5" s="1"/>
  <c r="G1012" i="5"/>
  <c r="H1012" i="5" s="1"/>
  <c r="E1012" i="5"/>
  <c r="F1012" i="5" s="1"/>
  <c r="D1012" i="5"/>
  <c r="C1012" i="5"/>
  <c r="Q1043" i="5"/>
  <c r="P1043" i="5"/>
  <c r="R1043" i="5" s="1"/>
  <c r="S1043" i="5" s="1"/>
  <c r="O1043" i="5"/>
  <c r="N1043" i="5"/>
  <c r="M1043" i="5"/>
  <c r="L1043" i="5"/>
  <c r="J1043" i="5"/>
  <c r="I1043" i="5"/>
  <c r="B1043" i="5" s="1"/>
  <c r="G1043" i="5"/>
  <c r="H1043" i="5" s="1"/>
  <c r="E1043" i="5"/>
  <c r="D1043" i="5"/>
  <c r="C1043" i="5"/>
  <c r="Q816" i="5"/>
  <c r="P816" i="5"/>
  <c r="R816" i="5" s="1"/>
  <c r="S816" i="5" s="1"/>
  <c r="O816" i="5"/>
  <c r="N816" i="5"/>
  <c r="M816" i="5"/>
  <c r="L816" i="5"/>
  <c r="J816" i="5"/>
  <c r="I816" i="5"/>
  <c r="B816" i="5" s="1"/>
  <c r="G816" i="5"/>
  <c r="H816" i="5" s="1"/>
  <c r="E816" i="5"/>
  <c r="F816" i="5" s="1"/>
  <c r="D816" i="5"/>
  <c r="C816" i="5"/>
  <c r="Q880" i="5"/>
  <c r="P880" i="5"/>
  <c r="R880" i="5" s="1"/>
  <c r="S880" i="5" s="1"/>
  <c r="O880" i="5"/>
  <c r="N880" i="5"/>
  <c r="M880" i="5"/>
  <c r="L880" i="5"/>
  <c r="J880" i="5"/>
  <c r="I880" i="5"/>
  <c r="B880" i="5" s="1"/>
  <c r="G880" i="5"/>
  <c r="H880" i="5" s="1"/>
  <c r="E880" i="5"/>
  <c r="D880" i="5"/>
  <c r="C880" i="5"/>
  <c r="Q1024" i="5"/>
  <c r="P1024" i="5"/>
  <c r="R1024" i="5" s="1"/>
  <c r="S1024" i="5" s="1"/>
  <c r="O1024" i="5"/>
  <c r="N1024" i="5"/>
  <c r="M1024" i="5"/>
  <c r="L1024" i="5"/>
  <c r="J1024" i="5"/>
  <c r="I1024" i="5"/>
  <c r="B1024" i="5" s="1"/>
  <c r="G1024" i="5"/>
  <c r="H1024" i="5" s="1"/>
  <c r="E1024" i="5"/>
  <c r="F1024" i="5" s="1"/>
  <c r="D1024" i="5"/>
  <c r="C1024" i="5"/>
  <c r="Q1310" i="5"/>
  <c r="P1310" i="5"/>
  <c r="R1310" i="5" s="1"/>
  <c r="S1310" i="5" s="1"/>
  <c r="O1310" i="5"/>
  <c r="N1310" i="5"/>
  <c r="M1310" i="5"/>
  <c r="L1310" i="5"/>
  <c r="J1310" i="5"/>
  <c r="I1310" i="5"/>
  <c r="B1310" i="5" s="1"/>
  <c r="G1310" i="5"/>
  <c r="H1310" i="5" s="1"/>
  <c r="E1310" i="5"/>
  <c r="D1310" i="5"/>
  <c r="C1310" i="5"/>
  <c r="Q1026" i="5"/>
  <c r="P1026" i="5"/>
  <c r="R1026" i="5" s="1"/>
  <c r="S1026" i="5" s="1"/>
  <c r="O1026" i="5"/>
  <c r="N1026" i="5"/>
  <c r="M1026" i="5"/>
  <c r="L1026" i="5"/>
  <c r="J1026" i="5"/>
  <c r="I1026" i="5"/>
  <c r="B1026" i="5" s="1"/>
  <c r="G1026" i="5"/>
  <c r="H1026" i="5" s="1"/>
  <c r="E1026" i="5"/>
  <c r="F1026" i="5" s="1"/>
  <c r="D1026" i="5"/>
  <c r="C1026" i="5"/>
  <c r="Q879" i="5"/>
  <c r="P879" i="5"/>
  <c r="R879" i="5" s="1"/>
  <c r="S879" i="5" s="1"/>
  <c r="O879" i="5"/>
  <c r="N879" i="5"/>
  <c r="M879" i="5"/>
  <c r="L879" i="5"/>
  <c r="J879" i="5"/>
  <c r="I879" i="5"/>
  <c r="B879" i="5" s="1"/>
  <c r="G879" i="5"/>
  <c r="H879" i="5" s="1"/>
  <c r="E879" i="5"/>
  <c r="D879" i="5"/>
  <c r="C879" i="5"/>
  <c r="Q1019" i="5"/>
  <c r="P1019" i="5"/>
  <c r="R1019" i="5" s="1"/>
  <c r="S1019" i="5" s="1"/>
  <c r="O1019" i="5"/>
  <c r="N1019" i="5"/>
  <c r="M1019" i="5"/>
  <c r="L1019" i="5"/>
  <c r="J1019" i="5"/>
  <c r="I1019" i="5"/>
  <c r="B1019" i="5" s="1"/>
  <c r="G1019" i="5"/>
  <c r="H1019" i="5" s="1"/>
  <c r="E1019" i="5"/>
  <c r="F1019" i="5" s="1"/>
  <c r="D1019" i="5"/>
  <c r="C1019" i="5"/>
  <c r="Q1232" i="5"/>
  <c r="P1232" i="5"/>
  <c r="R1232" i="5" s="1"/>
  <c r="S1232" i="5" s="1"/>
  <c r="O1232" i="5"/>
  <c r="N1232" i="5"/>
  <c r="M1232" i="5"/>
  <c r="L1232" i="5"/>
  <c r="J1232" i="5"/>
  <c r="I1232" i="5"/>
  <c r="B1232" i="5" s="1"/>
  <c r="G1232" i="5"/>
  <c r="H1232" i="5" s="1"/>
  <c r="E1232" i="5"/>
  <c r="D1232" i="5"/>
  <c r="C1232" i="5"/>
  <c r="Q1207" i="5"/>
  <c r="P1207" i="5"/>
  <c r="R1207" i="5" s="1"/>
  <c r="S1207" i="5" s="1"/>
  <c r="O1207" i="5"/>
  <c r="N1207" i="5"/>
  <c r="M1207" i="5"/>
  <c r="L1207" i="5"/>
  <c r="J1207" i="5"/>
  <c r="I1207" i="5"/>
  <c r="B1207" i="5" s="1"/>
  <c r="G1207" i="5"/>
  <c r="H1207" i="5" s="1"/>
  <c r="E1207" i="5"/>
  <c r="F1207" i="5" s="1"/>
  <c r="D1207" i="5"/>
  <c r="C1207" i="5"/>
  <c r="Q878" i="5"/>
  <c r="P878" i="5"/>
  <c r="R878" i="5" s="1"/>
  <c r="S878" i="5" s="1"/>
  <c r="O878" i="5"/>
  <c r="N878" i="5"/>
  <c r="M878" i="5"/>
  <c r="L878" i="5"/>
  <c r="J878" i="5"/>
  <c r="I878" i="5"/>
  <c r="B878" i="5" s="1"/>
  <c r="G878" i="5"/>
  <c r="H878" i="5" s="1"/>
  <c r="E878" i="5"/>
  <c r="D878" i="5"/>
  <c r="C878" i="5"/>
  <c r="Q774" i="5"/>
  <c r="P774" i="5"/>
  <c r="R774" i="5" s="1"/>
  <c r="S774" i="5" s="1"/>
  <c r="O774" i="5"/>
  <c r="N774" i="5"/>
  <c r="M774" i="5"/>
  <c r="L774" i="5"/>
  <c r="J774" i="5"/>
  <c r="I774" i="5"/>
  <c r="B774" i="5" s="1"/>
  <c r="G774" i="5"/>
  <c r="H774" i="5" s="1"/>
  <c r="E774" i="5"/>
  <c r="F774" i="5" s="1"/>
  <c r="D774" i="5"/>
  <c r="C774" i="5"/>
  <c r="Q1077" i="5"/>
  <c r="P1077" i="5"/>
  <c r="R1077" i="5" s="1"/>
  <c r="S1077" i="5" s="1"/>
  <c r="O1077" i="5"/>
  <c r="N1077" i="5"/>
  <c r="M1077" i="5"/>
  <c r="L1077" i="5"/>
  <c r="J1077" i="5"/>
  <c r="I1077" i="5"/>
  <c r="B1077" i="5" s="1"/>
  <c r="G1077" i="5"/>
  <c r="H1077" i="5" s="1"/>
  <c r="E1077" i="5"/>
  <c r="D1077" i="5"/>
  <c r="C1077" i="5"/>
  <c r="Q922" i="5"/>
  <c r="P922" i="5"/>
  <c r="R922" i="5" s="1"/>
  <c r="S922" i="5" s="1"/>
  <c r="O922" i="5"/>
  <c r="N922" i="5"/>
  <c r="M922" i="5"/>
  <c r="L922" i="5"/>
  <c r="J922" i="5"/>
  <c r="I922" i="5"/>
  <c r="B922" i="5" s="1"/>
  <c r="G922" i="5"/>
  <c r="H922" i="5" s="1"/>
  <c r="E922" i="5"/>
  <c r="F922" i="5" s="1"/>
  <c r="D922" i="5"/>
  <c r="C922" i="5"/>
  <c r="Q877" i="5"/>
  <c r="P877" i="5"/>
  <c r="R877" i="5" s="1"/>
  <c r="S877" i="5" s="1"/>
  <c r="O877" i="5"/>
  <c r="N877" i="5"/>
  <c r="M877" i="5"/>
  <c r="L877" i="5"/>
  <c r="J877" i="5"/>
  <c r="I877" i="5"/>
  <c r="B877" i="5" s="1"/>
  <c r="G877" i="5"/>
  <c r="H877" i="5" s="1"/>
  <c r="E877" i="5"/>
  <c r="D877" i="5"/>
  <c r="C877" i="5"/>
  <c r="Q800" i="5"/>
  <c r="P800" i="5"/>
  <c r="R800" i="5" s="1"/>
  <c r="S800" i="5" s="1"/>
  <c r="O800" i="5"/>
  <c r="N800" i="5"/>
  <c r="M800" i="5"/>
  <c r="L800" i="5"/>
  <c r="J800" i="5"/>
  <c r="I800" i="5"/>
  <c r="B800" i="5" s="1"/>
  <c r="G800" i="5"/>
  <c r="H800" i="5" s="1"/>
  <c r="E800" i="5"/>
  <c r="F800" i="5" s="1"/>
  <c r="D800" i="5"/>
  <c r="C800" i="5"/>
  <c r="Q1274" i="5"/>
  <c r="P1274" i="5"/>
  <c r="R1274" i="5" s="1"/>
  <c r="S1274" i="5" s="1"/>
  <c r="O1274" i="5"/>
  <c r="N1274" i="5"/>
  <c r="M1274" i="5"/>
  <c r="L1274" i="5"/>
  <c r="J1274" i="5"/>
  <c r="I1274" i="5"/>
  <c r="B1274" i="5" s="1"/>
  <c r="G1274" i="5"/>
  <c r="H1274" i="5" s="1"/>
  <c r="E1274" i="5"/>
  <c r="D1274" i="5"/>
  <c r="C1274" i="5"/>
  <c r="Q1142" i="5"/>
  <c r="P1142" i="5"/>
  <c r="R1142" i="5" s="1"/>
  <c r="S1142" i="5" s="1"/>
  <c r="O1142" i="5"/>
  <c r="N1142" i="5"/>
  <c r="M1142" i="5"/>
  <c r="L1142" i="5"/>
  <c r="J1142" i="5"/>
  <c r="I1142" i="5"/>
  <c r="B1142" i="5" s="1"/>
  <c r="G1142" i="5"/>
  <c r="H1142" i="5" s="1"/>
  <c r="E1142" i="5"/>
  <c r="F1142" i="5" s="1"/>
  <c r="D1142" i="5"/>
  <c r="C1142" i="5"/>
  <c r="Q876" i="5"/>
  <c r="P876" i="5"/>
  <c r="R876" i="5" s="1"/>
  <c r="S876" i="5" s="1"/>
  <c r="O876" i="5"/>
  <c r="N876" i="5"/>
  <c r="M876" i="5"/>
  <c r="L876" i="5"/>
  <c r="J876" i="5"/>
  <c r="I876" i="5"/>
  <c r="B876" i="5" s="1"/>
  <c r="G876" i="5"/>
  <c r="H876" i="5" s="1"/>
  <c r="E876" i="5"/>
  <c r="D876" i="5"/>
  <c r="C876" i="5"/>
  <c r="Q799" i="5"/>
  <c r="P799" i="5"/>
  <c r="R799" i="5" s="1"/>
  <c r="S799" i="5" s="1"/>
  <c r="O799" i="5"/>
  <c r="N799" i="5"/>
  <c r="M799" i="5"/>
  <c r="L799" i="5"/>
  <c r="J799" i="5"/>
  <c r="I799" i="5"/>
  <c r="B799" i="5" s="1"/>
  <c r="G799" i="5"/>
  <c r="H799" i="5" s="1"/>
  <c r="E799" i="5"/>
  <c r="F799" i="5" s="1"/>
  <c r="D799" i="5"/>
  <c r="C799" i="5"/>
  <c r="Q1256" i="5"/>
  <c r="P1256" i="5"/>
  <c r="R1256" i="5" s="1"/>
  <c r="S1256" i="5" s="1"/>
  <c r="O1256" i="5"/>
  <c r="N1256" i="5"/>
  <c r="M1256" i="5"/>
  <c r="L1256" i="5"/>
  <c r="J1256" i="5"/>
  <c r="I1256" i="5"/>
  <c r="B1256" i="5" s="1"/>
  <c r="G1256" i="5"/>
  <c r="H1256" i="5" s="1"/>
  <c r="E1256" i="5"/>
  <c r="D1256" i="5"/>
  <c r="C1256" i="5"/>
  <c r="Q1206" i="5"/>
  <c r="P1206" i="5"/>
  <c r="R1206" i="5" s="1"/>
  <c r="S1206" i="5" s="1"/>
  <c r="O1206" i="5"/>
  <c r="N1206" i="5"/>
  <c r="M1206" i="5"/>
  <c r="L1206" i="5"/>
  <c r="J1206" i="5"/>
  <c r="I1206" i="5"/>
  <c r="B1206" i="5" s="1"/>
  <c r="G1206" i="5"/>
  <c r="H1206" i="5" s="1"/>
  <c r="E1206" i="5"/>
  <c r="F1206" i="5" s="1"/>
  <c r="D1206" i="5"/>
  <c r="C1206" i="5"/>
  <c r="Q875" i="5"/>
  <c r="P875" i="5"/>
  <c r="R875" i="5" s="1"/>
  <c r="S875" i="5" s="1"/>
  <c r="O875" i="5"/>
  <c r="N875" i="5"/>
  <c r="M875" i="5"/>
  <c r="L875" i="5"/>
  <c r="J875" i="5"/>
  <c r="I875" i="5"/>
  <c r="B875" i="5" s="1"/>
  <c r="G875" i="5"/>
  <c r="H875" i="5" s="1"/>
  <c r="E875" i="5"/>
  <c r="D875" i="5"/>
  <c r="C875" i="5"/>
  <c r="Q971" i="5"/>
  <c r="P971" i="5"/>
  <c r="R971" i="5" s="1"/>
  <c r="S971" i="5" s="1"/>
  <c r="O971" i="5"/>
  <c r="N971" i="5"/>
  <c r="M971" i="5"/>
  <c r="L971" i="5"/>
  <c r="J971" i="5"/>
  <c r="I971" i="5"/>
  <c r="B971" i="5" s="1"/>
  <c r="G971" i="5"/>
  <c r="H971" i="5" s="1"/>
  <c r="E971" i="5"/>
  <c r="F971" i="5" s="1"/>
  <c r="D971" i="5"/>
  <c r="C971" i="5"/>
  <c r="Q1252" i="5"/>
  <c r="P1252" i="5"/>
  <c r="R1252" i="5" s="1"/>
  <c r="S1252" i="5" s="1"/>
  <c r="O1252" i="5"/>
  <c r="N1252" i="5"/>
  <c r="M1252" i="5"/>
  <c r="L1252" i="5"/>
  <c r="J1252" i="5"/>
  <c r="I1252" i="5"/>
  <c r="B1252" i="5" s="1"/>
  <c r="G1252" i="5"/>
  <c r="H1252" i="5" s="1"/>
  <c r="E1252" i="5"/>
  <c r="D1252" i="5"/>
  <c r="C1252" i="5"/>
  <c r="Q1205" i="5"/>
  <c r="P1205" i="5"/>
  <c r="R1205" i="5" s="1"/>
  <c r="S1205" i="5" s="1"/>
  <c r="O1205" i="5"/>
  <c r="N1205" i="5"/>
  <c r="M1205" i="5"/>
  <c r="L1205" i="5"/>
  <c r="J1205" i="5"/>
  <c r="I1205" i="5"/>
  <c r="B1205" i="5" s="1"/>
  <c r="G1205" i="5"/>
  <c r="H1205" i="5" s="1"/>
  <c r="E1205" i="5"/>
  <c r="F1205" i="5" s="1"/>
  <c r="D1205" i="5"/>
  <c r="C1205" i="5"/>
  <c r="Q874" i="5"/>
  <c r="P874" i="5"/>
  <c r="R874" i="5" s="1"/>
  <c r="S874" i="5" s="1"/>
  <c r="O874" i="5"/>
  <c r="N874" i="5"/>
  <c r="M874" i="5"/>
  <c r="L874" i="5"/>
  <c r="J874" i="5"/>
  <c r="I874" i="5"/>
  <c r="B874" i="5" s="1"/>
  <c r="G874" i="5"/>
  <c r="H874" i="5" s="1"/>
  <c r="E874" i="5"/>
  <c r="D874" i="5"/>
  <c r="C874" i="5"/>
  <c r="Q970" i="5"/>
  <c r="P970" i="5"/>
  <c r="R970" i="5" s="1"/>
  <c r="S970" i="5" s="1"/>
  <c r="O970" i="5"/>
  <c r="N970" i="5"/>
  <c r="M970" i="5"/>
  <c r="L970" i="5"/>
  <c r="J970" i="5"/>
  <c r="I970" i="5"/>
  <c r="B970" i="5" s="1"/>
  <c r="G970" i="5"/>
  <c r="H970" i="5" s="1"/>
  <c r="E970" i="5"/>
  <c r="F970" i="5" s="1"/>
  <c r="D970" i="5"/>
  <c r="C970" i="5"/>
  <c r="Q1231" i="5"/>
  <c r="P1231" i="5"/>
  <c r="R1231" i="5" s="1"/>
  <c r="S1231" i="5" s="1"/>
  <c r="O1231" i="5"/>
  <c r="N1231" i="5"/>
  <c r="M1231" i="5"/>
  <c r="L1231" i="5"/>
  <c r="J1231" i="5"/>
  <c r="I1231" i="5"/>
  <c r="B1231" i="5" s="1"/>
  <c r="G1231" i="5"/>
  <c r="H1231" i="5" s="1"/>
  <c r="E1231" i="5"/>
  <c r="D1231" i="5"/>
  <c r="C1231" i="5"/>
  <c r="Q921" i="5"/>
  <c r="P921" i="5"/>
  <c r="R921" i="5" s="1"/>
  <c r="S921" i="5" s="1"/>
  <c r="O921" i="5"/>
  <c r="N921" i="5"/>
  <c r="M921" i="5"/>
  <c r="L921" i="5"/>
  <c r="J921" i="5"/>
  <c r="I921" i="5"/>
  <c r="B921" i="5" s="1"/>
  <c r="G921" i="5"/>
  <c r="H921" i="5" s="1"/>
  <c r="E921" i="5"/>
  <c r="F921" i="5" s="1"/>
  <c r="D921" i="5"/>
  <c r="C921" i="5"/>
  <c r="Q873" i="5"/>
  <c r="P873" i="5"/>
  <c r="R873" i="5" s="1"/>
  <c r="S873" i="5" s="1"/>
  <c r="O873" i="5"/>
  <c r="N873" i="5"/>
  <c r="M873" i="5"/>
  <c r="L873" i="5"/>
  <c r="J873" i="5"/>
  <c r="I873" i="5"/>
  <c r="B873" i="5" s="1"/>
  <c r="G873" i="5"/>
  <c r="H873" i="5" s="1"/>
  <c r="E873" i="5"/>
  <c r="D873" i="5"/>
  <c r="C873" i="5"/>
  <c r="Q1224" i="5"/>
  <c r="P1224" i="5"/>
  <c r="R1224" i="5" s="1"/>
  <c r="S1224" i="5" s="1"/>
  <c r="O1224" i="5"/>
  <c r="N1224" i="5"/>
  <c r="M1224" i="5"/>
  <c r="L1224" i="5"/>
  <c r="J1224" i="5"/>
  <c r="I1224" i="5"/>
  <c r="B1224" i="5" s="1"/>
  <c r="G1224" i="5"/>
  <c r="H1224" i="5" s="1"/>
  <c r="E1224" i="5"/>
  <c r="F1224" i="5" s="1"/>
  <c r="D1224" i="5"/>
  <c r="C1224" i="5"/>
  <c r="Q1037" i="5"/>
  <c r="P1037" i="5"/>
  <c r="R1037" i="5" s="1"/>
  <c r="S1037" i="5" s="1"/>
  <c r="O1037" i="5"/>
  <c r="N1037" i="5"/>
  <c r="M1037" i="5"/>
  <c r="L1037" i="5"/>
  <c r="J1037" i="5"/>
  <c r="I1037" i="5"/>
  <c r="B1037" i="5" s="1"/>
  <c r="G1037" i="5"/>
  <c r="H1037" i="5" s="1"/>
  <c r="E1037" i="5"/>
  <c r="D1037" i="5"/>
  <c r="C1037" i="5"/>
  <c r="Q815" i="5"/>
  <c r="P815" i="5"/>
  <c r="R815" i="5" s="1"/>
  <c r="S815" i="5" s="1"/>
  <c r="O815" i="5"/>
  <c r="N815" i="5"/>
  <c r="M815" i="5"/>
  <c r="L815" i="5"/>
  <c r="J815" i="5"/>
  <c r="I815" i="5"/>
  <c r="B815" i="5" s="1"/>
  <c r="G815" i="5"/>
  <c r="H815" i="5" s="1"/>
  <c r="E815" i="5"/>
  <c r="F815" i="5" s="1"/>
  <c r="D815" i="5"/>
  <c r="C815" i="5"/>
  <c r="Q969" i="5"/>
  <c r="P969" i="5"/>
  <c r="R969" i="5" s="1"/>
  <c r="S969" i="5" s="1"/>
  <c r="O969" i="5"/>
  <c r="N969" i="5"/>
  <c r="M969" i="5"/>
  <c r="L969" i="5"/>
  <c r="J969" i="5"/>
  <c r="I969" i="5"/>
  <c r="B969" i="5" s="1"/>
  <c r="G969" i="5"/>
  <c r="H969" i="5" s="1"/>
  <c r="E969" i="5"/>
  <c r="D969" i="5"/>
  <c r="C969" i="5"/>
  <c r="Q1123" i="5"/>
  <c r="P1123" i="5"/>
  <c r="R1123" i="5" s="1"/>
  <c r="S1123" i="5" s="1"/>
  <c r="O1123" i="5"/>
  <c r="N1123" i="5"/>
  <c r="M1123" i="5"/>
  <c r="L1123" i="5"/>
  <c r="J1123" i="5"/>
  <c r="I1123" i="5"/>
  <c r="B1123" i="5" s="1"/>
  <c r="G1123" i="5"/>
  <c r="H1123" i="5" s="1"/>
  <c r="E1123" i="5"/>
  <c r="F1123" i="5" s="1"/>
  <c r="D1123" i="5"/>
  <c r="C1123" i="5"/>
  <c r="Q1076" i="5"/>
  <c r="P1076" i="5"/>
  <c r="R1076" i="5" s="1"/>
  <c r="S1076" i="5" s="1"/>
  <c r="O1076" i="5"/>
  <c r="N1076" i="5"/>
  <c r="M1076" i="5"/>
  <c r="L1076" i="5"/>
  <c r="J1076" i="5"/>
  <c r="I1076" i="5"/>
  <c r="B1076" i="5" s="1"/>
  <c r="G1076" i="5"/>
  <c r="H1076" i="5" s="1"/>
  <c r="E1076" i="5"/>
  <c r="D1076" i="5"/>
  <c r="C1076" i="5"/>
  <c r="Q814" i="5"/>
  <c r="P814" i="5"/>
  <c r="R814" i="5" s="1"/>
  <c r="S814" i="5" s="1"/>
  <c r="O814" i="5"/>
  <c r="N814" i="5"/>
  <c r="M814" i="5"/>
  <c r="L814" i="5"/>
  <c r="J814" i="5"/>
  <c r="I814" i="5"/>
  <c r="B814" i="5" s="1"/>
  <c r="G814" i="5"/>
  <c r="H814" i="5" s="1"/>
  <c r="E814" i="5"/>
  <c r="F814" i="5" s="1"/>
  <c r="D814" i="5"/>
  <c r="C814" i="5"/>
  <c r="Q968" i="5"/>
  <c r="P968" i="5"/>
  <c r="R968" i="5" s="1"/>
  <c r="S968" i="5" s="1"/>
  <c r="O968" i="5"/>
  <c r="N968" i="5"/>
  <c r="M968" i="5"/>
  <c r="L968" i="5"/>
  <c r="J968" i="5"/>
  <c r="I968" i="5"/>
  <c r="B968" i="5" s="1"/>
  <c r="G968" i="5"/>
  <c r="H968" i="5" s="1"/>
  <c r="E968" i="5"/>
  <c r="D968" i="5"/>
  <c r="C968" i="5"/>
  <c r="Q1122" i="5"/>
  <c r="P1122" i="5"/>
  <c r="R1122" i="5" s="1"/>
  <c r="S1122" i="5" s="1"/>
  <c r="O1122" i="5"/>
  <c r="N1122" i="5"/>
  <c r="M1122" i="5"/>
  <c r="L1122" i="5"/>
  <c r="J1122" i="5"/>
  <c r="I1122" i="5"/>
  <c r="B1122" i="5" s="1"/>
  <c r="G1122" i="5"/>
  <c r="H1122" i="5" s="1"/>
  <c r="E1122" i="5"/>
  <c r="F1122" i="5" s="1"/>
  <c r="D1122" i="5"/>
  <c r="C1122" i="5"/>
  <c r="Q1075" i="5"/>
  <c r="P1075" i="5"/>
  <c r="R1075" i="5" s="1"/>
  <c r="S1075" i="5" s="1"/>
  <c r="O1075" i="5"/>
  <c r="N1075" i="5"/>
  <c r="M1075" i="5"/>
  <c r="L1075" i="5"/>
  <c r="J1075" i="5"/>
  <c r="I1075" i="5"/>
  <c r="B1075" i="5" s="1"/>
  <c r="G1075" i="5"/>
  <c r="H1075" i="5" s="1"/>
  <c r="E1075" i="5"/>
  <c r="D1075" i="5"/>
  <c r="C1075" i="5"/>
  <c r="Q813" i="5"/>
  <c r="P813" i="5"/>
  <c r="R813" i="5" s="1"/>
  <c r="S813" i="5" s="1"/>
  <c r="O813" i="5"/>
  <c r="N813" i="5"/>
  <c r="M813" i="5"/>
  <c r="L813" i="5"/>
  <c r="J813" i="5"/>
  <c r="I813" i="5"/>
  <c r="B813" i="5" s="1"/>
  <c r="G813" i="5"/>
  <c r="H813" i="5" s="1"/>
  <c r="E813" i="5"/>
  <c r="F813" i="5" s="1"/>
  <c r="D813" i="5"/>
  <c r="C813" i="5"/>
  <c r="Q967" i="5"/>
  <c r="P967" i="5"/>
  <c r="R967" i="5" s="1"/>
  <c r="S967" i="5" s="1"/>
  <c r="O967" i="5"/>
  <c r="N967" i="5"/>
  <c r="M967" i="5"/>
  <c r="L967" i="5"/>
  <c r="J967" i="5"/>
  <c r="I967" i="5"/>
  <c r="B967" i="5" s="1"/>
  <c r="G967" i="5"/>
  <c r="H967" i="5" s="1"/>
  <c r="E967" i="5"/>
  <c r="D967" i="5"/>
  <c r="C967" i="5"/>
  <c r="Q1121" i="5"/>
  <c r="P1121" i="5"/>
  <c r="R1121" i="5" s="1"/>
  <c r="S1121" i="5" s="1"/>
  <c r="O1121" i="5"/>
  <c r="N1121" i="5"/>
  <c r="M1121" i="5"/>
  <c r="L1121" i="5"/>
  <c r="J1121" i="5"/>
  <c r="I1121" i="5"/>
  <c r="B1121" i="5" s="1"/>
  <c r="G1121" i="5"/>
  <c r="H1121" i="5" s="1"/>
  <c r="E1121" i="5"/>
  <c r="F1121" i="5" s="1"/>
  <c r="D1121" i="5"/>
  <c r="C1121" i="5"/>
  <c r="Q1074" i="5"/>
  <c r="P1074" i="5"/>
  <c r="R1074" i="5" s="1"/>
  <c r="S1074" i="5" s="1"/>
  <c r="O1074" i="5"/>
  <c r="N1074" i="5"/>
  <c r="M1074" i="5"/>
  <c r="L1074" i="5"/>
  <c r="J1074" i="5"/>
  <c r="I1074" i="5"/>
  <c r="B1074" i="5" s="1"/>
  <c r="G1074" i="5"/>
  <c r="H1074" i="5" s="1"/>
  <c r="E1074" i="5"/>
  <c r="D1074" i="5"/>
  <c r="C1074" i="5"/>
  <c r="Q920" i="5"/>
  <c r="P920" i="5"/>
  <c r="R920" i="5" s="1"/>
  <c r="S920" i="5" s="1"/>
  <c r="O920" i="5"/>
  <c r="N920" i="5"/>
  <c r="M920" i="5"/>
  <c r="L920" i="5"/>
  <c r="J920" i="5"/>
  <c r="I920" i="5"/>
  <c r="B920" i="5" s="1"/>
  <c r="G920" i="5"/>
  <c r="H920" i="5" s="1"/>
  <c r="E920" i="5"/>
  <c r="F920" i="5" s="1"/>
  <c r="D920" i="5"/>
  <c r="C920" i="5"/>
  <c r="Q872" i="5"/>
  <c r="P872" i="5"/>
  <c r="R872" i="5" s="1"/>
  <c r="S872" i="5" s="1"/>
  <c r="O872" i="5"/>
  <c r="N872" i="5"/>
  <c r="M872" i="5"/>
  <c r="L872" i="5"/>
  <c r="J872" i="5"/>
  <c r="I872" i="5"/>
  <c r="B872" i="5" s="1"/>
  <c r="G872" i="5"/>
  <c r="H872" i="5" s="1"/>
  <c r="E872" i="5"/>
  <c r="D872" i="5"/>
  <c r="C872" i="5"/>
  <c r="Q1223" i="5"/>
  <c r="P1223" i="5"/>
  <c r="R1223" i="5" s="1"/>
  <c r="S1223" i="5" s="1"/>
  <c r="O1223" i="5"/>
  <c r="N1223" i="5"/>
  <c r="M1223" i="5"/>
  <c r="L1223" i="5"/>
  <c r="J1223" i="5"/>
  <c r="I1223" i="5"/>
  <c r="B1223" i="5" s="1"/>
  <c r="G1223" i="5"/>
  <c r="H1223" i="5" s="1"/>
  <c r="E1223" i="5"/>
  <c r="F1223" i="5" s="1"/>
  <c r="D1223" i="5"/>
  <c r="C1223" i="5"/>
  <c r="Q1073" i="5"/>
  <c r="P1073" i="5"/>
  <c r="R1073" i="5" s="1"/>
  <c r="S1073" i="5" s="1"/>
  <c r="O1073" i="5"/>
  <c r="N1073" i="5"/>
  <c r="M1073" i="5"/>
  <c r="L1073" i="5"/>
  <c r="J1073" i="5"/>
  <c r="I1073" i="5"/>
  <c r="B1073" i="5" s="1"/>
  <c r="G1073" i="5"/>
  <c r="H1073" i="5" s="1"/>
  <c r="E1073" i="5"/>
  <c r="D1073" i="5"/>
  <c r="C1073" i="5"/>
  <c r="Q919" i="5"/>
  <c r="P919" i="5"/>
  <c r="R919" i="5" s="1"/>
  <c r="S919" i="5" s="1"/>
  <c r="O919" i="5"/>
  <c r="N919" i="5"/>
  <c r="M919" i="5"/>
  <c r="L919" i="5"/>
  <c r="J919" i="5"/>
  <c r="I919" i="5"/>
  <c r="B919" i="5" s="1"/>
  <c r="G919" i="5"/>
  <c r="H919" i="5" s="1"/>
  <c r="E919" i="5"/>
  <c r="F919" i="5" s="1"/>
  <c r="D919" i="5"/>
  <c r="C919" i="5"/>
  <c r="Q871" i="5"/>
  <c r="P871" i="5"/>
  <c r="R871" i="5" s="1"/>
  <c r="S871" i="5" s="1"/>
  <c r="O871" i="5"/>
  <c r="N871" i="5"/>
  <c r="M871" i="5"/>
  <c r="L871" i="5"/>
  <c r="J871" i="5"/>
  <c r="I871" i="5"/>
  <c r="B871" i="5" s="1"/>
  <c r="G871" i="5"/>
  <c r="H871" i="5" s="1"/>
  <c r="E871" i="5"/>
  <c r="D871" i="5"/>
  <c r="C871" i="5"/>
  <c r="Q1222" i="5"/>
  <c r="P1222" i="5"/>
  <c r="R1222" i="5" s="1"/>
  <c r="S1222" i="5" s="1"/>
  <c r="O1222" i="5"/>
  <c r="N1222" i="5"/>
  <c r="M1222" i="5"/>
  <c r="L1222" i="5"/>
  <c r="J1222" i="5"/>
  <c r="I1222" i="5"/>
  <c r="B1222" i="5" s="1"/>
  <c r="G1222" i="5"/>
  <c r="H1222" i="5" s="1"/>
  <c r="E1222" i="5"/>
  <c r="F1222" i="5" s="1"/>
  <c r="D1222" i="5"/>
  <c r="C1222" i="5"/>
  <c r="Q1072" i="5"/>
  <c r="P1072" i="5"/>
  <c r="R1072" i="5" s="1"/>
  <c r="S1072" i="5" s="1"/>
  <c r="O1072" i="5"/>
  <c r="N1072" i="5"/>
  <c r="M1072" i="5"/>
  <c r="L1072" i="5"/>
  <c r="J1072" i="5"/>
  <c r="I1072" i="5"/>
  <c r="B1072" i="5" s="1"/>
  <c r="G1072" i="5"/>
  <c r="H1072" i="5" s="1"/>
  <c r="E1072" i="5"/>
  <c r="D1072" i="5"/>
  <c r="C1072" i="5"/>
  <c r="Q1204" i="5"/>
  <c r="P1204" i="5"/>
  <c r="R1204" i="5" s="1"/>
  <c r="S1204" i="5" s="1"/>
  <c r="O1204" i="5"/>
  <c r="N1204" i="5"/>
  <c r="M1204" i="5"/>
  <c r="L1204" i="5"/>
  <c r="J1204" i="5"/>
  <c r="I1204" i="5"/>
  <c r="B1204" i="5" s="1"/>
  <c r="G1204" i="5"/>
  <c r="H1204" i="5" s="1"/>
  <c r="E1204" i="5"/>
  <c r="F1204" i="5" s="1"/>
  <c r="D1204" i="5"/>
  <c r="C1204" i="5"/>
  <c r="Q870" i="5"/>
  <c r="P870" i="5"/>
  <c r="R870" i="5" s="1"/>
  <c r="S870" i="5" s="1"/>
  <c r="O870" i="5"/>
  <c r="N870" i="5"/>
  <c r="M870" i="5"/>
  <c r="L870" i="5"/>
  <c r="J870" i="5"/>
  <c r="I870" i="5"/>
  <c r="B870" i="5" s="1"/>
  <c r="G870" i="5"/>
  <c r="H870" i="5" s="1"/>
  <c r="E870" i="5"/>
  <c r="D870" i="5"/>
  <c r="C870" i="5"/>
  <c r="Q1011" i="5"/>
  <c r="P1011" i="5"/>
  <c r="R1011" i="5" s="1"/>
  <c r="S1011" i="5" s="1"/>
  <c r="O1011" i="5"/>
  <c r="N1011" i="5"/>
  <c r="M1011" i="5"/>
  <c r="L1011" i="5"/>
  <c r="J1011" i="5"/>
  <c r="I1011" i="5"/>
  <c r="B1011" i="5" s="1"/>
  <c r="G1011" i="5"/>
  <c r="H1011" i="5" s="1"/>
  <c r="E1011" i="5"/>
  <c r="F1011" i="5" s="1"/>
  <c r="D1011" i="5"/>
  <c r="C1011" i="5"/>
  <c r="Q1071" i="5"/>
  <c r="P1071" i="5"/>
  <c r="R1071" i="5" s="1"/>
  <c r="S1071" i="5" s="1"/>
  <c r="O1071" i="5"/>
  <c r="N1071" i="5"/>
  <c r="M1071" i="5"/>
  <c r="L1071" i="5"/>
  <c r="J1071" i="5"/>
  <c r="I1071" i="5"/>
  <c r="B1071" i="5" s="1"/>
  <c r="G1071" i="5"/>
  <c r="H1071" i="5" s="1"/>
  <c r="E1071" i="5"/>
  <c r="D1071" i="5"/>
  <c r="C1071" i="5"/>
  <c r="Q918" i="5"/>
  <c r="P918" i="5"/>
  <c r="R918" i="5" s="1"/>
  <c r="S918" i="5" s="1"/>
  <c r="O918" i="5"/>
  <c r="N918" i="5"/>
  <c r="M918" i="5"/>
  <c r="L918" i="5"/>
  <c r="J918" i="5"/>
  <c r="I918" i="5"/>
  <c r="B918" i="5" s="1"/>
  <c r="G918" i="5"/>
  <c r="H918" i="5" s="1"/>
  <c r="E918" i="5"/>
  <c r="F918" i="5" s="1"/>
  <c r="D918" i="5"/>
  <c r="C918" i="5"/>
  <c r="Q869" i="5"/>
  <c r="P869" i="5"/>
  <c r="R869" i="5" s="1"/>
  <c r="S869" i="5" s="1"/>
  <c r="O869" i="5"/>
  <c r="N869" i="5"/>
  <c r="M869" i="5"/>
  <c r="L869" i="5"/>
  <c r="J869" i="5"/>
  <c r="I869" i="5"/>
  <c r="B869" i="5" s="1"/>
  <c r="G869" i="5"/>
  <c r="H869" i="5" s="1"/>
  <c r="E869" i="5"/>
  <c r="D869" i="5"/>
  <c r="C869" i="5"/>
  <c r="Q1029" i="5"/>
  <c r="P1029" i="5"/>
  <c r="R1029" i="5" s="1"/>
  <c r="S1029" i="5" s="1"/>
  <c r="O1029" i="5"/>
  <c r="N1029" i="5"/>
  <c r="M1029" i="5"/>
  <c r="L1029" i="5"/>
  <c r="J1029" i="5"/>
  <c r="I1029" i="5"/>
  <c r="B1029" i="5" s="1"/>
  <c r="G1029" i="5"/>
  <c r="H1029" i="5" s="1"/>
  <c r="E1029" i="5"/>
  <c r="F1029" i="5" s="1"/>
  <c r="D1029" i="5"/>
  <c r="C1029" i="5"/>
  <c r="Q1070" i="5"/>
  <c r="P1070" i="5"/>
  <c r="R1070" i="5" s="1"/>
  <c r="S1070" i="5" s="1"/>
  <c r="O1070" i="5"/>
  <c r="N1070" i="5"/>
  <c r="M1070" i="5"/>
  <c r="L1070" i="5"/>
  <c r="J1070" i="5"/>
  <c r="I1070" i="5"/>
  <c r="B1070" i="5" s="1"/>
  <c r="G1070" i="5"/>
  <c r="H1070" i="5" s="1"/>
  <c r="E1070" i="5"/>
  <c r="D1070" i="5"/>
  <c r="C1070" i="5"/>
  <c r="Q1203" i="5"/>
  <c r="P1203" i="5"/>
  <c r="R1203" i="5" s="1"/>
  <c r="S1203" i="5" s="1"/>
  <c r="O1203" i="5"/>
  <c r="N1203" i="5"/>
  <c r="M1203" i="5"/>
  <c r="L1203" i="5"/>
  <c r="J1203" i="5"/>
  <c r="I1203" i="5"/>
  <c r="B1203" i="5" s="1"/>
  <c r="G1203" i="5"/>
  <c r="H1203" i="5" s="1"/>
  <c r="E1203" i="5"/>
  <c r="F1203" i="5" s="1"/>
  <c r="D1203" i="5"/>
  <c r="C1203" i="5"/>
  <c r="Q868" i="5"/>
  <c r="P868" i="5"/>
  <c r="R868" i="5" s="1"/>
  <c r="S868" i="5" s="1"/>
  <c r="O868" i="5"/>
  <c r="N868" i="5"/>
  <c r="M868" i="5"/>
  <c r="L868" i="5"/>
  <c r="J868" i="5"/>
  <c r="I868" i="5"/>
  <c r="B868" i="5" s="1"/>
  <c r="G868" i="5"/>
  <c r="H868" i="5" s="1"/>
  <c r="E868" i="5"/>
  <c r="D868" i="5"/>
  <c r="C868" i="5"/>
  <c r="Q1018" i="5"/>
  <c r="P1018" i="5"/>
  <c r="R1018" i="5" s="1"/>
  <c r="S1018" i="5" s="1"/>
  <c r="O1018" i="5"/>
  <c r="N1018" i="5"/>
  <c r="M1018" i="5"/>
  <c r="L1018" i="5"/>
  <c r="J1018" i="5"/>
  <c r="I1018" i="5"/>
  <c r="B1018" i="5" s="1"/>
  <c r="G1018" i="5"/>
  <c r="H1018" i="5" s="1"/>
  <c r="E1018" i="5"/>
  <c r="F1018" i="5" s="1"/>
  <c r="D1018" i="5"/>
  <c r="C1018" i="5"/>
  <c r="Q1238" i="5"/>
  <c r="P1238" i="5"/>
  <c r="R1238" i="5" s="1"/>
  <c r="S1238" i="5" s="1"/>
  <c r="O1238" i="5"/>
  <c r="N1238" i="5"/>
  <c r="M1238" i="5"/>
  <c r="L1238" i="5"/>
  <c r="J1238" i="5"/>
  <c r="I1238" i="5"/>
  <c r="B1238" i="5" s="1"/>
  <c r="G1238" i="5"/>
  <c r="H1238" i="5" s="1"/>
  <c r="E1238" i="5"/>
  <c r="D1238" i="5"/>
  <c r="C1238" i="5"/>
  <c r="Q1141" i="5"/>
  <c r="P1141" i="5"/>
  <c r="R1141" i="5" s="1"/>
  <c r="S1141" i="5" s="1"/>
  <c r="O1141" i="5"/>
  <c r="N1141" i="5"/>
  <c r="M1141" i="5"/>
  <c r="L1141" i="5"/>
  <c r="J1141" i="5"/>
  <c r="I1141" i="5"/>
  <c r="B1141" i="5" s="1"/>
  <c r="G1141" i="5"/>
  <c r="H1141" i="5" s="1"/>
  <c r="E1141" i="5"/>
  <c r="F1141" i="5" s="1"/>
  <c r="D1141" i="5"/>
  <c r="C1141" i="5"/>
  <c r="Q867" i="5"/>
  <c r="P867" i="5"/>
  <c r="R867" i="5" s="1"/>
  <c r="S867" i="5" s="1"/>
  <c r="O867" i="5"/>
  <c r="N867" i="5"/>
  <c r="M867" i="5"/>
  <c r="L867" i="5"/>
  <c r="J867" i="5"/>
  <c r="I867" i="5"/>
  <c r="B867" i="5" s="1"/>
  <c r="G867" i="5"/>
  <c r="H867" i="5" s="1"/>
  <c r="E867" i="5"/>
  <c r="D867" i="5"/>
  <c r="C867" i="5"/>
  <c r="Q1028" i="5"/>
  <c r="P1028" i="5"/>
  <c r="R1028" i="5" s="1"/>
  <c r="S1028" i="5" s="1"/>
  <c r="O1028" i="5"/>
  <c r="N1028" i="5"/>
  <c r="M1028" i="5"/>
  <c r="L1028" i="5"/>
  <c r="J1028" i="5"/>
  <c r="I1028" i="5"/>
  <c r="B1028" i="5" s="1"/>
  <c r="G1028" i="5"/>
  <c r="H1028" i="5" s="1"/>
  <c r="E1028" i="5"/>
  <c r="F1028" i="5" s="1"/>
  <c r="D1028" i="5"/>
  <c r="C1028" i="5"/>
  <c r="Q1230" i="5"/>
  <c r="P1230" i="5"/>
  <c r="R1230" i="5" s="1"/>
  <c r="S1230" i="5" s="1"/>
  <c r="O1230" i="5"/>
  <c r="N1230" i="5"/>
  <c r="M1230" i="5"/>
  <c r="L1230" i="5"/>
  <c r="J1230" i="5"/>
  <c r="I1230" i="5"/>
  <c r="B1230" i="5" s="1"/>
  <c r="G1230" i="5"/>
  <c r="H1230" i="5" s="1"/>
  <c r="E1230" i="5"/>
  <c r="D1230" i="5"/>
  <c r="C1230" i="5"/>
  <c r="Q1202" i="5"/>
  <c r="P1202" i="5"/>
  <c r="R1202" i="5" s="1"/>
  <c r="S1202" i="5" s="1"/>
  <c r="O1202" i="5"/>
  <c r="N1202" i="5"/>
  <c r="M1202" i="5"/>
  <c r="L1202" i="5"/>
  <c r="J1202" i="5"/>
  <c r="I1202" i="5"/>
  <c r="B1202" i="5" s="1"/>
  <c r="G1202" i="5"/>
  <c r="H1202" i="5" s="1"/>
  <c r="E1202" i="5"/>
  <c r="F1202" i="5" s="1"/>
  <c r="D1202" i="5"/>
  <c r="C1202" i="5"/>
  <c r="Q866" i="5"/>
  <c r="P866" i="5"/>
  <c r="R866" i="5" s="1"/>
  <c r="S866" i="5" s="1"/>
  <c r="O866" i="5"/>
  <c r="N866" i="5"/>
  <c r="M866" i="5"/>
  <c r="L866" i="5"/>
  <c r="J866" i="5"/>
  <c r="I866" i="5"/>
  <c r="B866" i="5" s="1"/>
  <c r="G866" i="5"/>
  <c r="H866" i="5" s="1"/>
  <c r="E866" i="5"/>
  <c r="D866" i="5"/>
  <c r="C866" i="5"/>
  <c r="Q1027" i="5"/>
  <c r="P1027" i="5"/>
  <c r="R1027" i="5" s="1"/>
  <c r="S1027" i="5" s="1"/>
  <c r="O1027" i="5"/>
  <c r="N1027" i="5"/>
  <c r="M1027" i="5"/>
  <c r="L1027" i="5"/>
  <c r="J1027" i="5"/>
  <c r="I1027" i="5"/>
  <c r="B1027" i="5" s="1"/>
  <c r="G1027" i="5"/>
  <c r="H1027" i="5" s="1"/>
  <c r="E1027" i="5"/>
  <c r="F1027" i="5" s="1"/>
  <c r="D1027" i="5"/>
  <c r="C1027" i="5"/>
  <c r="Q1069" i="5"/>
  <c r="P1069" i="5"/>
  <c r="R1069" i="5" s="1"/>
  <c r="S1069" i="5" s="1"/>
  <c r="O1069" i="5"/>
  <c r="N1069" i="5"/>
  <c r="M1069" i="5"/>
  <c r="L1069" i="5"/>
  <c r="J1069" i="5"/>
  <c r="I1069" i="5"/>
  <c r="B1069" i="5" s="1"/>
  <c r="G1069" i="5"/>
  <c r="H1069" i="5" s="1"/>
  <c r="E1069" i="5"/>
  <c r="D1069" i="5"/>
  <c r="C1069" i="5"/>
  <c r="Q917" i="5"/>
  <c r="P917" i="5"/>
  <c r="R917" i="5" s="1"/>
  <c r="S917" i="5" s="1"/>
  <c r="O917" i="5"/>
  <c r="N917" i="5"/>
  <c r="M917" i="5"/>
  <c r="L917" i="5"/>
  <c r="J917" i="5"/>
  <c r="I917" i="5"/>
  <c r="B917" i="5" s="1"/>
  <c r="G917" i="5"/>
  <c r="H917" i="5" s="1"/>
  <c r="E917" i="5"/>
  <c r="F917" i="5" s="1"/>
  <c r="D917" i="5"/>
  <c r="C917" i="5"/>
  <c r="Q865" i="5"/>
  <c r="P865" i="5"/>
  <c r="R865" i="5" s="1"/>
  <c r="S865" i="5" s="1"/>
  <c r="O865" i="5"/>
  <c r="N865" i="5"/>
  <c r="M865" i="5"/>
  <c r="L865" i="5"/>
  <c r="J865" i="5"/>
  <c r="I865" i="5"/>
  <c r="B865" i="5" s="1"/>
  <c r="G865" i="5"/>
  <c r="H865" i="5" s="1"/>
  <c r="E865" i="5"/>
  <c r="D865" i="5"/>
  <c r="C865" i="5"/>
  <c r="Q1017" i="5"/>
  <c r="P1017" i="5"/>
  <c r="R1017" i="5" s="1"/>
  <c r="S1017" i="5" s="1"/>
  <c r="O1017" i="5"/>
  <c r="N1017" i="5"/>
  <c r="M1017" i="5"/>
  <c r="L1017" i="5"/>
  <c r="J1017" i="5"/>
  <c r="I1017" i="5"/>
  <c r="B1017" i="5" s="1"/>
  <c r="G1017" i="5"/>
  <c r="H1017" i="5" s="1"/>
  <c r="E1017" i="5"/>
  <c r="F1017" i="5" s="1"/>
  <c r="D1017" i="5"/>
  <c r="C1017" i="5"/>
  <c r="Q1068" i="5"/>
  <c r="P1068" i="5"/>
  <c r="R1068" i="5" s="1"/>
  <c r="S1068" i="5" s="1"/>
  <c r="O1068" i="5"/>
  <c r="N1068" i="5"/>
  <c r="M1068" i="5"/>
  <c r="L1068" i="5"/>
  <c r="J1068" i="5"/>
  <c r="I1068" i="5"/>
  <c r="B1068" i="5" s="1"/>
  <c r="G1068" i="5"/>
  <c r="H1068" i="5" s="1"/>
  <c r="E1068" i="5"/>
  <c r="D1068" i="5"/>
  <c r="C1068" i="5"/>
  <c r="Q1201" i="5"/>
  <c r="P1201" i="5"/>
  <c r="R1201" i="5" s="1"/>
  <c r="S1201" i="5" s="1"/>
  <c r="O1201" i="5"/>
  <c r="N1201" i="5"/>
  <c r="M1201" i="5"/>
  <c r="L1201" i="5"/>
  <c r="J1201" i="5"/>
  <c r="I1201" i="5"/>
  <c r="B1201" i="5" s="1"/>
  <c r="G1201" i="5"/>
  <c r="H1201" i="5" s="1"/>
  <c r="E1201" i="5"/>
  <c r="F1201" i="5" s="1"/>
  <c r="D1201" i="5"/>
  <c r="C1201" i="5"/>
  <c r="Q864" i="5"/>
  <c r="P864" i="5"/>
  <c r="R864" i="5" s="1"/>
  <c r="S864" i="5" s="1"/>
  <c r="O864" i="5"/>
  <c r="N864" i="5"/>
  <c r="M864" i="5"/>
  <c r="L864" i="5"/>
  <c r="J864" i="5"/>
  <c r="I864" i="5"/>
  <c r="B864" i="5" s="1"/>
  <c r="G864" i="5"/>
  <c r="H864" i="5" s="1"/>
  <c r="E864" i="5"/>
  <c r="D864" i="5"/>
  <c r="C864" i="5"/>
  <c r="Q1016" i="5"/>
  <c r="P1016" i="5"/>
  <c r="R1016" i="5" s="1"/>
  <c r="S1016" i="5" s="1"/>
  <c r="O1016" i="5"/>
  <c r="N1016" i="5"/>
  <c r="M1016" i="5"/>
  <c r="L1016" i="5"/>
  <c r="J1016" i="5"/>
  <c r="I1016" i="5"/>
  <c r="B1016" i="5" s="1"/>
  <c r="G1016" i="5"/>
  <c r="H1016" i="5" s="1"/>
  <c r="E1016" i="5"/>
  <c r="F1016" i="5" s="1"/>
  <c r="D1016" i="5"/>
  <c r="C1016" i="5"/>
  <c r="Q1255" i="5"/>
  <c r="P1255" i="5"/>
  <c r="R1255" i="5" s="1"/>
  <c r="S1255" i="5" s="1"/>
  <c r="O1255" i="5"/>
  <c r="N1255" i="5"/>
  <c r="M1255" i="5"/>
  <c r="L1255" i="5"/>
  <c r="J1255" i="5"/>
  <c r="I1255" i="5"/>
  <c r="B1255" i="5" s="1"/>
  <c r="G1255" i="5"/>
  <c r="H1255" i="5" s="1"/>
  <c r="E1255" i="5"/>
  <c r="D1255" i="5"/>
  <c r="C1255" i="5"/>
  <c r="Q916" i="5"/>
  <c r="P916" i="5"/>
  <c r="R916" i="5" s="1"/>
  <c r="S916" i="5" s="1"/>
  <c r="O916" i="5"/>
  <c r="N916" i="5"/>
  <c r="M916" i="5"/>
  <c r="L916" i="5"/>
  <c r="J916" i="5"/>
  <c r="I916" i="5"/>
  <c r="B916" i="5" s="1"/>
  <c r="G916" i="5"/>
  <c r="H916" i="5" s="1"/>
  <c r="E916" i="5"/>
  <c r="F916" i="5" s="1"/>
  <c r="D916" i="5"/>
  <c r="C916" i="5"/>
  <c r="Q863" i="5"/>
  <c r="P863" i="5"/>
  <c r="R863" i="5" s="1"/>
  <c r="S863" i="5" s="1"/>
  <c r="O863" i="5"/>
  <c r="N863" i="5"/>
  <c r="M863" i="5"/>
  <c r="L863" i="5"/>
  <c r="J863" i="5"/>
  <c r="I863" i="5"/>
  <c r="B863" i="5" s="1"/>
  <c r="G863" i="5"/>
  <c r="H863" i="5" s="1"/>
  <c r="E863" i="5"/>
  <c r="D863" i="5"/>
  <c r="C863" i="5"/>
  <c r="Q1023" i="5"/>
  <c r="P1023" i="5"/>
  <c r="R1023" i="5" s="1"/>
  <c r="S1023" i="5" s="1"/>
  <c r="O1023" i="5"/>
  <c r="N1023" i="5"/>
  <c r="M1023" i="5"/>
  <c r="L1023" i="5"/>
  <c r="J1023" i="5"/>
  <c r="I1023" i="5"/>
  <c r="B1023" i="5" s="1"/>
  <c r="G1023" i="5"/>
  <c r="H1023" i="5" s="1"/>
  <c r="E1023" i="5"/>
  <c r="F1023" i="5" s="1"/>
  <c r="D1023" i="5"/>
  <c r="C1023" i="5"/>
  <c r="Q1251" i="5"/>
  <c r="P1251" i="5"/>
  <c r="R1251" i="5" s="1"/>
  <c r="S1251" i="5" s="1"/>
  <c r="O1251" i="5"/>
  <c r="N1251" i="5"/>
  <c r="M1251" i="5"/>
  <c r="L1251" i="5"/>
  <c r="J1251" i="5"/>
  <c r="I1251" i="5"/>
  <c r="B1251" i="5" s="1"/>
  <c r="G1251" i="5"/>
  <c r="H1251" i="5" s="1"/>
  <c r="E1251" i="5"/>
  <c r="D1251" i="5"/>
  <c r="C1251" i="5"/>
  <c r="Q1200" i="5"/>
  <c r="P1200" i="5"/>
  <c r="R1200" i="5" s="1"/>
  <c r="S1200" i="5" s="1"/>
  <c r="O1200" i="5"/>
  <c r="N1200" i="5"/>
  <c r="M1200" i="5"/>
  <c r="L1200" i="5"/>
  <c r="J1200" i="5"/>
  <c r="I1200" i="5"/>
  <c r="B1200" i="5" s="1"/>
  <c r="G1200" i="5"/>
  <c r="H1200" i="5" s="1"/>
  <c r="E1200" i="5"/>
  <c r="F1200" i="5" s="1"/>
  <c r="D1200" i="5"/>
  <c r="C1200" i="5"/>
  <c r="Q862" i="5"/>
  <c r="P862" i="5"/>
  <c r="R862" i="5" s="1"/>
  <c r="S862" i="5" s="1"/>
  <c r="O862" i="5"/>
  <c r="N862" i="5"/>
  <c r="M862" i="5"/>
  <c r="L862" i="5"/>
  <c r="J862" i="5"/>
  <c r="I862" i="5"/>
  <c r="B862" i="5" s="1"/>
  <c r="G862" i="5"/>
  <c r="H862" i="5" s="1"/>
  <c r="E862" i="5"/>
  <c r="D862" i="5"/>
  <c r="C862" i="5"/>
  <c r="Q1120" i="5"/>
  <c r="P1120" i="5"/>
  <c r="R1120" i="5" s="1"/>
  <c r="S1120" i="5" s="1"/>
  <c r="O1120" i="5"/>
  <c r="N1120" i="5"/>
  <c r="M1120" i="5"/>
  <c r="L1120" i="5"/>
  <c r="J1120" i="5"/>
  <c r="I1120" i="5"/>
  <c r="B1120" i="5" s="1"/>
  <c r="G1120" i="5"/>
  <c r="H1120" i="5" s="1"/>
  <c r="E1120" i="5"/>
  <c r="F1120" i="5" s="1"/>
  <c r="D1120" i="5"/>
  <c r="C1120" i="5"/>
  <c r="Q1067" i="5"/>
  <c r="P1067" i="5"/>
  <c r="R1067" i="5" s="1"/>
  <c r="S1067" i="5" s="1"/>
  <c r="O1067" i="5"/>
  <c r="N1067" i="5"/>
  <c r="M1067" i="5"/>
  <c r="L1067" i="5"/>
  <c r="J1067" i="5"/>
  <c r="I1067" i="5"/>
  <c r="B1067" i="5" s="1"/>
  <c r="G1067" i="5"/>
  <c r="H1067" i="5" s="1"/>
  <c r="E1067" i="5"/>
  <c r="D1067" i="5"/>
  <c r="C1067" i="5"/>
  <c r="Q1199" i="5"/>
  <c r="P1199" i="5"/>
  <c r="R1199" i="5" s="1"/>
  <c r="S1199" i="5" s="1"/>
  <c r="O1199" i="5"/>
  <c r="N1199" i="5"/>
  <c r="M1199" i="5"/>
  <c r="L1199" i="5"/>
  <c r="J1199" i="5"/>
  <c r="I1199" i="5"/>
  <c r="B1199" i="5" s="1"/>
  <c r="G1199" i="5"/>
  <c r="H1199" i="5" s="1"/>
  <c r="E1199" i="5"/>
  <c r="F1199" i="5" s="1"/>
  <c r="D1199" i="5"/>
  <c r="C1199" i="5"/>
  <c r="Q861" i="5"/>
  <c r="P861" i="5"/>
  <c r="R861" i="5" s="1"/>
  <c r="S861" i="5" s="1"/>
  <c r="O861" i="5"/>
  <c r="N861" i="5"/>
  <c r="M861" i="5"/>
  <c r="L861" i="5"/>
  <c r="J861" i="5"/>
  <c r="I861" i="5"/>
  <c r="B861" i="5" s="1"/>
  <c r="G861" i="5"/>
  <c r="H861" i="5" s="1"/>
  <c r="E861" i="5"/>
  <c r="D861" i="5"/>
  <c r="C861" i="5"/>
  <c r="Q1119" i="5"/>
  <c r="P1119" i="5"/>
  <c r="R1119" i="5" s="1"/>
  <c r="S1119" i="5" s="1"/>
  <c r="O1119" i="5"/>
  <c r="N1119" i="5"/>
  <c r="M1119" i="5"/>
  <c r="L1119" i="5"/>
  <c r="J1119" i="5"/>
  <c r="I1119" i="5"/>
  <c r="B1119" i="5" s="1"/>
  <c r="G1119" i="5"/>
  <c r="H1119" i="5" s="1"/>
  <c r="E1119" i="5"/>
  <c r="F1119" i="5" s="1"/>
  <c r="D1119" i="5"/>
  <c r="C1119" i="5"/>
  <c r="Q1273" i="5"/>
  <c r="P1273" i="5"/>
  <c r="R1273" i="5" s="1"/>
  <c r="S1273" i="5" s="1"/>
  <c r="O1273" i="5"/>
  <c r="N1273" i="5"/>
  <c r="M1273" i="5"/>
  <c r="L1273" i="5"/>
  <c r="J1273" i="5"/>
  <c r="I1273" i="5"/>
  <c r="B1273" i="5" s="1"/>
  <c r="G1273" i="5"/>
  <c r="H1273" i="5" s="1"/>
  <c r="E1273" i="5"/>
  <c r="D1273" i="5"/>
  <c r="C1273" i="5"/>
  <c r="Q1219" i="5"/>
  <c r="P1219" i="5"/>
  <c r="R1219" i="5" s="1"/>
  <c r="S1219" i="5" s="1"/>
  <c r="O1219" i="5"/>
  <c r="N1219" i="5"/>
  <c r="M1219" i="5"/>
  <c r="L1219" i="5"/>
  <c r="J1219" i="5"/>
  <c r="I1219" i="5"/>
  <c r="B1219" i="5" s="1"/>
  <c r="G1219" i="5"/>
  <c r="H1219" i="5" s="1"/>
  <c r="E1219" i="5"/>
  <c r="F1219" i="5" s="1"/>
  <c r="D1219" i="5"/>
  <c r="C1219" i="5"/>
  <c r="Q860" i="5"/>
  <c r="P860" i="5"/>
  <c r="R860" i="5" s="1"/>
  <c r="S860" i="5" s="1"/>
  <c r="O860" i="5"/>
  <c r="N860" i="5"/>
  <c r="M860" i="5"/>
  <c r="L860" i="5"/>
  <c r="J860" i="5"/>
  <c r="I860" i="5"/>
  <c r="B860" i="5" s="1"/>
  <c r="G860" i="5"/>
  <c r="H860" i="5" s="1"/>
  <c r="E860" i="5"/>
  <c r="D860" i="5"/>
  <c r="C860" i="5"/>
  <c r="Q1118" i="5"/>
  <c r="P1118" i="5"/>
  <c r="R1118" i="5" s="1"/>
  <c r="S1118" i="5" s="1"/>
  <c r="O1118" i="5"/>
  <c r="N1118" i="5"/>
  <c r="M1118" i="5"/>
  <c r="L1118" i="5"/>
  <c r="J1118" i="5"/>
  <c r="I1118" i="5"/>
  <c r="B1118" i="5" s="1"/>
  <c r="G1118" i="5"/>
  <c r="H1118" i="5" s="1"/>
  <c r="E1118" i="5"/>
  <c r="F1118" i="5" s="1"/>
  <c r="D1118" i="5"/>
  <c r="C1118" i="5"/>
  <c r="Q1314" i="5"/>
  <c r="P1314" i="5"/>
  <c r="R1314" i="5" s="1"/>
  <c r="S1314" i="5" s="1"/>
  <c r="O1314" i="5"/>
  <c r="N1314" i="5"/>
  <c r="M1314" i="5"/>
  <c r="L1314" i="5"/>
  <c r="J1314" i="5"/>
  <c r="I1314" i="5"/>
  <c r="B1314" i="5" s="1"/>
  <c r="G1314" i="5"/>
  <c r="H1314" i="5" s="1"/>
  <c r="E1314" i="5"/>
  <c r="D1314" i="5"/>
  <c r="C1314" i="5"/>
  <c r="Q1198" i="5"/>
  <c r="P1198" i="5"/>
  <c r="R1198" i="5" s="1"/>
  <c r="S1198" i="5" s="1"/>
  <c r="O1198" i="5"/>
  <c r="N1198" i="5"/>
  <c r="M1198" i="5"/>
  <c r="L1198" i="5"/>
  <c r="J1198" i="5"/>
  <c r="I1198" i="5"/>
  <c r="B1198" i="5" s="1"/>
  <c r="G1198" i="5"/>
  <c r="H1198" i="5" s="1"/>
  <c r="E1198" i="5"/>
  <c r="F1198" i="5" s="1"/>
  <c r="D1198" i="5"/>
  <c r="C1198" i="5"/>
  <c r="Q859" i="5"/>
  <c r="P859" i="5"/>
  <c r="R859" i="5" s="1"/>
  <c r="S859" i="5" s="1"/>
  <c r="O859" i="5"/>
  <c r="N859" i="5"/>
  <c r="M859" i="5"/>
  <c r="L859" i="5"/>
  <c r="J859" i="5"/>
  <c r="I859" i="5"/>
  <c r="B859" i="5" s="1"/>
  <c r="G859" i="5"/>
  <c r="H859" i="5" s="1"/>
  <c r="E859" i="5"/>
  <c r="D859" i="5"/>
  <c r="C859" i="5"/>
  <c r="Q1117" i="5"/>
  <c r="P1117" i="5"/>
  <c r="R1117" i="5" s="1"/>
  <c r="S1117" i="5" s="1"/>
  <c r="O1117" i="5"/>
  <c r="N1117" i="5"/>
  <c r="M1117" i="5"/>
  <c r="L1117" i="5"/>
  <c r="J1117" i="5"/>
  <c r="I1117" i="5"/>
  <c r="B1117" i="5" s="1"/>
  <c r="G1117" i="5"/>
  <c r="H1117" i="5" s="1"/>
  <c r="E1117" i="5"/>
  <c r="F1117" i="5" s="1"/>
  <c r="D1117" i="5"/>
  <c r="C1117" i="5"/>
  <c r="Q1263" i="5"/>
  <c r="P1263" i="5"/>
  <c r="R1263" i="5" s="1"/>
  <c r="S1263" i="5" s="1"/>
  <c r="O1263" i="5"/>
  <c r="N1263" i="5"/>
  <c r="M1263" i="5"/>
  <c r="L1263" i="5"/>
  <c r="J1263" i="5"/>
  <c r="I1263" i="5"/>
  <c r="B1263" i="5" s="1"/>
  <c r="G1263" i="5"/>
  <c r="H1263" i="5" s="1"/>
  <c r="E1263" i="5"/>
  <c r="D1263" i="5"/>
  <c r="C1263" i="5"/>
  <c r="Q812" i="5"/>
  <c r="P812" i="5"/>
  <c r="R812" i="5" s="1"/>
  <c r="S812" i="5" s="1"/>
  <c r="O812" i="5"/>
  <c r="N812" i="5"/>
  <c r="M812" i="5"/>
  <c r="L812" i="5"/>
  <c r="J812" i="5"/>
  <c r="I812" i="5"/>
  <c r="B812" i="5" s="1"/>
  <c r="G812" i="5"/>
  <c r="H812" i="5" s="1"/>
  <c r="E812" i="5"/>
  <c r="F812" i="5" s="1"/>
  <c r="D812" i="5"/>
  <c r="C812" i="5"/>
  <c r="Q966" i="5"/>
  <c r="P966" i="5"/>
  <c r="R966" i="5" s="1"/>
  <c r="S966" i="5" s="1"/>
  <c r="O966" i="5"/>
  <c r="N966" i="5"/>
  <c r="M966" i="5"/>
  <c r="L966" i="5"/>
  <c r="J966" i="5"/>
  <c r="I966" i="5"/>
  <c r="B966" i="5" s="1"/>
  <c r="G966" i="5"/>
  <c r="H966" i="5" s="1"/>
  <c r="E966" i="5"/>
  <c r="D966" i="5"/>
  <c r="C966" i="5"/>
  <c r="Q1116" i="5"/>
  <c r="P1116" i="5"/>
  <c r="R1116" i="5" s="1"/>
  <c r="S1116" i="5" s="1"/>
  <c r="O1116" i="5"/>
  <c r="N1116" i="5"/>
  <c r="M1116" i="5"/>
  <c r="L1116" i="5"/>
  <c r="J1116" i="5"/>
  <c r="I1116" i="5"/>
  <c r="B1116" i="5" s="1"/>
  <c r="G1116" i="5"/>
  <c r="H1116" i="5" s="1"/>
  <c r="E1116" i="5"/>
  <c r="F1116" i="5" s="1"/>
  <c r="D1116" i="5"/>
  <c r="C1116" i="5"/>
  <c r="Q1272" i="5"/>
  <c r="P1272" i="5"/>
  <c r="R1272" i="5" s="1"/>
  <c r="S1272" i="5" s="1"/>
  <c r="O1272" i="5"/>
  <c r="N1272" i="5"/>
  <c r="M1272" i="5"/>
  <c r="L1272" i="5"/>
  <c r="J1272" i="5"/>
  <c r="I1272" i="5"/>
  <c r="B1272" i="5" s="1"/>
  <c r="G1272" i="5"/>
  <c r="H1272" i="5" s="1"/>
  <c r="E1272" i="5"/>
  <c r="D1272" i="5"/>
  <c r="C1272" i="5"/>
  <c r="Q915" i="5"/>
  <c r="P915" i="5"/>
  <c r="R915" i="5" s="1"/>
  <c r="S915" i="5" s="1"/>
  <c r="O915" i="5"/>
  <c r="N915" i="5"/>
  <c r="M915" i="5"/>
  <c r="L915" i="5"/>
  <c r="J915" i="5"/>
  <c r="I915" i="5"/>
  <c r="B915" i="5" s="1"/>
  <c r="G915" i="5"/>
  <c r="H915" i="5" s="1"/>
  <c r="E915" i="5"/>
  <c r="F915" i="5" s="1"/>
  <c r="D915" i="5"/>
  <c r="C915" i="5"/>
  <c r="Q858" i="5"/>
  <c r="P858" i="5"/>
  <c r="R858" i="5" s="1"/>
  <c r="S858" i="5" s="1"/>
  <c r="O858" i="5"/>
  <c r="N858" i="5"/>
  <c r="M858" i="5"/>
  <c r="L858" i="5"/>
  <c r="J858" i="5"/>
  <c r="I858" i="5"/>
  <c r="B858" i="5" s="1"/>
  <c r="G858" i="5"/>
  <c r="H858" i="5" s="1"/>
  <c r="E858" i="5"/>
  <c r="D858" i="5"/>
  <c r="C858" i="5"/>
  <c r="Q1115" i="5"/>
  <c r="P1115" i="5"/>
  <c r="R1115" i="5" s="1"/>
  <c r="S1115" i="5" s="1"/>
  <c r="O1115" i="5"/>
  <c r="N1115" i="5"/>
  <c r="M1115" i="5"/>
  <c r="L1115" i="5"/>
  <c r="J1115" i="5"/>
  <c r="I1115" i="5"/>
  <c r="B1115" i="5" s="1"/>
  <c r="G1115" i="5"/>
  <c r="H1115" i="5" s="1"/>
  <c r="E1115" i="5"/>
  <c r="F1115" i="5" s="1"/>
  <c r="D1115" i="5"/>
  <c r="C1115" i="5"/>
  <c r="Q1066" i="5"/>
  <c r="P1066" i="5"/>
  <c r="R1066" i="5" s="1"/>
  <c r="S1066" i="5" s="1"/>
  <c r="O1066" i="5"/>
  <c r="N1066" i="5"/>
  <c r="M1066" i="5"/>
  <c r="L1066" i="5"/>
  <c r="J1066" i="5"/>
  <c r="I1066" i="5"/>
  <c r="B1066" i="5" s="1"/>
  <c r="G1066" i="5"/>
  <c r="H1066" i="5" s="1"/>
  <c r="E1066" i="5"/>
  <c r="D1066" i="5"/>
  <c r="C1066" i="5"/>
  <c r="Q1160" i="5"/>
  <c r="P1160" i="5"/>
  <c r="R1160" i="5" s="1"/>
  <c r="S1160" i="5" s="1"/>
  <c r="O1160" i="5"/>
  <c r="N1160" i="5"/>
  <c r="M1160" i="5"/>
  <c r="L1160" i="5"/>
  <c r="J1160" i="5"/>
  <c r="I1160" i="5"/>
  <c r="B1160" i="5" s="1"/>
  <c r="G1160" i="5"/>
  <c r="H1160" i="5" s="1"/>
  <c r="E1160" i="5"/>
  <c r="F1160" i="5" s="1"/>
  <c r="D1160" i="5"/>
  <c r="C1160" i="5"/>
  <c r="Q857" i="5"/>
  <c r="P857" i="5"/>
  <c r="R857" i="5" s="1"/>
  <c r="S857" i="5" s="1"/>
  <c r="O857" i="5"/>
  <c r="N857" i="5"/>
  <c r="M857" i="5"/>
  <c r="L857" i="5"/>
  <c r="J857" i="5"/>
  <c r="I857" i="5"/>
  <c r="B857" i="5" s="1"/>
  <c r="G857" i="5"/>
  <c r="H857" i="5" s="1"/>
  <c r="E857" i="5"/>
  <c r="D857" i="5"/>
  <c r="C857" i="5"/>
  <c r="Q770" i="5"/>
  <c r="P770" i="5"/>
  <c r="R770" i="5" s="1"/>
  <c r="S770" i="5" s="1"/>
  <c r="O770" i="5"/>
  <c r="N770" i="5"/>
  <c r="M770" i="5"/>
  <c r="L770" i="5"/>
  <c r="J770" i="5"/>
  <c r="I770" i="5"/>
  <c r="B770" i="5" s="1"/>
  <c r="G770" i="5"/>
  <c r="H770" i="5" s="1"/>
  <c r="E770" i="5"/>
  <c r="F770" i="5" s="1"/>
  <c r="D770" i="5"/>
  <c r="C770" i="5"/>
  <c r="Q940" i="5"/>
  <c r="P940" i="5"/>
  <c r="R940" i="5" s="1"/>
  <c r="S940" i="5" s="1"/>
  <c r="O940" i="5"/>
  <c r="N940" i="5"/>
  <c r="M940" i="5"/>
  <c r="L940" i="5"/>
  <c r="J940" i="5"/>
  <c r="I940" i="5"/>
  <c r="B940" i="5" s="1"/>
  <c r="G940" i="5"/>
  <c r="H940" i="5" s="1"/>
  <c r="E940" i="5"/>
  <c r="D940" i="5"/>
  <c r="C940" i="5"/>
  <c r="Q914" i="5"/>
  <c r="P914" i="5"/>
  <c r="R914" i="5" s="1"/>
  <c r="S914" i="5" s="1"/>
  <c r="O914" i="5"/>
  <c r="N914" i="5"/>
  <c r="M914" i="5"/>
  <c r="L914" i="5"/>
  <c r="J914" i="5"/>
  <c r="I914" i="5"/>
  <c r="B914" i="5" s="1"/>
  <c r="G914" i="5"/>
  <c r="H914" i="5" s="1"/>
  <c r="E914" i="5"/>
  <c r="F914" i="5" s="1"/>
  <c r="D914" i="5"/>
  <c r="C914" i="5"/>
  <c r="Q856" i="5"/>
  <c r="P856" i="5"/>
  <c r="R856" i="5" s="1"/>
  <c r="S856" i="5" s="1"/>
  <c r="O856" i="5"/>
  <c r="N856" i="5"/>
  <c r="M856" i="5"/>
  <c r="L856" i="5"/>
  <c r="J856" i="5"/>
  <c r="I856" i="5"/>
  <c r="B856" i="5" s="1"/>
  <c r="G856" i="5"/>
  <c r="H856" i="5" s="1"/>
  <c r="E856" i="5"/>
  <c r="D856" i="5"/>
  <c r="C856" i="5"/>
  <c r="Q769" i="5"/>
  <c r="P769" i="5"/>
  <c r="R769" i="5" s="1"/>
  <c r="S769" i="5" s="1"/>
  <c r="O769" i="5"/>
  <c r="N769" i="5"/>
  <c r="M769" i="5"/>
  <c r="L769" i="5"/>
  <c r="J769" i="5"/>
  <c r="I769" i="5"/>
  <c r="B769" i="5" s="1"/>
  <c r="G769" i="5"/>
  <c r="H769" i="5" s="1"/>
  <c r="E769" i="5"/>
  <c r="F769" i="5" s="1"/>
  <c r="D769" i="5"/>
  <c r="C769" i="5"/>
  <c r="Q5" i="5"/>
  <c r="P5" i="5"/>
  <c r="R5" i="5" s="1"/>
  <c r="S5" i="5" s="1"/>
  <c r="O5" i="5"/>
  <c r="N5" i="5"/>
  <c r="M5" i="5"/>
  <c r="L5" i="5"/>
  <c r="J5" i="5"/>
  <c r="I5" i="5"/>
  <c r="B5" i="5" s="1"/>
  <c r="G5" i="5"/>
  <c r="H5" i="5" s="1"/>
  <c r="E5" i="5"/>
  <c r="D5" i="5"/>
  <c r="C5" i="5"/>
  <c r="Q913" i="5"/>
  <c r="P913" i="5"/>
  <c r="R913" i="5" s="1"/>
  <c r="S913" i="5" s="1"/>
  <c r="O913" i="5"/>
  <c r="N913" i="5"/>
  <c r="M913" i="5"/>
  <c r="L913" i="5"/>
  <c r="J913" i="5"/>
  <c r="I913" i="5"/>
  <c r="B913" i="5" s="1"/>
  <c r="G913" i="5"/>
  <c r="H913" i="5" s="1"/>
  <c r="E913" i="5"/>
  <c r="F913" i="5" s="1"/>
  <c r="D913" i="5"/>
  <c r="C913" i="5"/>
  <c r="Q855" i="5"/>
  <c r="P855" i="5"/>
  <c r="R855" i="5" s="1"/>
  <c r="S855" i="5" s="1"/>
  <c r="O855" i="5"/>
  <c r="N855" i="5"/>
  <c r="M855" i="5"/>
  <c r="L855" i="5"/>
  <c r="J855" i="5"/>
  <c r="I855" i="5"/>
  <c r="B855" i="5" s="1"/>
  <c r="G855" i="5"/>
  <c r="H855" i="5" s="1"/>
  <c r="E855" i="5"/>
  <c r="D855" i="5"/>
  <c r="C855" i="5"/>
  <c r="Q1010" i="5"/>
  <c r="P1010" i="5"/>
  <c r="R1010" i="5" s="1"/>
  <c r="S1010" i="5" s="1"/>
  <c r="O1010" i="5"/>
  <c r="N1010" i="5"/>
  <c r="M1010" i="5"/>
  <c r="L1010" i="5"/>
  <c r="J1010" i="5"/>
  <c r="I1010" i="5"/>
  <c r="B1010" i="5" s="1"/>
  <c r="G1010" i="5"/>
  <c r="H1010" i="5" s="1"/>
  <c r="E1010" i="5"/>
  <c r="F1010" i="5" s="1"/>
  <c r="D1010" i="5"/>
  <c r="C1010" i="5"/>
  <c r="Q1065" i="5"/>
  <c r="P1065" i="5"/>
  <c r="R1065" i="5" s="1"/>
  <c r="S1065" i="5" s="1"/>
  <c r="O1065" i="5"/>
  <c r="N1065" i="5"/>
  <c r="M1065" i="5"/>
  <c r="L1065" i="5"/>
  <c r="J1065" i="5"/>
  <c r="I1065" i="5"/>
  <c r="B1065" i="5" s="1"/>
  <c r="G1065" i="5"/>
  <c r="H1065" i="5" s="1"/>
  <c r="E1065" i="5"/>
  <c r="D1065" i="5"/>
  <c r="C1065" i="5"/>
  <c r="Q1197" i="5"/>
  <c r="P1197" i="5"/>
  <c r="R1197" i="5" s="1"/>
  <c r="S1197" i="5" s="1"/>
  <c r="O1197" i="5"/>
  <c r="N1197" i="5"/>
  <c r="M1197" i="5"/>
  <c r="L1197" i="5"/>
  <c r="J1197" i="5"/>
  <c r="I1197" i="5"/>
  <c r="B1197" i="5" s="1"/>
  <c r="G1197" i="5"/>
  <c r="H1197" i="5" s="1"/>
  <c r="E1197" i="5"/>
  <c r="F1197" i="5" s="1"/>
  <c r="D1197" i="5"/>
  <c r="C1197" i="5"/>
  <c r="Q965" i="5"/>
  <c r="P965" i="5"/>
  <c r="R965" i="5" s="1"/>
  <c r="S965" i="5" s="1"/>
  <c r="O965" i="5"/>
  <c r="N965" i="5"/>
  <c r="M965" i="5"/>
  <c r="L965" i="5"/>
  <c r="J965" i="5"/>
  <c r="I965" i="5"/>
  <c r="B965" i="5" s="1"/>
  <c r="G965" i="5"/>
  <c r="H965" i="5" s="1"/>
  <c r="E965" i="5"/>
  <c r="D965" i="5"/>
  <c r="C965" i="5"/>
  <c r="Q1114" i="5"/>
  <c r="P1114" i="5"/>
  <c r="R1114" i="5" s="1"/>
  <c r="S1114" i="5" s="1"/>
  <c r="O1114" i="5"/>
  <c r="N1114" i="5"/>
  <c r="M1114" i="5"/>
  <c r="L1114" i="5"/>
  <c r="J1114" i="5"/>
  <c r="I1114" i="5"/>
  <c r="B1114" i="5" s="1"/>
  <c r="G1114" i="5"/>
  <c r="H1114" i="5" s="1"/>
  <c r="E1114" i="5"/>
  <c r="F1114" i="5" s="1"/>
  <c r="D1114" i="5"/>
  <c r="C1114" i="5"/>
  <c r="Q1064" i="5"/>
  <c r="P1064" i="5"/>
  <c r="R1064" i="5" s="1"/>
  <c r="S1064" i="5" s="1"/>
  <c r="O1064" i="5"/>
  <c r="N1064" i="5"/>
  <c r="M1064" i="5"/>
  <c r="L1064" i="5"/>
  <c r="J1064" i="5"/>
  <c r="I1064" i="5"/>
  <c r="B1064" i="5" s="1"/>
  <c r="G1064" i="5"/>
  <c r="H1064" i="5" s="1"/>
  <c r="E1064" i="5"/>
  <c r="D1064" i="5"/>
  <c r="C1064" i="5"/>
  <c r="Q1196" i="5"/>
  <c r="P1196" i="5"/>
  <c r="R1196" i="5" s="1"/>
  <c r="S1196" i="5" s="1"/>
  <c r="O1196" i="5"/>
  <c r="N1196" i="5"/>
  <c r="M1196" i="5"/>
  <c r="L1196" i="5"/>
  <c r="J1196" i="5"/>
  <c r="I1196" i="5"/>
  <c r="B1196" i="5" s="1"/>
  <c r="G1196" i="5"/>
  <c r="H1196" i="5" s="1"/>
  <c r="E1196" i="5"/>
  <c r="F1196" i="5" s="1"/>
  <c r="D1196" i="5"/>
  <c r="C1196" i="5"/>
  <c r="Q854" i="5"/>
  <c r="P854" i="5"/>
  <c r="R854" i="5" s="1"/>
  <c r="S854" i="5" s="1"/>
  <c r="O854" i="5"/>
  <c r="N854" i="5"/>
  <c r="M854" i="5"/>
  <c r="L854" i="5"/>
  <c r="J854" i="5"/>
  <c r="I854" i="5"/>
  <c r="B854" i="5" s="1"/>
  <c r="G854" i="5"/>
  <c r="H854" i="5" s="1"/>
  <c r="E854" i="5"/>
  <c r="D854" i="5"/>
  <c r="C854" i="5"/>
  <c r="Q1113" i="5"/>
  <c r="P1113" i="5"/>
  <c r="R1113" i="5" s="1"/>
  <c r="S1113" i="5" s="1"/>
  <c r="O1113" i="5"/>
  <c r="N1113" i="5"/>
  <c r="M1113" i="5"/>
  <c r="L1113" i="5"/>
  <c r="J1113" i="5"/>
  <c r="I1113" i="5"/>
  <c r="B1113" i="5" s="1"/>
  <c r="G1113" i="5"/>
  <c r="H1113" i="5" s="1"/>
  <c r="E1113" i="5"/>
  <c r="F1113" i="5" s="1"/>
  <c r="D1113" i="5"/>
  <c r="C1113" i="5"/>
  <c r="Q1243" i="5"/>
  <c r="P1243" i="5"/>
  <c r="R1243" i="5" s="1"/>
  <c r="S1243" i="5" s="1"/>
  <c r="O1243" i="5"/>
  <c r="N1243" i="5"/>
  <c r="M1243" i="5"/>
  <c r="L1243" i="5"/>
  <c r="J1243" i="5"/>
  <c r="I1243" i="5"/>
  <c r="B1243" i="5" s="1"/>
  <c r="G1243" i="5"/>
  <c r="H1243" i="5" s="1"/>
  <c r="E1243" i="5"/>
  <c r="D1243" i="5"/>
  <c r="C1243" i="5"/>
  <c r="Q811" i="5"/>
  <c r="P811" i="5"/>
  <c r="R811" i="5" s="1"/>
  <c r="S811" i="5" s="1"/>
  <c r="O811" i="5"/>
  <c r="N811" i="5"/>
  <c r="M811" i="5"/>
  <c r="L811" i="5"/>
  <c r="J811" i="5"/>
  <c r="I811" i="5"/>
  <c r="B811" i="5" s="1"/>
  <c r="G811" i="5"/>
  <c r="H811" i="5" s="1"/>
  <c r="E811" i="5"/>
  <c r="F811" i="5" s="1"/>
  <c r="D811" i="5"/>
  <c r="C811" i="5"/>
  <c r="Q964" i="5"/>
  <c r="P964" i="5"/>
  <c r="R964" i="5" s="1"/>
  <c r="S964" i="5" s="1"/>
  <c r="O964" i="5"/>
  <c r="N964" i="5"/>
  <c r="M964" i="5"/>
  <c r="L964" i="5"/>
  <c r="J964" i="5"/>
  <c r="I964" i="5"/>
  <c r="B964" i="5" s="1"/>
  <c r="G964" i="5"/>
  <c r="H964" i="5" s="1"/>
  <c r="E964" i="5"/>
  <c r="D964" i="5"/>
  <c r="C964" i="5"/>
  <c r="Q1112" i="5"/>
  <c r="P1112" i="5"/>
  <c r="R1112" i="5" s="1"/>
  <c r="S1112" i="5" s="1"/>
  <c r="O1112" i="5"/>
  <c r="N1112" i="5"/>
  <c r="M1112" i="5"/>
  <c r="L1112" i="5"/>
  <c r="J1112" i="5"/>
  <c r="I1112" i="5"/>
  <c r="B1112" i="5" s="1"/>
  <c r="G1112" i="5"/>
  <c r="H1112" i="5" s="1"/>
  <c r="E1112" i="5"/>
  <c r="F1112" i="5" s="1"/>
  <c r="D1112" i="5"/>
  <c r="C1112" i="5"/>
  <c r="Q1271" i="5"/>
  <c r="P1271" i="5"/>
  <c r="R1271" i="5" s="1"/>
  <c r="S1271" i="5" s="1"/>
  <c r="O1271" i="5"/>
  <c r="N1271" i="5"/>
  <c r="M1271" i="5"/>
  <c r="L1271" i="5"/>
  <c r="J1271" i="5"/>
  <c r="I1271" i="5"/>
  <c r="B1271" i="5" s="1"/>
  <c r="G1271" i="5"/>
  <c r="H1271" i="5" s="1"/>
  <c r="E1271" i="5"/>
  <c r="D1271" i="5"/>
  <c r="C1271" i="5"/>
  <c r="Q1218" i="5"/>
  <c r="P1218" i="5"/>
  <c r="R1218" i="5" s="1"/>
  <c r="S1218" i="5" s="1"/>
  <c r="O1218" i="5"/>
  <c r="N1218" i="5"/>
  <c r="M1218" i="5"/>
  <c r="L1218" i="5"/>
  <c r="J1218" i="5"/>
  <c r="I1218" i="5"/>
  <c r="B1218" i="5" s="1"/>
  <c r="G1218" i="5"/>
  <c r="H1218" i="5" s="1"/>
  <c r="E1218" i="5"/>
  <c r="F1218" i="5" s="1"/>
  <c r="D1218" i="5"/>
  <c r="C1218" i="5"/>
  <c r="Q853" i="5"/>
  <c r="P853" i="5"/>
  <c r="R853" i="5" s="1"/>
  <c r="S853" i="5" s="1"/>
  <c r="O853" i="5"/>
  <c r="N853" i="5"/>
  <c r="M853" i="5"/>
  <c r="L853" i="5"/>
  <c r="J853" i="5"/>
  <c r="I853" i="5"/>
  <c r="B853" i="5" s="1"/>
  <c r="G853" i="5"/>
  <c r="H853" i="5" s="1"/>
  <c r="E853" i="5"/>
  <c r="D853" i="5"/>
  <c r="C853" i="5"/>
  <c r="Q1111" i="5"/>
  <c r="P1111" i="5"/>
  <c r="R1111" i="5" s="1"/>
  <c r="S1111" i="5" s="1"/>
  <c r="O1111" i="5"/>
  <c r="N1111" i="5"/>
  <c r="M1111" i="5"/>
  <c r="L1111" i="5"/>
  <c r="J1111" i="5"/>
  <c r="I1111" i="5"/>
  <c r="B1111" i="5" s="1"/>
  <c r="G1111" i="5"/>
  <c r="H1111" i="5" s="1"/>
  <c r="E1111" i="5"/>
  <c r="F1111" i="5" s="1"/>
  <c r="D1111" i="5"/>
  <c r="C1111" i="5"/>
  <c r="Q1309" i="5"/>
  <c r="P1309" i="5"/>
  <c r="R1309" i="5" s="1"/>
  <c r="S1309" i="5" s="1"/>
  <c r="O1309" i="5"/>
  <c r="N1309" i="5"/>
  <c r="M1309" i="5"/>
  <c r="L1309" i="5"/>
  <c r="J1309" i="5"/>
  <c r="I1309" i="5"/>
  <c r="B1309" i="5" s="1"/>
  <c r="G1309" i="5"/>
  <c r="H1309" i="5" s="1"/>
  <c r="E1309" i="5"/>
  <c r="D1309" i="5"/>
  <c r="C1309" i="5"/>
  <c r="Q1195" i="5"/>
  <c r="P1195" i="5"/>
  <c r="R1195" i="5" s="1"/>
  <c r="S1195" i="5" s="1"/>
  <c r="O1195" i="5"/>
  <c r="N1195" i="5"/>
  <c r="M1195" i="5"/>
  <c r="L1195" i="5"/>
  <c r="J1195" i="5"/>
  <c r="I1195" i="5"/>
  <c r="B1195" i="5" s="1"/>
  <c r="G1195" i="5"/>
  <c r="H1195" i="5" s="1"/>
  <c r="E1195" i="5"/>
  <c r="F1195" i="5" s="1"/>
  <c r="D1195" i="5"/>
  <c r="C1195" i="5"/>
  <c r="Q852" i="5"/>
  <c r="P852" i="5"/>
  <c r="R852" i="5" s="1"/>
  <c r="S852" i="5" s="1"/>
  <c r="O852" i="5"/>
  <c r="N852" i="5"/>
  <c r="M852" i="5"/>
  <c r="L852" i="5"/>
  <c r="J852" i="5"/>
  <c r="I852" i="5"/>
  <c r="B852" i="5" s="1"/>
  <c r="G852" i="5"/>
  <c r="H852" i="5" s="1"/>
  <c r="E852" i="5"/>
  <c r="D852" i="5"/>
  <c r="C852" i="5"/>
  <c r="Q1148" i="5"/>
  <c r="P1148" i="5"/>
  <c r="R1148" i="5" s="1"/>
  <c r="S1148" i="5" s="1"/>
  <c r="O1148" i="5"/>
  <c r="N1148" i="5"/>
  <c r="M1148" i="5"/>
  <c r="L1148" i="5"/>
  <c r="J1148" i="5"/>
  <c r="I1148" i="5"/>
  <c r="B1148" i="5" s="1"/>
  <c r="G1148" i="5"/>
  <c r="H1148" i="5" s="1"/>
  <c r="E1148" i="5"/>
  <c r="F1148" i="5" s="1"/>
  <c r="D1148" i="5"/>
  <c r="C1148" i="5"/>
  <c r="Q1151" i="5"/>
  <c r="P1151" i="5"/>
  <c r="R1151" i="5" s="1"/>
  <c r="S1151" i="5" s="1"/>
  <c r="O1151" i="5"/>
  <c r="N1151" i="5"/>
  <c r="M1151" i="5"/>
  <c r="L1151" i="5"/>
  <c r="J1151" i="5"/>
  <c r="I1151" i="5"/>
  <c r="B1151" i="5" s="1"/>
  <c r="G1151" i="5"/>
  <c r="H1151" i="5" s="1"/>
  <c r="E1151" i="5"/>
  <c r="D1151" i="5"/>
  <c r="C1151" i="5"/>
  <c r="Q1194" i="5"/>
  <c r="P1194" i="5"/>
  <c r="R1194" i="5" s="1"/>
  <c r="S1194" i="5" s="1"/>
  <c r="O1194" i="5"/>
  <c r="N1194" i="5"/>
  <c r="M1194" i="5"/>
  <c r="L1194" i="5"/>
  <c r="J1194" i="5"/>
  <c r="I1194" i="5"/>
  <c r="B1194" i="5" s="1"/>
  <c r="G1194" i="5"/>
  <c r="H1194" i="5" s="1"/>
  <c r="E1194" i="5"/>
  <c r="F1194" i="5" s="1"/>
  <c r="D1194" i="5"/>
  <c r="C1194" i="5"/>
  <c r="Q851" i="5"/>
  <c r="P851" i="5"/>
  <c r="R851" i="5" s="1"/>
  <c r="S851" i="5" s="1"/>
  <c r="O851" i="5"/>
  <c r="N851" i="5"/>
  <c r="M851" i="5"/>
  <c r="L851" i="5"/>
  <c r="J851" i="5"/>
  <c r="I851" i="5"/>
  <c r="B851" i="5" s="1"/>
  <c r="G851" i="5"/>
  <c r="H851" i="5" s="1"/>
  <c r="E851" i="5"/>
  <c r="D851" i="5"/>
  <c r="C851" i="5"/>
  <c r="Q1147" i="5"/>
  <c r="P1147" i="5"/>
  <c r="R1147" i="5" s="1"/>
  <c r="S1147" i="5" s="1"/>
  <c r="O1147" i="5"/>
  <c r="N1147" i="5"/>
  <c r="M1147" i="5"/>
  <c r="L1147" i="5"/>
  <c r="J1147" i="5"/>
  <c r="I1147" i="5"/>
  <c r="B1147" i="5" s="1"/>
  <c r="G1147" i="5"/>
  <c r="H1147" i="5" s="1"/>
  <c r="E1147" i="5"/>
  <c r="F1147" i="5" s="1"/>
  <c r="D1147" i="5"/>
  <c r="C1147" i="5"/>
  <c r="Q1063" i="5"/>
  <c r="P1063" i="5"/>
  <c r="R1063" i="5" s="1"/>
  <c r="S1063" i="5" s="1"/>
  <c r="O1063" i="5"/>
  <c r="N1063" i="5"/>
  <c r="M1063" i="5"/>
  <c r="L1063" i="5"/>
  <c r="J1063" i="5"/>
  <c r="I1063" i="5"/>
  <c r="B1063" i="5" s="1"/>
  <c r="G1063" i="5"/>
  <c r="H1063" i="5" s="1"/>
  <c r="E1063" i="5"/>
  <c r="D1063" i="5"/>
  <c r="C1063" i="5"/>
  <c r="Q1140" i="5"/>
  <c r="P1140" i="5"/>
  <c r="R1140" i="5" s="1"/>
  <c r="S1140" i="5" s="1"/>
  <c r="O1140" i="5"/>
  <c r="N1140" i="5"/>
  <c r="M1140" i="5"/>
  <c r="L1140" i="5"/>
  <c r="J1140" i="5"/>
  <c r="I1140" i="5"/>
  <c r="B1140" i="5" s="1"/>
  <c r="G1140" i="5"/>
  <c r="H1140" i="5" s="1"/>
  <c r="E1140" i="5"/>
  <c r="F1140" i="5" s="1"/>
  <c r="D1140" i="5"/>
  <c r="C1140" i="5"/>
  <c r="Q850" i="5"/>
  <c r="P850" i="5"/>
  <c r="R850" i="5" s="1"/>
  <c r="S850" i="5" s="1"/>
  <c r="O850" i="5"/>
  <c r="N850" i="5"/>
  <c r="M850" i="5"/>
  <c r="L850" i="5"/>
  <c r="J850" i="5"/>
  <c r="I850" i="5"/>
  <c r="B850" i="5" s="1"/>
  <c r="G850" i="5"/>
  <c r="H850" i="5" s="1"/>
  <c r="E850" i="5"/>
  <c r="D850" i="5"/>
  <c r="C850" i="5"/>
  <c r="Q1022" i="5"/>
  <c r="P1022" i="5"/>
  <c r="R1022" i="5" s="1"/>
  <c r="S1022" i="5" s="1"/>
  <c r="O1022" i="5"/>
  <c r="N1022" i="5"/>
  <c r="M1022" i="5"/>
  <c r="L1022" i="5"/>
  <c r="J1022" i="5"/>
  <c r="I1022" i="5"/>
  <c r="B1022" i="5" s="1"/>
  <c r="G1022" i="5"/>
  <c r="H1022" i="5" s="1"/>
  <c r="E1022" i="5"/>
  <c r="F1022" i="5" s="1"/>
  <c r="D1022" i="5"/>
  <c r="C1022" i="5"/>
  <c r="Q1250" i="5"/>
  <c r="P1250" i="5"/>
  <c r="R1250" i="5" s="1"/>
  <c r="S1250" i="5" s="1"/>
  <c r="O1250" i="5"/>
  <c r="N1250" i="5"/>
  <c r="M1250" i="5"/>
  <c r="L1250" i="5"/>
  <c r="J1250" i="5"/>
  <c r="I1250" i="5"/>
  <c r="B1250" i="5" s="1"/>
  <c r="G1250" i="5"/>
  <c r="H1250" i="5" s="1"/>
  <c r="E1250" i="5"/>
  <c r="D1250" i="5"/>
  <c r="C1250" i="5"/>
  <c r="Q1193" i="5"/>
  <c r="P1193" i="5"/>
  <c r="R1193" i="5" s="1"/>
  <c r="S1193" i="5" s="1"/>
  <c r="O1193" i="5"/>
  <c r="N1193" i="5"/>
  <c r="M1193" i="5"/>
  <c r="L1193" i="5"/>
  <c r="J1193" i="5"/>
  <c r="I1193" i="5"/>
  <c r="B1193" i="5" s="1"/>
  <c r="G1193" i="5"/>
  <c r="H1193" i="5" s="1"/>
  <c r="E1193" i="5"/>
  <c r="F1193" i="5" s="1"/>
  <c r="D1193" i="5"/>
  <c r="C1193" i="5"/>
  <c r="Q849" i="5"/>
  <c r="P849" i="5"/>
  <c r="R849" i="5" s="1"/>
  <c r="S849" i="5" s="1"/>
  <c r="O849" i="5"/>
  <c r="N849" i="5"/>
  <c r="M849" i="5"/>
  <c r="L849" i="5"/>
  <c r="J849" i="5"/>
  <c r="I849" i="5"/>
  <c r="B849" i="5" s="1"/>
  <c r="G849" i="5"/>
  <c r="H849" i="5" s="1"/>
  <c r="E849" i="5"/>
  <c r="D849" i="5"/>
  <c r="C849" i="5"/>
  <c r="Q987" i="5"/>
  <c r="P987" i="5"/>
  <c r="R987" i="5" s="1"/>
  <c r="S987" i="5" s="1"/>
  <c r="O987" i="5"/>
  <c r="N987" i="5"/>
  <c r="M987" i="5"/>
  <c r="L987" i="5"/>
  <c r="J987" i="5"/>
  <c r="I987" i="5"/>
  <c r="B987" i="5" s="1"/>
  <c r="G987" i="5"/>
  <c r="H987" i="5" s="1"/>
  <c r="E987" i="5"/>
  <c r="F987" i="5" s="1"/>
  <c r="D987" i="5"/>
  <c r="C987" i="5"/>
  <c r="Q1270" i="5"/>
  <c r="P1270" i="5"/>
  <c r="R1270" i="5" s="1"/>
  <c r="S1270" i="5" s="1"/>
  <c r="O1270" i="5"/>
  <c r="N1270" i="5"/>
  <c r="M1270" i="5"/>
  <c r="L1270" i="5"/>
  <c r="J1270" i="5"/>
  <c r="I1270" i="5"/>
  <c r="B1270" i="5" s="1"/>
  <c r="G1270" i="5"/>
  <c r="H1270" i="5" s="1"/>
  <c r="E1270" i="5"/>
  <c r="D1270" i="5"/>
  <c r="C1270" i="5"/>
  <c r="Q1192" i="5"/>
  <c r="P1192" i="5"/>
  <c r="R1192" i="5" s="1"/>
  <c r="S1192" i="5" s="1"/>
  <c r="O1192" i="5"/>
  <c r="N1192" i="5"/>
  <c r="M1192" i="5"/>
  <c r="L1192" i="5"/>
  <c r="J1192" i="5"/>
  <c r="I1192" i="5"/>
  <c r="B1192" i="5" s="1"/>
  <c r="G1192" i="5"/>
  <c r="H1192" i="5" s="1"/>
  <c r="E1192" i="5"/>
  <c r="F1192" i="5" s="1"/>
  <c r="D1192" i="5"/>
  <c r="C1192" i="5"/>
  <c r="Q848" i="5"/>
  <c r="P848" i="5"/>
  <c r="R848" i="5" s="1"/>
  <c r="S848" i="5" s="1"/>
  <c r="O848" i="5"/>
  <c r="N848" i="5"/>
  <c r="M848" i="5"/>
  <c r="L848" i="5"/>
  <c r="J848" i="5"/>
  <c r="I848" i="5"/>
  <c r="B848" i="5" s="1"/>
  <c r="G848" i="5"/>
  <c r="H848" i="5" s="1"/>
  <c r="E848" i="5"/>
  <c r="D848" i="5"/>
  <c r="C848" i="5"/>
  <c r="Q768" i="5"/>
  <c r="P768" i="5"/>
  <c r="R768" i="5" s="1"/>
  <c r="S768" i="5" s="1"/>
  <c r="O768" i="5"/>
  <c r="N768" i="5"/>
  <c r="M768" i="5"/>
  <c r="L768" i="5"/>
  <c r="J768" i="5"/>
  <c r="I768" i="5"/>
  <c r="B768" i="5" s="1"/>
  <c r="G768" i="5"/>
  <c r="H768" i="5" s="1"/>
  <c r="E768" i="5"/>
  <c r="F768" i="5" s="1"/>
  <c r="D768" i="5"/>
  <c r="C768" i="5"/>
  <c r="Q1229" i="5"/>
  <c r="P1229" i="5"/>
  <c r="R1229" i="5" s="1"/>
  <c r="S1229" i="5" s="1"/>
  <c r="O1229" i="5"/>
  <c r="N1229" i="5"/>
  <c r="M1229" i="5"/>
  <c r="L1229" i="5"/>
  <c r="J1229" i="5"/>
  <c r="I1229" i="5"/>
  <c r="B1229" i="5" s="1"/>
  <c r="G1229" i="5"/>
  <c r="H1229" i="5" s="1"/>
  <c r="E1229" i="5"/>
  <c r="D1229" i="5"/>
  <c r="C1229" i="5"/>
  <c r="Q912" i="5"/>
  <c r="P912" i="5"/>
  <c r="R912" i="5" s="1"/>
  <c r="S912" i="5" s="1"/>
  <c r="O912" i="5"/>
  <c r="N912" i="5"/>
  <c r="M912" i="5"/>
  <c r="L912" i="5"/>
  <c r="J912" i="5"/>
  <c r="I912" i="5"/>
  <c r="B912" i="5" s="1"/>
  <c r="G912" i="5"/>
  <c r="H912" i="5" s="1"/>
  <c r="E912" i="5"/>
  <c r="F912" i="5" s="1"/>
  <c r="D912" i="5"/>
  <c r="C912" i="5"/>
  <c r="Q847" i="5"/>
  <c r="P847" i="5"/>
  <c r="R847" i="5" s="1"/>
  <c r="S847" i="5" s="1"/>
  <c r="O847" i="5"/>
  <c r="N847" i="5"/>
  <c r="M847" i="5"/>
  <c r="L847" i="5"/>
  <c r="J847" i="5"/>
  <c r="I847" i="5"/>
  <c r="B847" i="5" s="1"/>
  <c r="G847" i="5"/>
  <c r="H847" i="5" s="1"/>
  <c r="E847" i="5"/>
  <c r="D847" i="5"/>
  <c r="C847" i="5"/>
  <c r="Q1021" i="5"/>
  <c r="P1021" i="5"/>
  <c r="R1021" i="5" s="1"/>
  <c r="S1021" i="5" s="1"/>
  <c r="O1021" i="5"/>
  <c r="N1021" i="5"/>
  <c r="M1021" i="5"/>
  <c r="L1021" i="5"/>
  <c r="J1021" i="5"/>
  <c r="I1021" i="5"/>
  <c r="B1021" i="5" s="1"/>
  <c r="G1021" i="5"/>
  <c r="H1021" i="5" s="1"/>
  <c r="E1021" i="5"/>
  <c r="F1021" i="5" s="1"/>
  <c r="D1021" i="5"/>
  <c r="C1021" i="5"/>
  <c r="Q1228" i="5"/>
  <c r="P1228" i="5"/>
  <c r="R1228" i="5" s="1"/>
  <c r="S1228" i="5" s="1"/>
  <c r="O1228" i="5"/>
  <c r="N1228" i="5"/>
  <c r="M1228" i="5"/>
  <c r="L1228" i="5"/>
  <c r="J1228" i="5"/>
  <c r="I1228" i="5"/>
  <c r="B1228" i="5" s="1"/>
  <c r="G1228" i="5"/>
  <c r="H1228" i="5" s="1"/>
  <c r="E1228" i="5"/>
  <c r="D1228" i="5"/>
  <c r="C1228" i="5"/>
  <c r="Q1191" i="5"/>
  <c r="P1191" i="5"/>
  <c r="R1191" i="5" s="1"/>
  <c r="S1191" i="5" s="1"/>
  <c r="O1191" i="5"/>
  <c r="N1191" i="5"/>
  <c r="M1191" i="5"/>
  <c r="L1191" i="5"/>
  <c r="J1191" i="5"/>
  <c r="I1191" i="5"/>
  <c r="B1191" i="5" s="1"/>
  <c r="G1191" i="5"/>
  <c r="H1191" i="5" s="1"/>
  <c r="E1191" i="5"/>
  <c r="F1191" i="5" s="1"/>
  <c r="D1191" i="5"/>
  <c r="C1191" i="5"/>
  <c r="Q846" i="5"/>
  <c r="P846" i="5"/>
  <c r="R846" i="5" s="1"/>
  <c r="S846" i="5" s="1"/>
  <c r="O846" i="5"/>
  <c r="N846" i="5"/>
  <c r="M846" i="5"/>
  <c r="L846" i="5"/>
  <c r="J846" i="5"/>
  <c r="I846" i="5"/>
  <c r="B846" i="5" s="1"/>
  <c r="G846" i="5"/>
  <c r="H846" i="5" s="1"/>
  <c r="E846" i="5"/>
  <c r="D846" i="5"/>
  <c r="C846" i="5"/>
  <c r="Q1110" i="5"/>
  <c r="P1110" i="5"/>
  <c r="R1110" i="5" s="1"/>
  <c r="S1110" i="5" s="1"/>
  <c r="O1110" i="5"/>
  <c r="N1110" i="5"/>
  <c r="M1110" i="5"/>
  <c r="L1110" i="5"/>
  <c r="J1110" i="5"/>
  <c r="I1110" i="5"/>
  <c r="B1110" i="5" s="1"/>
  <c r="G1110" i="5"/>
  <c r="H1110" i="5" s="1"/>
  <c r="E1110" i="5"/>
  <c r="F1110" i="5" s="1"/>
  <c r="D1110" i="5"/>
  <c r="C1110" i="5"/>
  <c r="Q1062" i="5"/>
  <c r="P1062" i="5"/>
  <c r="R1062" i="5" s="1"/>
  <c r="S1062" i="5" s="1"/>
  <c r="O1062" i="5"/>
  <c r="N1062" i="5"/>
  <c r="M1062" i="5"/>
  <c r="L1062" i="5"/>
  <c r="J1062" i="5"/>
  <c r="I1062" i="5"/>
  <c r="B1062" i="5" s="1"/>
  <c r="G1062" i="5"/>
  <c r="H1062" i="5" s="1"/>
  <c r="E1062" i="5"/>
  <c r="D1062" i="5"/>
  <c r="C1062" i="5"/>
  <c r="Q1217" i="5"/>
  <c r="P1217" i="5"/>
  <c r="R1217" i="5" s="1"/>
  <c r="S1217" i="5" s="1"/>
  <c r="O1217" i="5"/>
  <c r="N1217" i="5"/>
  <c r="M1217" i="5"/>
  <c r="L1217" i="5"/>
  <c r="J1217" i="5"/>
  <c r="I1217" i="5"/>
  <c r="B1217" i="5" s="1"/>
  <c r="G1217" i="5"/>
  <c r="H1217" i="5" s="1"/>
  <c r="E1217" i="5"/>
  <c r="F1217" i="5" s="1"/>
  <c r="D1217" i="5"/>
  <c r="C1217" i="5"/>
  <c r="Q963" i="5"/>
  <c r="P963" i="5"/>
  <c r="R963" i="5" s="1"/>
  <c r="S963" i="5" s="1"/>
  <c r="O963" i="5"/>
  <c r="N963" i="5"/>
  <c r="M963" i="5"/>
  <c r="L963" i="5"/>
  <c r="J963" i="5"/>
  <c r="I963" i="5"/>
  <c r="B963" i="5" s="1"/>
  <c r="G963" i="5"/>
  <c r="H963" i="5" s="1"/>
  <c r="E963" i="5"/>
  <c r="D963" i="5"/>
  <c r="C963" i="5"/>
  <c r="Q1109" i="5"/>
  <c r="P1109" i="5"/>
  <c r="R1109" i="5" s="1"/>
  <c r="S1109" i="5" s="1"/>
  <c r="O1109" i="5"/>
  <c r="N1109" i="5"/>
  <c r="M1109" i="5"/>
  <c r="L1109" i="5"/>
  <c r="J1109" i="5"/>
  <c r="I1109" i="5"/>
  <c r="B1109" i="5" s="1"/>
  <c r="G1109" i="5"/>
  <c r="H1109" i="5" s="1"/>
  <c r="E1109" i="5"/>
  <c r="F1109" i="5" s="1"/>
  <c r="D1109" i="5"/>
  <c r="C1109" i="5"/>
  <c r="Q1269" i="5"/>
  <c r="P1269" i="5"/>
  <c r="R1269" i="5" s="1"/>
  <c r="S1269" i="5" s="1"/>
  <c r="O1269" i="5"/>
  <c r="N1269" i="5"/>
  <c r="M1269" i="5"/>
  <c r="L1269" i="5"/>
  <c r="J1269" i="5"/>
  <c r="I1269" i="5"/>
  <c r="B1269" i="5" s="1"/>
  <c r="G1269" i="5"/>
  <c r="H1269" i="5" s="1"/>
  <c r="E1269" i="5"/>
  <c r="D1269" i="5"/>
  <c r="C1269" i="5"/>
  <c r="Q1190" i="5"/>
  <c r="P1190" i="5"/>
  <c r="R1190" i="5" s="1"/>
  <c r="S1190" i="5" s="1"/>
  <c r="O1190" i="5"/>
  <c r="N1190" i="5"/>
  <c r="M1190" i="5"/>
  <c r="L1190" i="5"/>
  <c r="J1190" i="5"/>
  <c r="I1190" i="5"/>
  <c r="B1190" i="5" s="1"/>
  <c r="G1190" i="5"/>
  <c r="H1190" i="5" s="1"/>
  <c r="E1190" i="5"/>
  <c r="F1190" i="5" s="1"/>
  <c r="D1190" i="5"/>
  <c r="C1190" i="5"/>
  <c r="Q845" i="5"/>
  <c r="P845" i="5"/>
  <c r="R845" i="5" s="1"/>
  <c r="S845" i="5" s="1"/>
  <c r="O845" i="5"/>
  <c r="N845" i="5"/>
  <c r="M845" i="5"/>
  <c r="L845" i="5"/>
  <c r="J845" i="5"/>
  <c r="I845" i="5"/>
  <c r="B845" i="5" s="1"/>
  <c r="G845" i="5"/>
  <c r="H845" i="5" s="1"/>
  <c r="E845" i="5"/>
  <c r="D845" i="5"/>
  <c r="C845" i="5"/>
  <c r="Q1020" i="5"/>
  <c r="P1020" i="5"/>
  <c r="R1020" i="5" s="1"/>
  <c r="S1020" i="5" s="1"/>
  <c r="O1020" i="5"/>
  <c r="N1020" i="5"/>
  <c r="M1020" i="5"/>
  <c r="L1020" i="5"/>
  <c r="J1020" i="5"/>
  <c r="I1020" i="5"/>
  <c r="B1020" i="5" s="1"/>
  <c r="G1020" i="5"/>
  <c r="H1020" i="5" s="1"/>
  <c r="E1020" i="5"/>
  <c r="F1020" i="5" s="1"/>
  <c r="D1020" i="5"/>
  <c r="C1020" i="5"/>
  <c r="Q6" i="5"/>
  <c r="P6" i="5"/>
  <c r="R6" i="5" s="1"/>
  <c r="S6" i="5" s="1"/>
  <c r="O6" i="5"/>
  <c r="N6" i="5"/>
  <c r="M6" i="5"/>
  <c r="L6" i="5"/>
  <c r="J6" i="5"/>
  <c r="I6" i="5"/>
  <c r="B6" i="5" s="1"/>
  <c r="G6" i="5"/>
  <c r="H6" i="5" s="1"/>
  <c r="E6" i="5"/>
  <c r="D6" i="5"/>
  <c r="C6" i="5"/>
  <c r="Q911" i="5"/>
  <c r="P911" i="5"/>
  <c r="R911" i="5" s="1"/>
  <c r="S911" i="5" s="1"/>
  <c r="O911" i="5"/>
  <c r="N911" i="5"/>
  <c r="M911" i="5"/>
  <c r="L911" i="5"/>
  <c r="J911" i="5"/>
  <c r="I911" i="5"/>
  <c r="B911" i="5" s="1"/>
  <c r="G911" i="5"/>
  <c r="H911" i="5" s="1"/>
  <c r="E911" i="5"/>
  <c r="F911" i="5" s="1"/>
  <c r="D911" i="5"/>
  <c r="C911" i="5"/>
  <c r="Q844" i="5"/>
  <c r="P844" i="5"/>
  <c r="R844" i="5" s="1"/>
  <c r="S844" i="5" s="1"/>
  <c r="O844" i="5"/>
  <c r="N844" i="5"/>
  <c r="M844" i="5"/>
  <c r="L844" i="5"/>
  <c r="J844" i="5"/>
  <c r="I844" i="5"/>
  <c r="B844" i="5" s="1"/>
  <c r="G844" i="5"/>
  <c r="H844" i="5" s="1"/>
  <c r="E844" i="5"/>
  <c r="D844" i="5"/>
  <c r="C844" i="5"/>
  <c r="Q806" i="5"/>
  <c r="P806" i="5"/>
  <c r="R806" i="5" s="1"/>
  <c r="S806" i="5" s="1"/>
  <c r="O806" i="5"/>
  <c r="N806" i="5"/>
  <c r="M806" i="5"/>
  <c r="L806" i="5"/>
  <c r="J806" i="5"/>
  <c r="I806" i="5"/>
  <c r="B806" i="5" s="1"/>
  <c r="G806" i="5"/>
  <c r="H806" i="5" s="1"/>
  <c r="E806" i="5"/>
  <c r="F806" i="5" s="1"/>
  <c r="D806" i="5"/>
  <c r="C806" i="5"/>
  <c r="Q1061" i="5"/>
  <c r="P1061" i="5"/>
  <c r="R1061" i="5" s="1"/>
  <c r="S1061" i="5" s="1"/>
  <c r="O1061" i="5"/>
  <c r="N1061" i="5"/>
  <c r="M1061" i="5"/>
  <c r="L1061" i="5"/>
  <c r="J1061" i="5"/>
  <c r="I1061" i="5"/>
  <c r="B1061" i="5" s="1"/>
  <c r="G1061" i="5"/>
  <c r="H1061" i="5" s="1"/>
  <c r="E1061" i="5"/>
  <c r="D1061" i="5"/>
  <c r="C1061" i="5"/>
  <c r="Q910" i="5"/>
  <c r="P910" i="5"/>
  <c r="R910" i="5" s="1"/>
  <c r="S910" i="5" s="1"/>
  <c r="O910" i="5"/>
  <c r="N910" i="5"/>
  <c r="M910" i="5"/>
  <c r="L910" i="5"/>
  <c r="J910" i="5"/>
  <c r="I910" i="5"/>
  <c r="B910" i="5" s="1"/>
  <c r="G910" i="5"/>
  <c r="H910" i="5" s="1"/>
  <c r="E910" i="5"/>
  <c r="F910" i="5" s="1"/>
  <c r="D910" i="5"/>
  <c r="C910" i="5"/>
  <c r="Q843" i="5"/>
  <c r="P843" i="5"/>
  <c r="R843" i="5" s="1"/>
  <c r="S843" i="5" s="1"/>
  <c r="O843" i="5"/>
  <c r="N843" i="5"/>
  <c r="M843" i="5"/>
  <c r="L843" i="5"/>
  <c r="J843" i="5"/>
  <c r="I843" i="5"/>
  <c r="B843" i="5" s="1"/>
  <c r="G843" i="5"/>
  <c r="H843" i="5" s="1"/>
  <c r="E843" i="5"/>
  <c r="D843" i="5"/>
  <c r="C843" i="5"/>
  <c r="Q767" i="5"/>
  <c r="P767" i="5"/>
  <c r="R767" i="5" s="1"/>
  <c r="S767" i="5" s="1"/>
  <c r="O767" i="5"/>
  <c r="N767" i="5"/>
  <c r="M767" i="5"/>
  <c r="L767" i="5"/>
  <c r="J767" i="5"/>
  <c r="I767" i="5"/>
  <c r="B767" i="5" s="1"/>
  <c r="G767" i="5"/>
  <c r="H767" i="5" s="1"/>
  <c r="E767" i="5"/>
  <c r="F767" i="5" s="1"/>
  <c r="D767" i="5"/>
  <c r="C767" i="5"/>
  <c r="Q1242" i="5"/>
  <c r="P1242" i="5"/>
  <c r="R1242" i="5" s="1"/>
  <c r="S1242" i="5" s="1"/>
  <c r="O1242" i="5"/>
  <c r="N1242" i="5"/>
  <c r="M1242" i="5"/>
  <c r="L1242" i="5"/>
  <c r="J1242" i="5"/>
  <c r="I1242" i="5"/>
  <c r="B1242" i="5" s="1"/>
  <c r="G1242" i="5"/>
  <c r="H1242" i="5" s="1"/>
  <c r="E1242" i="5"/>
  <c r="D1242" i="5"/>
  <c r="C1242" i="5"/>
  <c r="Q909" i="5"/>
  <c r="P909" i="5"/>
  <c r="R909" i="5" s="1"/>
  <c r="S909" i="5" s="1"/>
  <c r="O909" i="5"/>
  <c r="N909" i="5"/>
  <c r="M909" i="5"/>
  <c r="L909" i="5"/>
  <c r="J909" i="5"/>
  <c r="I909" i="5"/>
  <c r="B909" i="5" s="1"/>
  <c r="G909" i="5"/>
  <c r="H909" i="5" s="1"/>
  <c r="E909" i="5"/>
  <c r="F909" i="5" s="1"/>
  <c r="D909" i="5"/>
  <c r="C909" i="5"/>
  <c r="Q842" i="5"/>
  <c r="P842" i="5"/>
  <c r="R842" i="5" s="1"/>
  <c r="S842" i="5" s="1"/>
  <c r="O842" i="5"/>
  <c r="N842" i="5"/>
  <c r="M842" i="5"/>
  <c r="L842" i="5"/>
  <c r="J842" i="5"/>
  <c r="I842" i="5"/>
  <c r="B842" i="5" s="1"/>
  <c r="G842" i="5"/>
  <c r="H842" i="5" s="1"/>
  <c r="E842" i="5"/>
  <c r="D842" i="5"/>
  <c r="C842" i="5"/>
  <c r="Q1146" i="5"/>
  <c r="P1146" i="5"/>
  <c r="R1146" i="5" s="1"/>
  <c r="S1146" i="5" s="1"/>
  <c r="O1146" i="5"/>
  <c r="N1146" i="5"/>
  <c r="M1146" i="5"/>
  <c r="L1146" i="5"/>
  <c r="J1146" i="5"/>
  <c r="I1146" i="5"/>
  <c r="B1146" i="5" s="1"/>
  <c r="G1146" i="5"/>
  <c r="H1146" i="5" s="1"/>
  <c r="E1146" i="5"/>
  <c r="F1146" i="5" s="1"/>
  <c r="D1146" i="5"/>
  <c r="C1146" i="5"/>
  <c r="Q1084" i="5"/>
  <c r="P1084" i="5"/>
  <c r="R1084" i="5" s="1"/>
  <c r="S1084" i="5" s="1"/>
  <c r="O1084" i="5"/>
  <c r="N1084" i="5"/>
  <c r="M1084" i="5"/>
  <c r="L1084" i="5"/>
  <c r="J1084" i="5"/>
  <c r="I1084" i="5"/>
  <c r="B1084" i="5" s="1"/>
  <c r="G1084" i="5"/>
  <c r="H1084" i="5" s="1"/>
  <c r="E1084" i="5"/>
  <c r="D1084" i="5"/>
  <c r="C1084" i="5"/>
  <c r="Q1159" i="5"/>
  <c r="P1159" i="5"/>
  <c r="R1159" i="5" s="1"/>
  <c r="S1159" i="5" s="1"/>
  <c r="O1159" i="5"/>
  <c r="N1159" i="5"/>
  <c r="M1159" i="5"/>
  <c r="L1159" i="5"/>
  <c r="J1159" i="5"/>
  <c r="I1159" i="5"/>
  <c r="B1159" i="5" s="1"/>
  <c r="G1159" i="5"/>
  <c r="H1159" i="5" s="1"/>
  <c r="E1159" i="5"/>
  <c r="F1159" i="5" s="1"/>
  <c r="D1159" i="5"/>
  <c r="C1159" i="5"/>
  <c r="Q841" i="5"/>
  <c r="P841" i="5"/>
  <c r="R841" i="5" s="1"/>
  <c r="S841" i="5" s="1"/>
  <c r="O841" i="5"/>
  <c r="N841" i="5"/>
  <c r="M841" i="5"/>
  <c r="L841" i="5"/>
  <c r="J841" i="5"/>
  <c r="I841" i="5"/>
  <c r="B841" i="5" s="1"/>
  <c r="G841" i="5"/>
  <c r="H841" i="5" s="1"/>
  <c r="E841" i="5"/>
  <c r="D841" i="5"/>
  <c r="C841" i="5"/>
  <c r="Q962" i="5"/>
  <c r="P962" i="5"/>
  <c r="R962" i="5" s="1"/>
  <c r="S962" i="5" s="1"/>
  <c r="O962" i="5"/>
  <c r="N962" i="5"/>
  <c r="M962" i="5"/>
  <c r="L962" i="5"/>
  <c r="J962" i="5"/>
  <c r="I962" i="5"/>
  <c r="B962" i="5" s="1"/>
  <c r="G962" i="5"/>
  <c r="H962" i="5" s="1"/>
  <c r="E962" i="5"/>
  <c r="F962" i="5" s="1"/>
  <c r="D962" i="5"/>
  <c r="C962" i="5"/>
  <c r="Q1060" i="5"/>
  <c r="P1060" i="5"/>
  <c r="R1060" i="5" s="1"/>
  <c r="S1060" i="5" s="1"/>
  <c r="O1060" i="5"/>
  <c r="N1060" i="5"/>
  <c r="M1060" i="5"/>
  <c r="L1060" i="5"/>
  <c r="J1060" i="5"/>
  <c r="I1060" i="5"/>
  <c r="B1060" i="5" s="1"/>
  <c r="G1060" i="5"/>
  <c r="H1060" i="5" s="1"/>
  <c r="E1060" i="5"/>
  <c r="D1060" i="5"/>
  <c r="C1060" i="5"/>
  <c r="Q908" i="5"/>
  <c r="P908" i="5"/>
  <c r="R908" i="5" s="1"/>
  <c r="S908" i="5" s="1"/>
  <c r="O908" i="5"/>
  <c r="N908" i="5"/>
  <c r="M908" i="5"/>
  <c r="L908" i="5"/>
  <c r="J908" i="5"/>
  <c r="I908" i="5"/>
  <c r="B908" i="5" s="1"/>
  <c r="G908" i="5"/>
  <c r="H908" i="5" s="1"/>
  <c r="E908" i="5"/>
  <c r="F908" i="5" s="1"/>
  <c r="D908" i="5"/>
  <c r="C908" i="5"/>
  <c r="Q961" i="5"/>
  <c r="P961" i="5"/>
  <c r="R961" i="5" s="1"/>
  <c r="S961" i="5" s="1"/>
  <c r="O961" i="5"/>
  <c r="N961" i="5"/>
  <c r="M961" i="5"/>
  <c r="L961" i="5"/>
  <c r="J961" i="5"/>
  <c r="I961" i="5"/>
  <c r="B961" i="5" s="1"/>
  <c r="G961" i="5"/>
  <c r="H961" i="5" s="1"/>
  <c r="E961" i="5"/>
  <c r="D961" i="5"/>
  <c r="C961" i="5"/>
  <c r="Q798" i="5"/>
  <c r="P798" i="5"/>
  <c r="R798" i="5" s="1"/>
  <c r="S798" i="5" s="1"/>
  <c r="O798" i="5"/>
  <c r="N798" i="5"/>
  <c r="M798" i="5"/>
  <c r="L798" i="5"/>
  <c r="J798" i="5"/>
  <c r="I798" i="5"/>
  <c r="B798" i="5" s="1"/>
  <c r="G798" i="5"/>
  <c r="H798" i="5" s="1"/>
  <c r="E798" i="5"/>
  <c r="F798" i="5" s="1"/>
  <c r="D798" i="5"/>
  <c r="C798" i="5"/>
  <c r="Q1042" i="5"/>
  <c r="P1042" i="5"/>
  <c r="R1042" i="5" s="1"/>
  <c r="S1042" i="5" s="1"/>
  <c r="O1042" i="5"/>
  <c r="N1042" i="5"/>
  <c r="M1042" i="5"/>
  <c r="L1042" i="5"/>
  <c r="J1042" i="5"/>
  <c r="I1042" i="5"/>
  <c r="B1042" i="5" s="1"/>
  <c r="G1042" i="5"/>
  <c r="H1042" i="5" s="1"/>
  <c r="E1042" i="5"/>
  <c r="D1042" i="5"/>
  <c r="C1042" i="5"/>
  <c r="Q907" i="5"/>
  <c r="P907" i="5"/>
  <c r="R907" i="5" s="1"/>
  <c r="S907" i="5" s="1"/>
  <c r="O907" i="5"/>
  <c r="N907" i="5"/>
  <c r="M907" i="5"/>
  <c r="L907" i="5"/>
  <c r="J907" i="5"/>
  <c r="I907" i="5"/>
  <c r="B907" i="5" s="1"/>
  <c r="G907" i="5"/>
  <c r="H907" i="5" s="1"/>
  <c r="E907" i="5"/>
  <c r="F907" i="5" s="1"/>
  <c r="D907" i="5"/>
  <c r="C907" i="5"/>
  <c r="Q1108" i="5"/>
  <c r="P1108" i="5"/>
  <c r="R1108" i="5" s="1"/>
  <c r="S1108" i="5" s="1"/>
  <c r="O1108" i="5"/>
  <c r="N1108" i="5"/>
  <c r="M1108" i="5"/>
  <c r="L1108" i="5"/>
  <c r="J1108" i="5"/>
  <c r="I1108" i="5"/>
  <c r="B1108" i="5" s="1"/>
  <c r="G1108" i="5"/>
  <c r="H1108" i="5" s="1"/>
  <c r="E1108" i="5"/>
  <c r="D1108" i="5"/>
  <c r="C1108" i="5"/>
  <c r="Q1013" i="5"/>
  <c r="P1013" i="5"/>
  <c r="R1013" i="5" s="1"/>
  <c r="S1013" i="5" s="1"/>
  <c r="O1013" i="5"/>
  <c r="N1013" i="5"/>
  <c r="M1013" i="5"/>
  <c r="L1013" i="5"/>
  <c r="J1013" i="5"/>
  <c r="I1013" i="5"/>
  <c r="B1013" i="5" s="1"/>
  <c r="G1013" i="5"/>
  <c r="H1013" i="5" s="1"/>
  <c r="E1013" i="5"/>
  <c r="F1013" i="5" s="1"/>
  <c r="D1013" i="5"/>
  <c r="C1013" i="5"/>
  <c r="Q939" i="5"/>
  <c r="P939" i="5"/>
  <c r="R939" i="5" s="1"/>
  <c r="S939" i="5" s="1"/>
  <c r="O939" i="5"/>
  <c r="N939" i="5"/>
  <c r="M939" i="5"/>
  <c r="L939" i="5"/>
  <c r="J939" i="5"/>
  <c r="I939" i="5"/>
  <c r="B939" i="5" s="1"/>
  <c r="G939" i="5"/>
  <c r="H939" i="5" s="1"/>
  <c r="E939" i="5"/>
  <c r="D939" i="5"/>
  <c r="C939" i="5"/>
  <c r="Q934" i="5"/>
  <c r="P934" i="5"/>
  <c r="R934" i="5" s="1"/>
  <c r="S934" i="5" s="1"/>
  <c r="O934" i="5"/>
  <c r="N934" i="5"/>
  <c r="M934" i="5"/>
  <c r="L934" i="5"/>
  <c r="J934" i="5"/>
  <c r="I934" i="5"/>
  <c r="B934" i="5" s="1"/>
  <c r="G934" i="5"/>
  <c r="H934" i="5" s="1"/>
  <c r="E934" i="5"/>
  <c r="F934" i="5" s="1"/>
  <c r="D934" i="5"/>
  <c r="C934" i="5"/>
  <c r="Q1086" i="5"/>
  <c r="P1086" i="5"/>
  <c r="R1086" i="5" s="1"/>
  <c r="S1086" i="5" s="1"/>
  <c r="O1086" i="5"/>
  <c r="N1086" i="5"/>
  <c r="M1086" i="5"/>
  <c r="L1086" i="5"/>
  <c r="J1086" i="5"/>
  <c r="I1086" i="5"/>
  <c r="B1086" i="5" s="1"/>
  <c r="G1086" i="5"/>
  <c r="H1086" i="5" s="1"/>
  <c r="E1086" i="5"/>
  <c r="D1086" i="5"/>
  <c r="C1086" i="5"/>
  <c r="Q1107" i="5"/>
  <c r="P1107" i="5"/>
  <c r="R1107" i="5" s="1"/>
  <c r="S1107" i="5" s="1"/>
  <c r="O1107" i="5"/>
  <c r="N1107" i="5"/>
  <c r="M1107" i="5"/>
  <c r="L1107" i="5"/>
  <c r="J1107" i="5"/>
  <c r="I1107" i="5"/>
  <c r="B1107" i="5" s="1"/>
  <c r="G1107" i="5"/>
  <c r="H1107" i="5" s="1"/>
  <c r="E1107" i="5"/>
  <c r="F1107" i="5" s="1"/>
  <c r="D1107" i="5"/>
  <c r="C1107" i="5"/>
  <c r="Q1128" i="5"/>
  <c r="P1128" i="5"/>
  <c r="R1128" i="5" s="1"/>
  <c r="S1128" i="5" s="1"/>
  <c r="O1128" i="5"/>
  <c r="N1128" i="5"/>
  <c r="M1128" i="5"/>
  <c r="L1128" i="5"/>
  <c r="J1128" i="5"/>
  <c r="I1128" i="5"/>
  <c r="B1128" i="5" s="1"/>
  <c r="G1128" i="5"/>
  <c r="H1128" i="5" s="1"/>
  <c r="E1128" i="5"/>
  <c r="D1128" i="5"/>
  <c r="C1128" i="5"/>
  <c r="Q902" i="5"/>
  <c r="P902" i="5"/>
  <c r="R902" i="5" s="1"/>
  <c r="S902" i="5" s="1"/>
  <c r="O902" i="5"/>
  <c r="N902" i="5"/>
  <c r="M902" i="5"/>
  <c r="L902" i="5"/>
  <c r="J902" i="5"/>
  <c r="I902" i="5"/>
  <c r="B902" i="5" s="1"/>
  <c r="G902" i="5"/>
  <c r="H902" i="5" s="1"/>
  <c r="E902" i="5"/>
  <c r="F902" i="5" s="1"/>
  <c r="D902" i="5"/>
  <c r="C902" i="5"/>
  <c r="Q840" i="5"/>
  <c r="P840" i="5"/>
  <c r="R840" i="5" s="1"/>
  <c r="S840" i="5" s="1"/>
  <c r="O840" i="5"/>
  <c r="N840" i="5"/>
  <c r="M840" i="5"/>
  <c r="L840" i="5"/>
  <c r="J840" i="5"/>
  <c r="I840" i="5"/>
  <c r="B840" i="5" s="1"/>
  <c r="G840" i="5"/>
  <c r="H840" i="5" s="1"/>
  <c r="E840" i="5"/>
  <c r="D840" i="5"/>
  <c r="C840" i="5"/>
  <c r="Q803" i="5"/>
  <c r="P803" i="5"/>
  <c r="R803" i="5" s="1"/>
  <c r="S803" i="5" s="1"/>
  <c r="O803" i="5"/>
  <c r="N803" i="5"/>
  <c r="M803" i="5"/>
  <c r="L803" i="5"/>
  <c r="J803" i="5"/>
  <c r="I803" i="5"/>
  <c r="B803" i="5" s="1"/>
  <c r="G803" i="5"/>
  <c r="H803" i="5" s="1"/>
  <c r="E803" i="5"/>
  <c r="F803" i="5" s="1"/>
  <c r="D803" i="5"/>
  <c r="C803" i="5"/>
  <c r="Q1041" i="5"/>
  <c r="P1041" i="5"/>
  <c r="R1041" i="5" s="1"/>
  <c r="S1041" i="5" s="1"/>
  <c r="O1041" i="5"/>
  <c r="N1041" i="5"/>
  <c r="M1041" i="5"/>
  <c r="L1041" i="5"/>
  <c r="J1041" i="5"/>
  <c r="I1041" i="5"/>
  <c r="B1041" i="5" s="1"/>
  <c r="G1041" i="5"/>
  <c r="H1041" i="5" s="1"/>
  <c r="E1041" i="5"/>
  <c r="D1041" i="5"/>
  <c r="C1041" i="5"/>
  <c r="Q1189" i="5"/>
  <c r="P1189" i="5"/>
  <c r="R1189" i="5" s="1"/>
  <c r="S1189" i="5" s="1"/>
  <c r="O1189" i="5"/>
  <c r="N1189" i="5"/>
  <c r="M1189" i="5"/>
  <c r="L1189" i="5"/>
  <c r="J1189" i="5"/>
  <c r="I1189" i="5"/>
  <c r="B1189" i="5" s="1"/>
  <c r="G1189" i="5"/>
  <c r="H1189" i="5" s="1"/>
  <c r="E1189" i="5"/>
  <c r="F1189" i="5" s="1"/>
  <c r="D1189" i="5"/>
  <c r="C1189" i="5"/>
  <c r="Q839" i="5"/>
  <c r="P839" i="5"/>
  <c r="R839" i="5" s="1"/>
  <c r="S839" i="5" s="1"/>
  <c r="O839" i="5"/>
  <c r="N839" i="5"/>
  <c r="M839" i="5"/>
  <c r="L839" i="5"/>
  <c r="J839" i="5"/>
  <c r="I839" i="5"/>
  <c r="B839" i="5" s="1"/>
  <c r="G839" i="5"/>
  <c r="H839" i="5" s="1"/>
  <c r="E839" i="5"/>
  <c r="D839" i="5"/>
  <c r="C839" i="5"/>
  <c r="Q802" i="5"/>
  <c r="P802" i="5"/>
  <c r="R802" i="5" s="1"/>
  <c r="S802" i="5" s="1"/>
  <c r="O802" i="5"/>
  <c r="N802" i="5"/>
  <c r="M802" i="5"/>
  <c r="L802" i="5"/>
  <c r="J802" i="5"/>
  <c r="I802" i="5"/>
  <c r="B802" i="5" s="1"/>
  <c r="G802" i="5"/>
  <c r="H802" i="5" s="1"/>
  <c r="E802" i="5"/>
  <c r="F802" i="5" s="1"/>
  <c r="D802" i="5"/>
  <c r="C802" i="5"/>
  <c r="Q1083" i="5"/>
  <c r="P1083" i="5"/>
  <c r="R1083" i="5" s="1"/>
  <c r="S1083" i="5" s="1"/>
  <c r="O1083" i="5"/>
  <c r="N1083" i="5"/>
  <c r="M1083" i="5"/>
  <c r="L1083" i="5"/>
  <c r="J1083" i="5"/>
  <c r="I1083" i="5"/>
  <c r="B1083" i="5" s="1"/>
  <c r="G1083" i="5"/>
  <c r="H1083" i="5" s="1"/>
  <c r="E1083" i="5"/>
  <c r="D1083" i="5"/>
  <c r="C1083" i="5"/>
  <c r="Q933" i="5"/>
  <c r="P933" i="5"/>
  <c r="R933" i="5" s="1"/>
  <c r="S933" i="5" s="1"/>
  <c r="O933" i="5"/>
  <c r="N933" i="5"/>
  <c r="M933" i="5"/>
  <c r="L933" i="5"/>
  <c r="J933" i="5"/>
  <c r="I933" i="5"/>
  <c r="B933" i="5" s="1"/>
  <c r="G933" i="5"/>
  <c r="H933" i="5" s="1"/>
  <c r="E933" i="5"/>
  <c r="F933" i="5" s="1"/>
  <c r="D933" i="5"/>
  <c r="C933" i="5"/>
  <c r="Q960" i="5"/>
  <c r="P960" i="5"/>
  <c r="R960" i="5" s="1"/>
  <c r="S960" i="5" s="1"/>
  <c r="O960" i="5"/>
  <c r="N960" i="5"/>
  <c r="M960" i="5"/>
  <c r="L960" i="5"/>
  <c r="J960" i="5"/>
  <c r="I960" i="5"/>
  <c r="B960" i="5" s="1"/>
  <c r="G960" i="5"/>
  <c r="H960" i="5" s="1"/>
  <c r="E960" i="5"/>
  <c r="D960" i="5"/>
  <c r="C960" i="5"/>
  <c r="Q986" i="5"/>
  <c r="P986" i="5"/>
  <c r="R986" i="5" s="1"/>
  <c r="S986" i="5" s="1"/>
  <c r="O986" i="5"/>
  <c r="N986" i="5"/>
  <c r="M986" i="5"/>
  <c r="L986" i="5"/>
  <c r="J986" i="5"/>
  <c r="I986" i="5"/>
  <c r="B986" i="5" s="1"/>
  <c r="G986" i="5"/>
  <c r="H986" i="5" s="1"/>
  <c r="E986" i="5"/>
  <c r="F986" i="5" s="1"/>
  <c r="D986" i="5"/>
  <c r="C986" i="5"/>
  <c r="Q1036" i="5"/>
  <c r="P1036" i="5"/>
  <c r="R1036" i="5" s="1"/>
  <c r="S1036" i="5" s="1"/>
  <c r="O1036" i="5"/>
  <c r="N1036" i="5"/>
  <c r="M1036" i="5"/>
  <c r="L1036" i="5"/>
  <c r="J1036" i="5"/>
  <c r="I1036" i="5"/>
  <c r="B1036" i="5" s="1"/>
  <c r="G1036" i="5"/>
  <c r="H1036" i="5" s="1"/>
  <c r="E1036" i="5"/>
  <c r="D1036" i="5"/>
  <c r="C1036" i="5"/>
  <c r="Q901" i="5"/>
  <c r="P901" i="5"/>
  <c r="R901" i="5" s="1"/>
  <c r="S901" i="5" s="1"/>
  <c r="O901" i="5"/>
  <c r="N901" i="5"/>
  <c r="M901" i="5"/>
  <c r="L901" i="5"/>
  <c r="J901" i="5"/>
  <c r="I901" i="5"/>
  <c r="B901" i="5" s="1"/>
  <c r="G901" i="5"/>
  <c r="H901" i="5" s="1"/>
  <c r="E901" i="5"/>
  <c r="F901" i="5" s="1"/>
  <c r="D901" i="5"/>
  <c r="C901" i="5"/>
  <c r="Q959" i="5"/>
  <c r="P959" i="5"/>
  <c r="R959" i="5" s="1"/>
  <c r="S959" i="5" s="1"/>
  <c r="O959" i="5"/>
  <c r="N959" i="5"/>
  <c r="M959" i="5"/>
  <c r="L959" i="5"/>
  <c r="J959" i="5"/>
  <c r="I959" i="5"/>
  <c r="B959" i="5" s="1"/>
  <c r="G959" i="5"/>
  <c r="H959" i="5" s="1"/>
  <c r="E959" i="5"/>
  <c r="D959" i="5"/>
  <c r="C959" i="5"/>
  <c r="Q985" i="5"/>
  <c r="P985" i="5"/>
  <c r="R985" i="5" s="1"/>
  <c r="S985" i="5" s="1"/>
  <c r="O985" i="5"/>
  <c r="N985" i="5"/>
  <c r="M985" i="5"/>
  <c r="L985" i="5"/>
  <c r="J985" i="5"/>
  <c r="I985" i="5"/>
  <c r="B985" i="5" s="1"/>
  <c r="G985" i="5"/>
  <c r="H985" i="5" s="1"/>
  <c r="E985" i="5"/>
  <c r="F985" i="5" s="1"/>
  <c r="D985" i="5"/>
  <c r="C985" i="5"/>
  <c r="Q1145" i="5"/>
  <c r="P1145" i="5"/>
  <c r="R1145" i="5" s="1"/>
  <c r="S1145" i="5" s="1"/>
  <c r="O1145" i="5"/>
  <c r="N1145" i="5"/>
  <c r="M1145" i="5"/>
  <c r="L1145" i="5"/>
  <c r="J1145" i="5"/>
  <c r="I1145" i="5"/>
  <c r="B1145" i="5" s="1"/>
  <c r="G1145" i="5"/>
  <c r="H1145" i="5" s="1"/>
  <c r="E1145" i="5"/>
  <c r="D1145" i="5"/>
  <c r="C1145" i="5"/>
  <c r="Q906" i="5"/>
  <c r="P906" i="5"/>
  <c r="R906" i="5" s="1"/>
  <c r="S906" i="5" s="1"/>
  <c r="O906" i="5"/>
  <c r="N906" i="5"/>
  <c r="M906" i="5"/>
  <c r="L906" i="5"/>
  <c r="J906" i="5"/>
  <c r="I906" i="5"/>
  <c r="B906" i="5" s="1"/>
  <c r="G906" i="5"/>
  <c r="H906" i="5" s="1"/>
  <c r="E906" i="5"/>
  <c r="F906" i="5" s="1"/>
  <c r="D906" i="5"/>
  <c r="C906" i="5"/>
  <c r="Q958" i="5"/>
  <c r="P958" i="5"/>
  <c r="R958" i="5" s="1"/>
  <c r="S958" i="5" s="1"/>
  <c r="O958" i="5"/>
  <c r="N958" i="5"/>
  <c r="M958" i="5"/>
  <c r="L958" i="5"/>
  <c r="J958" i="5"/>
  <c r="I958" i="5"/>
  <c r="B958" i="5" s="1"/>
  <c r="G958" i="5"/>
  <c r="H958" i="5" s="1"/>
  <c r="E958" i="5"/>
  <c r="D958" i="5"/>
  <c r="C958" i="5"/>
  <c r="Q984" i="5"/>
  <c r="P984" i="5"/>
  <c r="R984" i="5" s="1"/>
  <c r="S984" i="5" s="1"/>
  <c r="O984" i="5"/>
  <c r="N984" i="5"/>
  <c r="M984" i="5"/>
  <c r="L984" i="5"/>
  <c r="J984" i="5"/>
  <c r="I984" i="5"/>
  <c r="B984" i="5" s="1"/>
  <c r="G984" i="5"/>
  <c r="H984" i="5" s="1"/>
  <c r="E984" i="5"/>
  <c r="D984" i="5"/>
  <c r="C984" i="5"/>
  <c r="Q1249" i="5"/>
  <c r="P1249" i="5"/>
  <c r="R1249" i="5" s="1"/>
  <c r="S1249" i="5" s="1"/>
  <c r="O1249" i="5"/>
  <c r="N1249" i="5"/>
  <c r="M1249" i="5"/>
  <c r="L1249" i="5"/>
  <c r="J1249" i="5"/>
  <c r="I1249" i="5"/>
  <c r="B1249" i="5" s="1"/>
  <c r="G1249" i="5"/>
  <c r="H1249" i="5" s="1"/>
  <c r="E1249" i="5"/>
  <c r="D1249" i="5"/>
  <c r="C1249" i="5"/>
  <c r="Q932" i="5"/>
  <c r="P932" i="5"/>
  <c r="R932" i="5" s="1"/>
  <c r="S932" i="5" s="1"/>
  <c r="O932" i="5"/>
  <c r="N932" i="5"/>
  <c r="M932" i="5"/>
  <c r="L932" i="5"/>
  <c r="J932" i="5"/>
  <c r="I932" i="5"/>
  <c r="B932" i="5" s="1"/>
  <c r="G932" i="5"/>
  <c r="H932" i="5" s="1"/>
  <c r="E932" i="5"/>
  <c r="D932" i="5"/>
  <c r="C932" i="5"/>
  <c r="Q1085" i="5"/>
  <c r="P1085" i="5"/>
  <c r="R1085" i="5" s="1"/>
  <c r="S1085" i="5" s="1"/>
  <c r="O1085" i="5"/>
  <c r="N1085" i="5"/>
  <c r="M1085" i="5"/>
  <c r="L1085" i="5"/>
  <c r="J1085" i="5"/>
  <c r="I1085" i="5"/>
  <c r="B1085" i="5" s="1"/>
  <c r="G1085" i="5"/>
  <c r="H1085" i="5" s="1"/>
  <c r="E1085" i="5"/>
  <c r="D1085" i="5"/>
  <c r="C1085" i="5"/>
  <c r="Q1106" i="5"/>
  <c r="P1106" i="5"/>
  <c r="R1106" i="5" s="1"/>
  <c r="S1106" i="5" s="1"/>
  <c r="O1106" i="5"/>
  <c r="N1106" i="5"/>
  <c r="M1106" i="5"/>
  <c r="L1106" i="5"/>
  <c r="J1106" i="5"/>
  <c r="I1106" i="5"/>
  <c r="B1106" i="5" s="1"/>
  <c r="G1106" i="5"/>
  <c r="H1106" i="5" s="1"/>
  <c r="E1106" i="5"/>
  <c r="D1106" i="5"/>
  <c r="C1106" i="5"/>
  <c r="Q1059" i="5"/>
  <c r="P1059" i="5"/>
  <c r="R1059" i="5" s="1"/>
  <c r="S1059" i="5" s="1"/>
  <c r="O1059" i="5"/>
  <c r="N1059" i="5"/>
  <c r="M1059" i="5"/>
  <c r="L1059" i="5"/>
  <c r="J1059" i="5"/>
  <c r="I1059" i="5"/>
  <c r="B1059" i="5" s="1"/>
  <c r="G1059" i="5"/>
  <c r="H1059" i="5" s="1"/>
  <c r="E1059" i="5"/>
  <c r="D1059" i="5"/>
  <c r="C1059" i="5"/>
  <c r="Q900" i="5"/>
  <c r="P900" i="5"/>
  <c r="R900" i="5" s="1"/>
  <c r="S900" i="5" s="1"/>
  <c r="O900" i="5"/>
  <c r="N900" i="5"/>
  <c r="M900" i="5"/>
  <c r="L900" i="5"/>
  <c r="J900" i="5"/>
  <c r="I900" i="5"/>
  <c r="B900" i="5" s="1"/>
  <c r="G900" i="5"/>
  <c r="H900" i="5" s="1"/>
  <c r="E900" i="5"/>
  <c r="D900" i="5"/>
  <c r="C900" i="5"/>
  <c r="Q1105" i="5"/>
  <c r="P1105" i="5"/>
  <c r="R1105" i="5" s="1"/>
  <c r="S1105" i="5" s="1"/>
  <c r="O1105" i="5"/>
  <c r="N1105" i="5"/>
  <c r="M1105" i="5"/>
  <c r="L1105" i="5"/>
  <c r="J1105" i="5"/>
  <c r="I1105" i="5"/>
  <c r="B1105" i="5" s="1"/>
  <c r="G1105" i="5"/>
  <c r="H1105" i="5" s="1"/>
  <c r="E1105" i="5"/>
  <c r="D1105" i="5"/>
  <c r="C1105" i="5"/>
  <c r="Q1316" i="5"/>
  <c r="P1316" i="5"/>
  <c r="R1316" i="5" s="1"/>
  <c r="S1316" i="5" s="1"/>
  <c r="O1316" i="5"/>
  <c r="N1316" i="5"/>
  <c r="M1316" i="5"/>
  <c r="L1316" i="5"/>
  <c r="J1316" i="5"/>
  <c r="I1316" i="5"/>
  <c r="B1316" i="5" s="1"/>
  <c r="G1316" i="5"/>
  <c r="H1316" i="5" s="1"/>
  <c r="E1316" i="5"/>
  <c r="D1316" i="5"/>
  <c r="C1316" i="5"/>
  <c r="Q1144" i="5"/>
  <c r="P1144" i="5"/>
  <c r="R1144" i="5" s="1"/>
  <c r="S1144" i="5" s="1"/>
  <c r="O1144" i="5"/>
  <c r="N1144" i="5"/>
  <c r="M1144" i="5"/>
  <c r="L1144" i="5"/>
  <c r="J1144" i="5"/>
  <c r="I1144" i="5"/>
  <c r="B1144" i="5" s="1"/>
  <c r="G1144" i="5"/>
  <c r="H1144" i="5" s="1"/>
  <c r="E1144" i="5"/>
  <c r="D1144" i="5"/>
  <c r="C1144" i="5"/>
  <c r="Q1188" i="5"/>
  <c r="P1188" i="5"/>
  <c r="R1188" i="5" s="1"/>
  <c r="S1188" i="5" s="1"/>
  <c r="O1188" i="5"/>
  <c r="N1188" i="5"/>
  <c r="M1188" i="5"/>
  <c r="L1188" i="5"/>
  <c r="J1188" i="5"/>
  <c r="I1188" i="5"/>
  <c r="B1188" i="5" s="1"/>
  <c r="G1188" i="5"/>
  <c r="H1188" i="5" s="1"/>
  <c r="E1188" i="5"/>
  <c r="D1188" i="5"/>
  <c r="C1188" i="5"/>
  <c r="Q838" i="5"/>
  <c r="P838" i="5"/>
  <c r="R838" i="5" s="1"/>
  <c r="S838" i="5" s="1"/>
  <c r="O838" i="5"/>
  <c r="N838" i="5"/>
  <c r="M838" i="5"/>
  <c r="L838" i="5"/>
  <c r="J838" i="5"/>
  <c r="I838" i="5"/>
  <c r="B838" i="5" s="1"/>
  <c r="G838" i="5"/>
  <c r="H838" i="5" s="1"/>
  <c r="E838" i="5"/>
  <c r="D838" i="5"/>
  <c r="C838" i="5"/>
  <c r="Q1137" i="5"/>
  <c r="P1137" i="5"/>
  <c r="R1137" i="5" s="1"/>
  <c r="S1137" i="5" s="1"/>
  <c r="O1137" i="5"/>
  <c r="N1137" i="5"/>
  <c r="M1137" i="5"/>
  <c r="L1137" i="5"/>
  <c r="J1137" i="5"/>
  <c r="I1137" i="5"/>
  <c r="B1137" i="5" s="1"/>
  <c r="G1137" i="5"/>
  <c r="H1137" i="5" s="1"/>
  <c r="E1137" i="5"/>
  <c r="D1137" i="5"/>
  <c r="C1137" i="5"/>
  <c r="Q1053" i="5"/>
  <c r="P1053" i="5"/>
  <c r="R1053" i="5" s="1"/>
  <c r="S1053" i="5" s="1"/>
  <c r="O1053" i="5"/>
  <c r="N1053" i="5"/>
  <c r="M1053" i="5"/>
  <c r="L1053" i="5"/>
  <c r="J1053" i="5"/>
  <c r="I1053" i="5"/>
  <c r="B1053" i="5" s="1"/>
  <c r="G1053" i="5"/>
  <c r="H1053" i="5" s="1"/>
  <c r="E1053" i="5"/>
  <c r="D1053" i="5"/>
  <c r="C1053" i="5"/>
  <c r="Q1155" i="5"/>
  <c r="P1155" i="5"/>
  <c r="R1155" i="5" s="1"/>
  <c r="S1155" i="5" s="1"/>
  <c r="O1155" i="5"/>
  <c r="N1155" i="5"/>
  <c r="M1155" i="5"/>
  <c r="L1155" i="5"/>
  <c r="J1155" i="5"/>
  <c r="I1155" i="5"/>
  <c r="B1155" i="5" s="1"/>
  <c r="G1155" i="5"/>
  <c r="H1155" i="5" s="1"/>
  <c r="E1155" i="5"/>
  <c r="D1155" i="5"/>
  <c r="C1155" i="5"/>
  <c r="Q957" i="5"/>
  <c r="P957" i="5"/>
  <c r="R957" i="5" s="1"/>
  <c r="S957" i="5" s="1"/>
  <c r="O957" i="5"/>
  <c r="N957" i="5"/>
  <c r="M957" i="5"/>
  <c r="L957" i="5"/>
  <c r="J957" i="5"/>
  <c r="I957" i="5"/>
  <c r="B957" i="5" s="1"/>
  <c r="G957" i="5"/>
  <c r="H957" i="5" s="1"/>
  <c r="E957" i="5"/>
  <c r="D957" i="5"/>
  <c r="C957" i="5"/>
  <c r="Q983" i="5"/>
  <c r="P983" i="5"/>
  <c r="R983" i="5" s="1"/>
  <c r="S983" i="5" s="1"/>
  <c r="O983" i="5"/>
  <c r="N983" i="5"/>
  <c r="M983" i="5"/>
  <c r="L983" i="5"/>
  <c r="J983" i="5"/>
  <c r="I983" i="5"/>
  <c r="B983" i="5" s="1"/>
  <c r="G983" i="5"/>
  <c r="H983" i="5" s="1"/>
  <c r="E983" i="5"/>
  <c r="D983" i="5"/>
  <c r="C983" i="5"/>
  <c r="Q1240" i="5"/>
  <c r="P1240" i="5"/>
  <c r="R1240" i="5" s="1"/>
  <c r="S1240" i="5" s="1"/>
  <c r="O1240" i="5"/>
  <c r="N1240" i="5"/>
  <c r="M1240" i="5"/>
  <c r="L1240" i="5"/>
  <c r="J1240" i="5"/>
  <c r="I1240" i="5"/>
  <c r="B1240" i="5" s="1"/>
  <c r="G1240" i="5"/>
  <c r="H1240" i="5" s="1"/>
  <c r="E1240" i="5"/>
  <c r="D1240" i="5"/>
  <c r="C1240" i="5"/>
  <c r="Q1154" i="5"/>
  <c r="P1154" i="5"/>
  <c r="R1154" i="5" s="1"/>
  <c r="S1154" i="5" s="1"/>
  <c r="O1154" i="5"/>
  <c r="N1154" i="5"/>
  <c r="M1154" i="5"/>
  <c r="L1154" i="5"/>
  <c r="J1154" i="5"/>
  <c r="I1154" i="5"/>
  <c r="B1154" i="5" s="1"/>
  <c r="G1154" i="5"/>
  <c r="H1154" i="5" s="1"/>
  <c r="E1154" i="5"/>
  <c r="D1154" i="5"/>
  <c r="C1154" i="5"/>
  <c r="Q837" i="5"/>
  <c r="P837" i="5"/>
  <c r="R837" i="5" s="1"/>
  <c r="S837" i="5" s="1"/>
  <c r="O837" i="5"/>
  <c r="N837" i="5"/>
  <c r="M837" i="5"/>
  <c r="L837" i="5"/>
  <c r="J837" i="5"/>
  <c r="I837" i="5"/>
  <c r="B837" i="5" s="1"/>
  <c r="G837" i="5"/>
  <c r="H837" i="5" s="1"/>
  <c r="E837" i="5"/>
  <c r="D837" i="5"/>
  <c r="C837" i="5"/>
  <c r="Q956" i="5"/>
  <c r="P956" i="5"/>
  <c r="R956" i="5" s="1"/>
  <c r="S956" i="5" s="1"/>
  <c r="O956" i="5"/>
  <c r="N956" i="5"/>
  <c r="M956" i="5"/>
  <c r="L956" i="5"/>
  <c r="J956" i="5"/>
  <c r="I956" i="5"/>
  <c r="B956" i="5" s="1"/>
  <c r="G956" i="5"/>
  <c r="H956" i="5" s="1"/>
  <c r="E956" i="5"/>
  <c r="D956" i="5"/>
  <c r="C956" i="5"/>
  <c r="Q1262" i="5"/>
  <c r="P1262" i="5"/>
  <c r="R1262" i="5" s="1"/>
  <c r="S1262" i="5" s="1"/>
  <c r="O1262" i="5"/>
  <c r="N1262" i="5"/>
  <c r="M1262" i="5"/>
  <c r="L1262" i="5"/>
  <c r="J1262" i="5"/>
  <c r="I1262" i="5"/>
  <c r="B1262" i="5" s="1"/>
  <c r="G1262" i="5"/>
  <c r="H1262" i="5" s="1"/>
  <c r="E1262" i="5"/>
  <c r="D1262" i="5"/>
  <c r="C1262" i="5"/>
  <c r="Q931" i="5"/>
  <c r="P931" i="5"/>
  <c r="R931" i="5" s="1"/>
  <c r="S931" i="5" s="1"/>
  <c r="O931" i="5"/>
  <c r="N931" i="5"/>
  <c r="M931" i="5"/>
  <c r="L931" i="5"/>
  <c r="J931" i="5"/>
  <c r="I931" i="5"/>
  <c r="B931" i="5" s="1"/>
  <c r="G931" i="5"/>
  <c r="H931" i="5" s="1"/>
  <c r="E931" i="5"/>
  <c r="D931" i="5"/>
  <c r="C931" i="5"/>
  <c r="Q836" i="5"/>
  <c r="P836" i="5"/>
  <c r="R836" i="5" s="1"/>
  <c r="S836" i="5" s="1"/>
  <c r="O836" i="5"/>
  <c r="N836" i="5"/>
  <c r="M836" i="5"/>
  <c r="L836" i="5"/>
  <c r="J836" i="5"/>
  <c r="I836" i="5"/>
  <c r="B836" i="5" s="1"/>
  <c r="G836" i="5"/>
  <c r="H836" i="5" s="1"/>
  <c r="E836" i="5"/>
  <c r="D836" i="5"/>
  <c r="C836" i="5"/>
  <c r="Q777" i="5"/>
  <c r="P777" i="5"/>
  <c r="R777" i="5" s="1"/>
  <c r="S777" i="5" s="1"/>
  <c r="O777" i="5"/>
  <c r="N777" i="5"/>
  <c r="M777" i="5"/>
  <c r="L777" i="5"/>
  <c r="J777" i="5"/>
  <c r="I777" i="5"/>
  <c r="B777" i="5" s="1"/>
  <c r="G777" i="5"/>
  <c r="H777" i="5" s="1"/>
  <c r="E777" i="5"/>
  <c r="D777" i="5"/>
  <c r="C777" i="5"/>
  <c r="Q1248" i="5"/>
  <c r="P1248" i="5"/>
  <c r="R1248" i="5" s="1"/>
  <c r="S1248" i="5" s="1"/>
  <c r="O1248" i="5"/>
  <c r="N1248" i="5"/>
  <c r="M1248" i="5"/>
  <c r="L1248" i="5"/>
  <c r="J1248" i="5"/>
  <c r="I1248" i="5"/>
  <c r="B1248" i="5" s="1"/>
  <c r="G1248" i="5"/>
  <c r="H1248" i="5" s="1"/>
  <c r="E1248" i="5"/>
  <c r="D1248" i="5"/>
  <c r="C1248" i="5"/>
  <c r="Q899" i="5"/>
  <c r="P899" i="5"/>
  <c r="R899" i="5" s="1"/>
  <c r="S899" i="5" s="1"/>
  <c r="O899" i="5"/>
  <c r="N899" i="5"/>
  <c r="M899" i="5"/>
  <c r="L899" i="5"/>
  <c r="J899" i="5"/>
  <c r="I899" i="5"/>
  <c r="B899" i="5" s="1"/>
  <c r="G899" i="5"/>
  <c r="H899" i="5" s="1"/>
  <c r="E899" i="5"/>
  <c r="D899" i="5"/>
  <c r="C899" i="5"/>
  <c r="Q835" i="5"/>
  <c r="P835" i="5"/>
  <c r="R835" i="5" s="1"/>
  <c r="S835" i="5" s="1"/>
  <c r="O835" i="5"/>
  <c r="N835" i="5"/>
  <c r="M835" i="5"/>
  <c r="L835" i="5"/>
  <c r="J835" i="5"/>
  <c r="I835" i="5"/>
  <c r="B835" i="5" s="1"/>
  <c r="G835" i="5"/>
  <c r="H835" i="5" s="1"/>
  <c r="E835" i="5"/>
  <c r="D835" i="5"/>
  <c r="C835" i="5"/>
  <c r="Q776" i="5"/>
  <c r="P776" i="5"/>
  <c r="R776" i="5" s="1"/>
  <c r="S776" i="5" s="1"/>
  <c r="O776" i="5"/>
  <c r="N776" i="5"/>
  <c r="M776" i="5"/>
  <c r="L776" i="5"/>
  <c r="J776" i="5"/>
  <c r="I776" i="5"/>
  <c r="B776" i="5" s="1"/>
  <c r="G776" i="5"/>
  <c r="H776" i="5" s="1"/>
  <c r="E776" i="5"/>
  <c r="D776" i="5"/>
  <c r="C776" i="5"/>
  <c r="Q1058" i="5"/>
  <c r="P1058" i="5"/>
  <c r="R1058" i="5" s="1"/>
  <c r="S1058" i="5" s="1"/>
  <c r="O1058" i="5"/>
  <c r="N1058" i="5"/>
  <c r="M1058" i="5"/>
  <c r="L1058" i="5"/>
  <c r="J1058" i="5"/>
  <c r="I1058" i="5"/>
  <c r="B1058" i="5" s="1"/>
  <c r="G1058" i="5"/>
  <c r="H1058" i="5" s="1"/>
  <c r="E1058" i="5"/>
  <c r="D1058" i="5"/>
  <c r="C1058" i="5"/>
  <c r="Q1216" i="5"/>
  <c r="P1216" i="5"/>
  <c r="R1216" i="5" s="1"/>
  <c r="S1216" i="5" s="1"/>
  <c r="O1216" i="5"/>
  <c r="N1216" i="5"/>
  <c r="M1216" i="5"/>
  <c r="L1216" i="5"/>
  <c r="J1216" i="5"/>
  <c r="I1216" i="5"/>
  <c r="B1216" i="5" s="1"/>
  <c r="G1216" i="5"/>
  <c r="H1216" i="5" s="1"/>
  <c r="E1216" i="5"/>
  <c r="D1216" i="5"/>
  <c r="C1216" i="5"/>
  <c r="Q834" i="5"/>
  <c r="P834" i="5"/>
  <c r="R834" i="5" s="1"/>
  <c r="S834" i="5" s="1"/>
  <c r="O834" i="5"/>
  <c r="N834" i="5"/>
  <c r="M834" i="5"/>
  <c r="L834" i="5"/>
  <c r="J834" i="5"/>
  <c r="I834" i="5"/>
  <c r="B834" i="5" s="1"/>
  <c r="G834" i="5"/>
  <c r="H834" i="5" s="1"/>
  <c r="E834" i="5"/>
  <c r="D834" i="5"/>
  <c r="C834" i="5"/>
  <c r="Q775" i="5"/>
  <c r="P775" i="5"/>
  <c r="R775" i="5" s="1"/>
  <c r="S775" i="5" s="1"/>
  <c r="O775" i="5"/>
  <c r="N775" i="5"/>
  <c r="M775" i="5"/>
  <c r="L775" i="5"/>
  <c r="J775" i="5"/>
  <c r="I775" i="5"/>
  <c r="B775" i="5" s="1"/>
  <c r="G775" i="5"/>
  <c r="H775" i="5" s="1"/>
  <c r="E775" i="5"/>
  <c r="D775" i="5"/>
  <c r="C775" i="5"/>
  <c r="Q1247" i="5"/>
  <c r="P1247" i="5"/>
  <c r="R1247" i="5" s="1"/>
  <c r="S1247" i="5" s="1"/>
  <c r="O1247" i="5"/>
  <c r="N1247" i="5"/>
  <c r="M1247" i="5"/>
  <c r="L1247" i="5"/>
  <c r="J1247" i="5"/>
  <c r="I1247" i="5"/>
  <c r="B1247" i="5" s="1"/>
  <c r="G1247" i="5"/>
  <c r="H1247" i="5" s="1"/>
  <c r="E1247" i="5"/>
  <c r="D1247" i="5"/>
  <c r="C1247" i="5"/>
  <c r="Q930" i="5"/>
  <c r="P930" i="5"/>
  <c r="R930" i="5" s="1"/>
  <c r="S930" i="5" s="1"/>
  <c r="O930" i="5"/>
  <c r="N930" i="5"/>
  <c r="M930" i="5"/>
  <c r="L930" i="5"/>
  <c r="J930" i="5"/>
  <c r="I930" i="5"/>
  <c r="B930" i="5" s="1"/>
  <c r="G930" i="5"/>
  <c r="H930" i="5" s="1"/>
  <c r="E930" i="5"/>
  <c r="D930" i="5"/>
  <c r="C930" i="5"/>
  <c r="Q833" i="5"/>
  <c r="P833" i="5"/>
  <c r="R833" i="5" s="1"/>
  <c r="S833" i="5" s="1"/>
  <c r="O833" i="5"/>
  <c r="N833" i="5"/>
  <c r="M833" i="5"/>
  <c r="L833" i="5"/>
  <c r="J833" i="5"/>
  <c r="I833" i="5"/>
  <c r="B833" i="5" s="1"/>
  <c r="G833" i="5"/>
  <c r="H833" i="5" s="1"/>
  <c r="E833" i="5"/>
  <c r="D833" i="5"/>
  <c r="C833" i="5"/>
  <c r="Q1104" i="5"/>
  <c r="P1104" i="5"/>
  <c r="R1104" i="5" s="1"/>
  <c r="S1104" i="5" s="1"/>
  <c r="O1104" i="5"/>
  <c r="N1104" i="5"/>
  <c r="M1104" i="5"/>
  <c r="L1104" i="5"/>
  <c r="J1104" i="5"/>
  <c r="I1104" i="5"/>
  <c r="B1104" i="5" s="1"/>
  <c r="G1104" i="5"/>
  <c r="H1104" i="5" s="1"/>
  <c r="E1104" i="5"/>
  <c r="D1104" i="5"/>
  <c r="C1104" i="5"/>
  <c r="Q1313" i="5"/>
  <c r="P1313" i="5"/>
  <c r="R1313" i="5" s="1"/>
  <c r="S1313" i="5" s="1"/>
  <c r="O1313" i="5"/>
  <c r="N1313" i="5"/>
  <c r="M1313" i="5"/>
  <c r="L1313" i="5"/>
  <c r="J1313" i="5"/>
  <c r="I1313" i="5"/>
  <c r="B1313" i="5" s="1"/>
  <c r="G1313" i="5"/>
  <c r="H1313" i="5" s="1"/>
  <c r="E1313" i="5"/>
  <c r="D1313" i="5"/>
  <c r="C1313" i="5"/>
  <c r="Q810" i="5"/>
  <c r="P810" i="5"/>
  <c r="R810" i="5" s="1"/>
  <c r="S810" i="5" s="1"/>
  <c r="O810" i="5"/>
  <c r="N810" i="5"/>
  <c r="M810" i="5"/>
  <c r="L810" i="5"/>
  <c r="J810" i="5"/>
  <c r="I810" i="5"/>
  <c r="B810" i="5" s="1"/>
  <c r="G810" i="5"/>
  <c r="H810" i="5" s="1"/>
  <c r="E810" i="5"/>
  <c r="D810" i="5"/>
  <c r="C810" i="5"/>
  <c r="Q1103" i="5"/>
  <c r="P1103" i="5"/>
  <c r="R1103" i="5" s="1"/>
  <c r="S1103" i="5" s="1"/>
  <c r="O1103" i="5"/>
  <c r="N1103" i="5"/>
  <c r="M1103" i="5"/>
  <c r="L1103" i="5"/>
  <c r="J1103" i="5"/>
  <c r="I1103" i="5"/>
  <c r="B1103" i="5" s="1"/>
  <c r="G1103" i="5"/>
  <c r="H1103" i="5" s="1"/>
  <c r="E1103" i="5"/>
  <c r="D1103" i="5"/>
  <c r="C1103" i="5"/>
  <c r="Q1009" i="5"/>
  <c r="P1009" i="5"/>
  <c r="R1009" i="5" s="1"/>
  <c r="S1009" i="5" s="1"/>
  <c r="O1009" i="5"/>
  <c r="N1009" i="5"/>
  <c r="M1009" i="5"/>
  <c r="L1009" i="5"/>
  <c r="J1009" i="5"/>
  <c r="I1009" i="5"/>
  <c r="B1009" i="5" s="1"/>
  <c r="G1009" i="5"/>
  <c r="H1009" i="5" s="1"/>
  <c r="E1009" i="5"/>
  <c r="D1009" i="5"/>
  <c r="C1009" i="5"/>
  <c r="Q1040" i="5"/>
  <c r="P1040" i="5"/>
  <c r="R1040" i="5" s="1"/>
  <c r="S1040" i="5" s="1"/>
  <c r="O1040" i="5"/>
  <c r="N1040" i="5"/>
  <c r="M1040" i="5"/>
  <c r="L1040" i="5"/>
  <c r="J1040" i="5"/>
  <c r="I1040" i="5"/>
  <c r="B1040" i="5" s="1"/>
  <c r="G1040" i="5"/>
  <c r="H1040" i="5" s="1"/>
  <c r="E1040" i="5"/>
  <c r="D1040" i="5"/>
  <c r="C1040" i="5"/>
  <c r="Q1153" i="5"/>
  <c r="P1153" i="5"/>
  <c r="R1153" i="5" s="1"/>
  <c r="S1153" i="5" s="1"/>
  <c r="O1153" i="5"/>
  <c r="N1153" i="5"/>
  <c r="M1153" i="5"/>
  <c r="L1153" i="5"/>
  <c r="J1153" i="5"/>
  <c r="I1153" i="5"/>
  <c r="B1153" i="5" s="1"/>
  <c r="G1153" i="5"/>
  <c r="H1153" i="5" s="1"/>
  <c r="E1153" i="5"/>
  <c r="D1153" i="5"/>
  <c r="C1153" i="5"/>
  <c r="Q832" i="5"/>
  <c r="P832" i="5"/>
  <c r="R832" i="5" s="1"/>
  <c r="S832" i="5" s="1"/>
  <c r="O832" i="5"/>
  <c r="N832" i="5"/>
  <c r="M832" i="5"/>
  <c r="L832" i="5"/>
  <c r="J832" i="5"/>
  <c r="I832" i="5"/>
  <c r="B832" i="5" s="1"/>
  <c r="G832" i="5"/>
  <c r="H832" i="5" s="1"/>
  <c r="E832" i="5"/>
  <c r="D832" i="5"/>
  <c r="C832" i="5"/>
  <c r="Q982" i="5"/>
  <c r="P982" i="5"/>
  <c r="R982" i="5" s="1"/>
  <c r="S982" i="5" s="1"/>
  <c r="O982" i="5"/>
  <c r="N982" i="5"/>
  <c r="M982" i="5"/>
  <c r="L982" i="5"/>
  <c r="J982" i="5"/>
  <c r="I982" i="5"/>
  <c r="B982" i="5" s="1"/>
  <c r="G982" i="5"/>
  <c r="H982" i="5" s="1"/>
  <c r="E982" i="5"/>
  <c r="D982" i="5"/>
  <c r="C982" i="5"/>
  <c r="Q1261" i="5"/>
  <c r="P1261" i="5"/>
  <c r="R1261" i="5" s="1"/>
  <c r="S1261" i="5" s="1"/>
  <c r="O1261" i="5"/>
  <c r="N1261" i="5"/>
  <c r="M1261" i="5"/>
  <c r="L1261" i="5"/>
  <c r="J1261" i="5"/>
  <c r="I1261" i="5"/>
  <c r="B1261" i="5" s="1"/>
  <c r="G1261" i="5"/>
  <c r="H1261" i="5" s="1"/>
  <c r="E1261" i="5"/>
  <c r="D1261" i="5"/>
  <c r="C1261" i="5"/>
  <c r="Q929" i="5"/>
  <c r="P929" i="5"/>
  <c r="R929" i="5" s="1"/>
  <c r="S929" i="5" s="1"/>
  <c r="O929" i="5"/>
  <c r="N929" i="5"/>
  <c r="M929" i="5"/>
  <c r="L929" i="5"/>
  <c r="J929" i="5"/>
  <c r="I929" i="5"/>
  <c r="B929" i="5" s="1"/>
  <c r="G929" i="5"/>
  <c r="H929" i="5" s="1"/>
  <c r="E929" i="5"/>
  <c r="D929" i="5"/>
  <c r="C929" i="5"/>
  <c r="Q831" i="5"/>
  <c r="P831" i="5"/>
  <c r="R831" i="5" s="1"/>
  <c r="S831" i="5" s="1"/>
  <c r="O831" i="5"/>
  <c r="N831" i="5"/>
  <c r="M831" i="5"/>
  <c r="L831" i="5"/>
  <c r="J831" i="5"/>
  <c r="I831" i="5"/>
  <c r="B831" i="5" s="1"/>
  <c r="G831" i="5"/>
  <c r="H831" i="5" s="1"/>
  <c r="E831" i="5"/>
  <c r="D831" i="5"/>
  <c r="C831" i="5"/>
  <c r="Q1102" i="5"/>
  <c r="P1102" i="5"/>
  <c r="R1102" i="5" s="1"/>
  <c r="S1102" i="5" s="1"/>
  <c r="O1102" i="5"/>
  <c r="N1102" i="5"/>
  <c r="M1102" i="5"/>
  <c r="L1102" i="5"/>
  <c r="J1102" i="5"/>
  <c r="I1102" i="5"/>
  <c r="B1102" i="5" s="1"/>
  <c r="G1102" i="5"/>
  <c r="H1102" i="5" s="1"/>
  <c r="E1102" i="5"/>
  <c r="D1102" i="5"/>
  <c r="C1102" i="5"/>
  <c r="Q1127" i="5"/>
  <c r="P1127" i="5"/>
  <c r="R1127" i="5" s="1"/>
  <c r="S1127" i="5" s="1"/>
  <c r="O1127" i="5"/>
  <c r="N1127" i="5"/>
  <c r="M1127" i="5"/>
  <c r="L1127" i="5"/>
  <c r="J1127" i="5"/>
  <c r="I1127" i="5"/>
  <c r="B1127" i="5" s="1"/>
  <c r="G1127" i="5"/>
  <c r="H1127" i="5" s="1"/>
  <c r="E1127" i="5"/>
  <c r="D1127" i="5"/>
  <c r="C1127" i="5"/>
  <c r="Q809" i="5"/>
  <c r="P809" i="5"/>
  <c r="R809" i="5" s="1"/>
  <c r="S809" i="5" s="1"/>
  <c r="O809" i="5"/>
  <c r="N809" i="5"/>
  <c r="M809" i="5"/>
  <c r="L809" i="5"/>
  <c r="J809" i="5"/>
  <c r="I809" i="5"/>
  <c r="B809" i="5" s="1"/>
  <c r="G809" i="5"/>
  <c r="H809" i="5" s="1"/>
  <c r="E809" i="5"/>
  <c r="D809" i="5"/>
  <c r="C809" i="5"/>
  <c r="Q830" i="5"/>
  <c r="P830" i="5"/>
  <c r="R830" i="5" s="1"/>
  <c r="S830" i="5" s="1"/>
  <c r="O830" i="5"/>
  <c r="N830" i="5"/>
  <c r="M830" i="5"/>
  <c r="L830" i="5"/>
  <c r="J830" i="5"/>
  <c r="I830" i="5"/>
  <c r="B830" i="5" s="1"/>
  <c r="G830" i="5"/>
  <c r="H830" i="5" s="1"/>
  <c r="E830" i="5"/>
  <c r="D830" i="5"/>
  <c r="C830" i="5"/>
  <c r="Q1315" i="5"/>
  <c r="P1315" i="5"/>
  <c r="R1315" i="5" s="1"/>
  <c r="S1315" i="5" s="1"/>
  <c r="O1315" i="5"/>
  <c r="N1315" i="5"/>
  <c r="M1315" i="5"/>
  <c r="L1315" i="5"/>
  <c r="J1315" i="5"/>
  <c r="I1315" i="5"/>
  <c r="B1315" i="5" s="1"/>
  <c r="G1315" i="5"/>
  <c r="H1315" i="5" s="1"/>
  <c r="E1315" i="5"/>
  <c r="D1315" i="5"/>
  <c r="C1315" i="5"/>
  <c r="Q1268" i="5"/>
  <c r="P1268" i="5"/>
  <c r="R1268" i="5" s="1"/>
  <c r="S1268" i="5" s="1"/>
  <c r="O1268" i="5"/>
  <c r="N1268" i="5"/>
  <c r="M1268" i="5"/>
  <c r="L1268" i="5"/>
  <c r="J1268" i="5"/>
  <c r="I1268" i="5"/>
  <c r="B1268" i="5" s="1"/>
  <c r="G1268" i="5"/>
  <c r="H1268" i="5" s="1"/>
  <c r="E1268" i="5"/>
  <c r="D1268" i="5"/>
  <c r="C1268" i="5"/>
  <c r="Q1187" i="5"/>
  <c r="P1187" i="5"/>
  <c r="R1187" i="5" s="1"/>
  <c r="S1187" i="5" s="1"/>
  <c r="O1187" i="5"/>
  <c r="N1187" i="5"/>
  <c r="M1187" i="5"/>
  <c r="L1187" i="5"/>
  <c r="J1187" i="5"/>
  <c r="I1187" i="5"/>
  <c r="B1187" i="5" s="1"/>
  <c r="G1187" i="5"/>
  <c r="H1187" i="5" s="1"/>
  <c r="E1187" i="5"/>
  <c r="D1187" i="5"/>
  <c r="C1187" i="5"/>
  <c r="Q829" i="5"/>
  <c r="P829" i="5"/>
  <c r="R829" i="5" s="1"/>
  <c r="S829" i="5" s="1"/>
  <c r="O829" i="5"/>
  <c r="N829" i="5"/>
  <c r="M829" i="5"/>
  <c r="L829" i="5"/>
  <c r="J829" i="5"/>
  <c r="I829" i="5"/>
  <c r="B829" i="5" s="1"/>
  <c r="G829" i="5"/>
  <c r="H829" i="5" s="1"/>
  <c r="E829" i="5"/>
  <c r="D829" i="5"/>
  <c r="C829" i="5"/>
  <c r="Q1317" i="5"/>
  <c r="P1317" i="5"/>
  <c r="R1317" i="5" s="1"/>
  <c r="S1317" i="5" s="1"/>
  <c r="O1317" i="5"/>
  <c r="N1317" i="5"/>
  <c r="M1317" i="5"/>
  <c r="L1317" i="5"/>
  <c r="J1317" i="5"/>
  <c r="I1317" i="5"/>
  <c r="B1317" i="5" s="1"/>
  <c r="G1317" i="5"/>
  <c r="H1317" i="5" s="1"/>
  <c r="E1317" i="5"/>
  <c r="D1317" i="5"/>
  <c r="C1317" i="5"/>
  <c r="Q976" i="5"/>
  <c r="P976" i="5"/>
  <c r="R976" i="5" s="1"/>
  <c r="S976" i="5" s="1"/>
  <c r="O976" i="5"/>
  <c r="N976" i="5"/>
  <c r="M976" i="5"/>
  <c r="L976" i="5"/>
  <c r="J976" i="5"/>
  <c r="I976" i="5"/>
  <c r="B976" i="5" s="1"/>
  <c r="G976" i="5"/>
  <c r="H976" i="5" s="1"/>
  <c r="E976" i="5"/>
  <c r="D976" i="5"/>
  <c r="C976" i="5"/>
  <c r="Q898" i="5"/>
  <c r="P898" i="5"/>
  <c r="R898" i="5" s="1"/>
  <c r="S898" i="5" s="1"/>
  <c r="O898" i="5"/>
  <c r="N898" i="5"/>
  <c r="M898" i="5"/>
  <c r="L898" i="5"/>
  <c r="J898" i="5"/>
  <c r="I898" i="5"/>
  <c r="B898" i="5" s="1"/>
  <c r="G898" i="5"/>
  <c r="H898" i="5" s="1"/>
  <c r="E898" i="5"/>
  <c r="D898" i="5"/>
  <c r="C898" i="5"/>
  <c r="Q955" i="5"/>
  <c r="P955" i="5"/>
  <c r="R955" i="5" s="1"/>
  <c r="S955" i="5" s="1"/>
  <c r="O955" i="5"/>
  <c r="N955" i="5"/>
  <c r="M955" i="5"/>
  <c r="L955" i="5"/>
  <c r="J955" i="5"/>
  <c r="I955" i="5"/>
  <c r="B955" i="5" s="1"/>
  <c r="G955" i="5"/>
  <c r="H955" i="5" s="1"/>
  <c r="E955" i="5"/>
  <c r="D955" i="5"/>
  <c r="C955" i="5"/>
  <c r="Q1101" i="5"/>
  <c r="P1101" i="5"/>
  <c r="R1101" i="5" s="1"/>
  <c r="S1101" i="5" s="1"/>
  <c r="O1101" i="5"/>
  <c r="N1101" i="5"/>
  <c r="M1101" i="5"/>
  <c r="L1101" i="5"/>
  <c r="J1101" i="5"/>
  <c r="I1101" i="5"/>
  <c r="B1101" i="5" s="1"/>
  <c r="G1101" i="5"/>
  <c r="H1101" i="5" s="1"/>
  <c r="E1101" i="5"/>
  <c r="F1101" i="5" s="1"/>
  <c r="D1101" i="5"/>
  <c r="C1101" i="5"/>
  <c r="Q1057" i="5"/>
  <c r="P1057" i="5"/>
  <c r="R1057" i="5" s="1"/>
  <c r="S1057" i="5" s="1"/>
  <c r="O1057" i="5"/>
  <c r="N1057" i="5"/>
  <c r="M1057" i="5"/>
  <c r="L1057" i="5"/>
  <c r="J1057" i="5"/>
  <c r="I1057" i="5"/>
  <c r="B1057" i="5" s="1"/>
  <c r="G1057" i="5"/>
  <c r="H1057" i="5" s="1"/>
  <c r="E1057" i="5"/>
  <c r="F1057" i="5" s="1"/>
  <c r="D1057" i="5"/>
  <c r="C1057" i="5"/>
  <c r="Q1186" i="5"/>
  <c r="P1186" i="5"/>
  <c r="R1186" i="5" s="1"/>
  <c r="S1186" i="5" s="1"/>
  <c r="O1186" i="5"/>
  <c r="N1186" i="5"/>
  <c r="M1186" i="5"/>
  <c r="L1186" i="5"/>
  <c r="J1186" i="5"/>
  <c r="I1186" i="5"/>
  <c r="B1186" i="5" s="1"/>
  <c r="G1186" i="5"/>
  <c r="H1186" i="5" s="1"/>
  <c r="E1186" i="5"/>
  <c r="F1186" i="5" s="1"/>
  <c r="D1186" i="5"/>
  <c r="C1186" i="5"/>
  <c r="Q828" i="5"/>
  <c r="P828" i="5"/>
  <c r="R828" i="5" s="1"/>
  <c r="S828" i="5" s="1"/>
  <c r="O828" i="5"/>
  <c r="N828" i="5"/>
  <c r="M828" i="5"/>
  <c r="L828" i="5"/>
  <c r="J828" i="5"/>
  <c r="I828" i="5"/>
  <c r="B828" i="5" s="1"/>
  <c r="G828" i="5"/>
  <c r="H828" i="5" s="1"/>
  <c r="E828" i="5"/>
  <c r="F828" i="5" s="1"/>
  <c r="D828" i="5"/>
  <c r="C828" i="5"/>
  <c r="Q954" i="5"/>
  <c r="P954" i="5"/>
  <c r="R954" i="5" s="1"/>
  <c r="S954" i="5" s="1"/>
  <c r="O954" i="5"/>
  <c r="N954" i="5"/>
  <c r="M954" i="5"/>
  <c r="L954" i="5"/>
  <c r="J954" i="5"/>
  <c r="I954" i="5"/>
  <c r="B954" i="5" s="1"/>
  <c r="G954" i="5"/>
  <c r="H954" i="5" s="1"/>
  <c r="E954" i="5"/>
  <c r="F954" i="5" s="1"/>
  <c r="D954" i="5"/>
  <c r="C954" i="5"/>
  <c r="Q1227" i="5"/>
  <c r="P1227" i="5"/>
  <c r="R1227" i="5" s="1"/>
  <c r="S1227" i="5" s="1"/>
  <c r="O1227" i="5"/>
  <c r="N1227" i="5"/>
  <c r="M1227" i="5"/>
  <c r="L1227" i="5"/>
  <c r="J1227" i="5"/>
  <c r="I1227" i="5"/>
  <c r="B1227" i="5" s="1"/>
  <c r="G1227" i="5"/>
  <c r="H1227" i="5" s="1"/>
  <c r="E1227" i="5"/>
  <c r="F1227" i="5" s="1"/>
  <c r="D1227" i="5"/>
  <c r="C1227" i="5"/>
  <c r="Q1139" i="5"/>
  <c r="P1139" i="5"/>
  <c r="R1139" i="5" s="1"/>
  <c r="S1139" i="5" s="1"/>
  <c r="O1139" i="5"/>
  <c r="N1139" i="5"/>
  <c r="M1139" i="5"/>
  <c r="L1139" i="5"/>
  <c r="J1139" i="5"/>
  <c r="I1139" i="5"/>
  <c r="B1139" i="5" s="1"/>
  <c r="G1139" i="5"/>
  <c r="H1139" i="5" s="1"/>
  <c r="E1139" i="5"/>
  <c r="F1139" i="5" s="1"/>
  <c r="D1139" i="5"/>
  <c r="C1139" i="5"/>
  <c r="Q953" i="5"/>
  <c r="P953" i="5"/>
  <c r="R953" i="5" s="1"/>
  <c r="S953" i="5" s="1"/>
  <c r="O953" i="5"/>
  <c r="N953" i="5"/>
  <c r="M953" i="5"/>
  <c r="L953" i="5"/>
  <c r="J953" i="5"/>
  <c r="I953" i="5"/>
  <c r="B953" i="5" s="1"/>
  <c r="G953" i="5"/>
  <c r="H953" i="5" s="1"/>
  <c r="E953" i="5"/>
  <c r="F953" i="5" s="1"/>
  <c r="D953" i="5"/>
  <c r="C953" i="5"/>
  <c r="Q1015" i="5"/>
  <c r="P1015" i="5"/>
  <c r="R1015" i="5" s="1"/>
  <c r="S1015" i="5" s="1"/>
  <c r="O1015" i="5"/>
  <c r="N1015" i="5"/>
  <c r="M1015" i="5"/>
  <c r="L1015" i="5"/>
  <c r="J1015" i="5"/>
  <c r="I1015" i="5"/>
  <c r="B1015" i="5" s="1"/>
  <c r="G1015" i="5"/>
  <c r="H1015" i="5" s="1"/>
  <c r="E1015" i="5"/>
  <c r="F1015" i="5" s="1"/>
  <c r="D1015" i="5"/>
  <c r="C1015" i="5"/>
  <c r="Q1260" i="5"/>
  <c r="P1260" i="5"/>
  <c r="R1260" i="5" s="1"/>
  <c r="S1260" i="5" s="1"/>
  <c r="O1260" i="5"/>
  <c r="N1260" i="5"/>
  <c r="M1260" i="5"/>
  <c r="L1260" i="5"/>
  <c r="J1260" i="5"/>
  <c r="I1260" i="5"/>
  <c r="B1260" i="5" s="1"/>
  <c r="G1260" i="5"/>
  <c r="H1260" i="5" s="1"/>
  <c r="E1260" i="5"/>
  <c r="F1260" i="5" s="1"/>
  <c r="D1260" i="5"/>
  <c r="C1260" i="5"/>
  <c r="Q928" i="5"/>
  <c r="P928" i="5"/>
  <c r="R928" i="5" s="1"/>
  <c r="S928" i="5" s="1"/>
  <c r="O928" i="5"/>
  <c r="N928" i="5"/>
  <c r="M928" i="5"/>
  <c r="L928" i="5"/>
  <c r="J928" i="5"/>
  <c r="I928" i="5"/>
  <c r="B928" i="5" s="1"/>
  <c r="G928" i="5"/>
  <c r="H928" i="5" s="1"/>
  <c r="E928" i="5"/>
  <c r="F928" i="5" s="1"/>
  <c r="D928" i="5"/>
  <c r="C928" i="5"/>
  <c r="Q952" i="5"/>
  <c r="P952" i="5"/>
  <c r="R952" i="5" s="1"/>
  <c r="S952" i="5" s="1"/>
  <c r="O952" i="5"/>
  <c r="N952" i="5"/>
  <c r="M952" i="5"/>
  <c r="L952" i="5"/>
  <c r="J952" i="5"/>
  <c r="I952" i="5"/>
  <c r="B952" i="5" s="1"/>
  <c r="G952" i="5"/>
  <c r="H952" i="5" s="1"/>
  <c r="E952" i="5"/>
  <c r="F952" i="5" s="1"/>
  <c r="D952" i="5"/>
  <c r="C952" i="5"/>
  <c r="Q797" i="5"/>
  <c r="P797" i="5"/>
  <c r="R797" i="5" s="1"/>
  <c r="S797" i="5" s="1"/>
  <c r="O797" i="5"/>
  <c r="N797" i="5"/>
  <c r="M797" i="5"/>
  <c r="L797" i="5"/>
  <c r="J797" i="5"/>
  <c r="I797" i="5"/>
  <c r="B797" i="5" s="1"/>
  <c r="G797" i="5"/>
  <c r="H797" i="5" s="1"/>
  <c r="E797" i="5"/>
  <c r="F797" i="5" s="1"/>
  <c r="D797" i="5"/>
  <c r="C797" i="5"/>
  <c r="Q1246" i="5"/>
  <c r="P1246" i="5"/>
  <c r="R1246" i="5" s="1"/>
  <c r="S1246" i="5" s="1"/>
  <c r="O1246" i="5"/>
  <c r="N1246" i="5"/>
  <c r="M1246" i="5"/>
  <c r="L1246" i="5"/>
  <c r="J1246" i="5"/>
  <c r="I1246" i="5"/>
  <c r="B1246" i="5" s="1"/>
  <c r="G1246" i="5"/>
  <c r="H1246" i="5" s="1"/>
  <c r="E1246" i="5"/>
  <c r="F1246" i="5" s="1"/>
  <c r="D1246" i="5"/>
  <c r="C1246" i="5"/>
  <c r="Q897" i="5"/>
  <c r="P897" i="5"/>
  <c r="R897" i="5" s="1"/>
  <c r="S897" i="5" s="1"/>
  <c r="O897" i="5"/>
  <c r="N897" i="5"/>
  <c r="M897" i="5"/>
  <c r="L897" i="5"/>
  <c r="J897" i="5"/>
  <c r="I897" i="5"/>
  <c r="B897" i="5" s="1"/>
  <c r="G897" i="5"/>
  <c r="H897" i="5" s="1"/>
  <c r="E897" i="5"/>
  <c r="F897" i="5" s="1"/>
  <c r="D897" i="5"/>
  <c r="C897" i="5"/>
  <c r="Q827" i="5"/>
  <c r="P827" i="5"/>
  <c r="R827" i="5" s="1"/>
  <c r="S827" i="5" s="1"/>
  <c r="O827" i="5"/>
  <c r="N827" i="5"/>
  <c r="M827" i="5"/>
  <c r="L827" i="5"/>
  <c r="J827" i="5"/>
  <c r="I827" i="5"/>
  <c r="B827" i="5" s="1"/>
  <c r="G827" i="5"/>
  <c r="H827" i="5" s="1"/>
  <c r="E827" i="5"/>
  <c r="F827" i="5" s="1"/>
  <c r="D827" i="5"/>
  <c r="C827" i="5"/>
  <c r="Q981" i="5"/>
  <c r="P981" i="5"/>
  <c r="R981" i="5" s="1"/>
  <c r="S981" i="5" s="1"/>
  <c r="O981" i="5"/>
  <c r="N981" i="5"/>
  <c r="M981" i="5"/>
  <c r="L981" i="5"/>
  <c r="J981" i="5"/>
  <c r="I981" i="5"/>
  <c r="B981" i="5" s="1"/>
  <c r="G981" i="5"/>
  <c r="H981" i="5" s="1"/>
  <c r="E981" i="5"/>
  <c r="F981" i="5" s="1"/>
  <c r="D981" i="5"/>
  <c r="C981" i="5"/>
  <c r="Q1035" i="5"/>
  <c r="P1035" i="5"/>
  <c r="R1035" i="5" s="1"/>
  <c r="S1035" i="5" s="1"/>
  <c r="O1035" i="5"/>
  <c r="N1035" i="5"/>
  <c r="M1035" i="5"/>
  <c r="L1035" i="5"/>
  <c r="J1035" i="5"/>
  <c r="I1035" i="5"/>
  <c r="B1035" i="5" s="1"/>
  <c r="G1035" i="5"/>
  <c r="H1035" i="5" s="1"/>
  <c r="E1035" i="5"/>
  <c r="F1035" i="5" s="1"/>
  <c r="D1035" i="5"/>
  <c r="C1035" i="5"/>
  <c r="Q1185" i="5"/>
  <c r="P1185" i="5"/>
  <c r="R1185" i="5" s="1"/>
  <c r="S1185" i="5" s="1"/>
  <c r="O1185" i="5"/>
  <c r="N1185" i="5"/>
  <c r="M1185" i="5"/>
  <c r="L1185" i="5"/>
  <c r="J1185" i="5"/>
  <c r="I1185" i="5"/>
  <c r="B1185" i="5" s="1"/>
  <c r="G1185" i="5"/>
  <c r="H1185" i="5" s="1"/>
  <c r="E1185" i="5"/>
  <c r="F1185" i="5" s="1"/>
  <c r="D1185" i="5"/>
  <c r="C1185" i="5"/>
  <c r="Q1100" i="5"/>
  <c r="P1100" i="5"/>
  <c r="R1100" i="5" s="1"/>
  <c r="S1100" i="5" s="1"/>
  <c r="O1100" i="5"/>
  <c r="N1100" i="5"/>
  <c r="M1100" i="5"/>
  <c r="L1100" i="5"/>
  <c r="J1100" i="5"/>
  <c r="I1100" i="5"/>
  <c r="B1100" i="5" s="1"/>
  <c r="G1100" i="5"/>
  <c r="H1100" i="5" s="1"/>
  <c r="E1100" i="5"/>
  <c r="F1100" i="5" s="1"/>
  <c r="D1100" i="5"/>
  <c r="C1100" i="5"/>
  <c r="Q980" i="5"/>
  <c r="P980" i="5"/>
  <c r="R980" i="5" s="1"/>
  <c r="S980" i="5" s="1"/>
  <c r="O980" i="5"/>
  <c r="N980" i="5"/>
  <c r="M980" i="5"/>
  <c r="L980" i="5"/>
  <c r="J980" i="5"/>
  <c r="I980" i="5"/>
  <c r="B980" i="5" s="1"/>
  <c r="G980" i="5"/>
  <c r="H980" i="5" s="1"/>
  <c r="E980" i="5"/>
  <c r="F980" i="5" s="1"/>
  <c r="D980" i="5"/>
  <c r="C980" i="5"/>
  <c r="Q1293" i="5"/>
  <c r="P1293" i="5"/>
  <c r="R1293" i="5" s="1"/>
  <c r="S1293" i="5" s="1"/>
  <c r="O1293" i="5"/>
  <c r="N1293" i="5"/>
  <c r="M1293" i="5"/>
  <c r="L1293" i="5"/>
  <c r="J1293" i="5"/>
  <c r="I1293" i="5"/>
  <c r="B1293" i="5" s="1"/>
  <c r="G1293" i="5"/>
  <c r="H1293" i="5" s="1"/>
  <c r="E1293" i="5"/>
  <c r="F1293" i="5" s="1"/>
  <c r="D1293" i="5"/>
  <c r="C1293" i="5"/>
  <c r="Q905" i="5"/>
  <c r="P905" i="5"/>
  <c r="R905" i="5" s="1"/>
  <c r="S905" i="5" s="1"/>
  <c r="O905" i="5"/>
  <c r="N905" i="5"/>
  <c r="M905" i="5"/>
  <c r="L905" i="5"/>
  <c r="J905" i="5"/>
  <c r="I905" i="5"/>
  <c r="B905" i="5" s="1"/>
  <c r="G905" i="5"/>
  <c r="H905" i="5" s="1"/>
  <c r="E905" i="5"/>
  <c r="F905" i="5" s="1"/>
  <c r="D905" i="5"/>
  <c r="C905" i="5"/>
  <c r="Q826" i="5"/>
  <c r="P826" i="5"/>
  <c r="R826" i="5" s="1"/>
  <c r="S826" i="5" s="1"/>
  <c r="O826" i="5"/>
  <c r="N826" i="5"/>
  <c r="M826" i="5"/>
  <c r="L826" i="5"/>
  <c r="J826" i="5"/>
  <c r="I826" i="5"/>
  <c r="B826" i="5" s="1"/>
  <c r="G826" i="5"/>
  <c r="H826" i="5" s="1"/>
  <c r="E826" i="5"/>
  <c r="F826" i="5" s="1"/>
  <c r="D826" i="5"/>
  <c r="C826" i="5"/>
  <c r="Q1099" i="5"/>
  <c r="P1099" i="5"/>
  <c r="R1099" i="5" s="1"/>
  <c r="S1099" i="5" s="1"/>
  <c r="O1099" i="5"/>
  <c r="N1099" i="5"/>
  <c r="M1099" i="5"/>
  <c r="L1099" i="5"/>
  <c r="J1099" i="5"/>
  <c r="I1099" i="5"/>
  <c r="B1099" i="5" s="1"/>
  <c r="G1099" i="5"/>
  <c r="H1099" i="5" s="1"/>
  <c r="E1099" i="5"/>
  <c r="F1099" i="5" s="1"/>
  <c r="D1099" i="5"/>
  <c r="C1099" i="5"/>
  <c r="Q1226" i="5"/>
  <c r="P1226" i="5"/>
  <c r="R1226" i="5" s="1"/>
  <c r="S1226" i="5" s="1"/>
  <c r="O1226" i="5"/>
  <c r="N1226" i="5"/>
  <c r="M1226" i="5"/>
  <c r="L1226" i="5"/>
  <c r="J1226" i="5"/>
  <c r="I1226" i="5"/>
  <c r="B1226" i="5" s="1"/>
  <c r="G1226" i="5"/>
  <c r="H1226" i="5" s="1"/>
  <c r="E1226" i="5"/>
  <c r="F1226" i="5" s="1"/>
  <c r="D1226" i="5"/>
  <c r="C1226" i="5"/>
  <c r="Q927" i="5"/>
  <c r="P927" i="5"/>
  <c r="R927" i="5" s="1"/>
  <c r="S927" i="5" s="1"/>
  <c r="O927" i="5"/>
  <c r="N927" i="5"/>
  <c r="M927" i="5"/>
  <c r="L927" i="5"/>
  <c r="J927" i="5"/>
  <c r="I927" i="5"/>
  <c r="B927" i="5" s="1"/>
  <c r="G927" i="5"/>
  <c r="H927" i="5" s="1"/>
  <c r="E927" i="5"/>
  <c r="F927" i="5" s="1"/>
  <c r="D927" i="5"/>
  <c r="C927" i="5"/>
  <c r="Q825" i="5"/>
  <c r="P825" i="5"/>
  <c r="R825" i="5" s="1"/>
  <c r="S825" i="5" s="1"/>
  <c r="O825" i="5"/>
  <c r="N825" i="5"/>
  <c r="M825" i="5"/>
  <c r="L825" i="5"/>
  <c r="J825" i="5"/>
  <c r="I825" i="5"/>
  <c r="B825" i="5" s="1"/>
  <c r="G825" i="5"/>
  <c r="H825" i="5" s="1"/>
  <c r="E825" i="5"/>
  <c r="F825" i="5" s="1"/>
  <c r="D825" i="5"/>
  <c r="C825" i="5"/>
  <c r="Q1098" i="5"/>
  <c r="P1098" i="5"/>
  <c r="R1098" i="5" s="1"/>
  <c r="S1098" i="5" s="1"/>
  <c r="O1098" i="5"/>
  <c r="N1098" i="5"/>
  <c r="M1098" i="5"/>
  <c r="L1098" i="5"/>
  <c r="J1098" i="5"/>
  <c r="I1098" i="5"/>
  <c r="B1098" i="5" s="1"/>
  <c r="G1098" i="5"/>
  <c r="H1098" i="5" s="1"/>
  <c r="E1098" i="5"/>
  <c r="F1098" i="5" s="1"/>
  <c r="D1098" i="5"/>
  <c r="C1098" i="5"/>
  <c r="Q1225" i="5"/>
  <c r="P1225" i="5"/>
  <c r="R1225" i="5" s="1"/>
  <c r="S1225" i="5" s="1"/>
  <c r="O1225" i="5"/>
  <c r="N1225" i="5"/>
  <c r="M1225" i="5"/>
  <c r="L1225" i="5"/>
  <c r="J1225" i="5"/>
  <c r="I1225" i="5"/>
  <c r="B1225" i="5" s="1"/>
  <c r="G1225" i="5"/>
  <c r="H1225" i="5" s="1"/>
  <c r="E1225" i="5"/>
  <c r="F1225" i="5" s="1"/>
  <c r="D1225" i="5"/>
  <c r="C1225" i="5"/>
  <c r="Q1215" i="5"/>
  <c r="P1215" i="5"/>
  <c r="R1215" i="5" s="1"/>
  <c r="S1215" i="5" s="1"/>
  <c r="O1215" i="5"/>
  <c r="N1215" i="5"/>
  <c r="M1215" i="5"/>
  <c r="L1215" i="5"/>
  <c r="J1215" i="5"/>
  <c r="I1215" i="5"/>
  <c r="B1215" i="5" s="1"/>
  <c r="G1215" i="5"/>
  <c r="H1215" i="5" s="1"/>
  <c r="E1215" i="5"/>
  <c r="F1215" i="5" s="1"/>
  <c r="D1215" i="5"/>
  <c r="C1215" i="5"/>
  <c r="Q824" i="5"/>
  <c r="P824" i="5"/>
  <c r="R824" i="5" s="1"/>
  <c r="S824" i="5" s="1"/>
  <c r="O824" i="5"/>
  <c r="N824" i="5"/>
  <c r="M824" i="5"/>
  <c r="L824" i="5"/>
  <c r="J824" i="5"/>
  <c r="I824" i="5"/>
  <c r="B824" i="5" s="1"/>
  <c r="G824" i="5"/>
  <c r="H824" i="5" s="1"/>
  <c r="E824" i="5"/>
  <c r="F824" i="5" s="1"/>
  <c r="D824" i="5"/>
  <c r="C824" i="5"/>
  <c r="Q1097" i="5"/>
  <c r="P1097" i="5"/>
  <c r="R1097" i="5" s="1"/>
  <c r="S1097" i="5" s="1"/>
  <c r="O1097" i="5"/>
  <c r="N1097" i="5"/>
  <c r="M1097" i="5"/>
  <c r="L1097" i="5"/>
  <c r="J1097" i="5"/>
  <c r="I1097" i="5"/>
  <c r="B1097" i="5" s="1"/>
  <c r="G1097" i="5"/>
  <c r="H1097" i="5" s="1"/>
  <c r="E1097" i="5"/>
  <c r="F1097" i="5" s="1"/>
  <c r="D1097" i="5"/>
  <c r="C1097" i="5"/>
  <c r="Q1056" i="5"/>
  <c r="P1056" i="5"/>
  <c r="R1056" i="5" s="1"/>
  <c r="S1056" i="5" s="1"/>
  <c r="O1056" i="5"/>
  <c r="N1056" i="5"/>
  <c r="M1056" i="5"/>
  <c r="L1056" i="5"/>
  <c r="J1056" i="5"/>
  <c r="I1056" i="5"/>
  <c r="B1056" i="5" s="1"/>
  <c r="G1056" i="5"/>
  <c r="H1056" i="5" s="1"/>
  <c r="E1056" i="5"/>
  <c r="F1056" i="5" s="1"/>
  <c r="D1056" i="5"/>
  <c r="C1056" i="5"/>
  <c r="Q1158" i="5"/>
  <c r="P1158" i="5"/>
  <c r="R1158" i="5" s="1"/>
  <c r="S1158" i="5" s="1"/>
  <c r="O1158" i="5"/>
  <c r="N1158" i="5"/>
  <c r="M1158" i="5"/>
  <c r="L1158" i="5"/>
  <c r="J1158" i="5"/>
  <c r="I1158" i="5"/>
  <c r="B1158" i="5" s="1"/>
  <c r="G1158" i="5"/>
  <c r="H1158" i="5" s="1"/>
  <c r="E1158" i="5"/>
  <c r="F1158" i="5" s="1"/>
  <c r="D1158" i="5"/>
  <c r="C1158" i="5"/>
  <c r="Q951" i="5"/>
  <c r="P951" i="5"/>
  <c r="R951" i="5" s="1"/>
  <c r="S951" i="5" s="1"/>
  <c r="O951" i="5"/>
  <c r="N951" i="5"/>
  <c r="M951" i="5"/>
  <c r="L951" i="5"/>
  <c r="J951" i="5"/>
  <c r="I951" i="5"/>
  <c r="B951" i="5" s="1"/>
  <c r="G951" i="5"/>
  <c r="H951" i="5" s="1"/>
  <c r="E951" i="5"/>
  <c r="F951" i="5" s="1"/>
  <c r="D951" i="5"/>
  <c r="C951" i="5"/>
  <c r="Q1096" i="5"/>
  <c r="P1096" i="5"/>
  <c r="R1096" i="5" s="1"/>
  <c r="S1096" i="5" s="1"/>
  <c r="O1096" i="5"/>
  <c r="N1096" i="5"/>
  <c r="M1096" i="5"/>
  <c r="L1096" i="5"/>
  <c r="J1096" i="5"/>
  <c r="I1096" i="5"/>
  <c r="B1096" i="5" s="1"/>
  <c r="G1096" i="5"/>
  <c r="H1096" i="5" s="1"/>
  <c r="E1096" i="5"/>
  <c r="F1096" i="5" s="1"/>
  <c r="D1096" i="5"/>
  <c r="C1096" i="5"/>
  <c r="Q1082" i="5"/>
  <c r="P1082" i="5"/>
  <c r="R1082" i="5" s="1"/>
  <c r="S1082" i="5" s="1"/>
  <c r="O1082" i="5"/>
  <c r="N1082" i="5"/>
  <c r="M1082" i="5"/>
  <c r="L1082" i="5"/>
  <c r="J1082" i="5"/>
  <c r="I1082" i="5"/>
  <c r="B1082" i="5" s="1"/>
  <c r="G1082" i="5"/>
  <c r="H1082" i="5" s="1"/>
  <c r="E1082" i="5"/>
  <c r="F1082" i="5" s="1"/>
  <c r="D1082" i="5"/>
  <c r="C1082" i="5"/>
  <c r="Q904" i="5"/>
  <c r="P904" i="5"/>
  <c r="R904" i="5" s="1"/>
  <c r="S904" i="5" s="1"/>
  <c r="O904" i="5"/>
  <c r="N904" i="5"/>
  <c r="M904" i="5"/>
  <c r="L904" i="5"/>
  <c r="J904" i="5"/>
  <c r="I904" i="5"/>
  <c r="B904" i="5" s="1"/>
  <c r="G904" i="5"/>
  <c r="H904" i="5" s="1"/>
  <c r="E904" i="5"/>
  <c r="F904" i="5" s="1"/>
  <c r="D904" i="5"/>
  <c r="C904" i="5"/>
  <c r="Q950" i="5"/>
  <c r="P950" i="5"/>
  <c r="R950" i="5" s="1"/>
  <c r="S950" i="5" s="1"/>
  <c r="O950" i="5"/>
  <c r="N950" i="5"/>
  <c r="M950" i="5"/>
  <c r="L950" i="5"/>
  <c r="J950" i="5"/>
  <c r="I950" i="5"/>
  <c r="B950" i="5" s="1"/>
  <c r="G950" i="5"/>
  <c r="H950" i="5" s="1"/>
  <c r="E950" i="5"/>
  <c r="F950" i="5" s="1"/>
  <c r="D950" i="5"/>
  <c r="C950" i="5"/>
  <c r="Q1095" i="5"/>
  <c r="P1095" i="5"/>
  <c r="R1095" i="5" s="1"/>
  <c r="S1095" i="5" s="1"/>
  <c r="O1095" i="5"/>
  <c r="N1095" i="5"/>
  <c r="M1095" i="5"/>
  <c r="L1095" i="5"/>
  <c r="J1095" i="5"/>
  <c r="I1095" i="5"/>
  <c r="B1095" i="5" s="1"/>
  <c r="G1095" i="5"/>
  <c r="H1095" i="5" s="1"/>
  <c r="E1095" i="5"/>
  <c r="F1095" i="5" s="1"/>
  <c r="D1095" i="5"/>
  <c r="C1095" i="5"/>
  <c r="Q1055" i="5"/>
  <c r="P1055" i="5"/>
  <c r="R1055" i="5" s="1"/>
  <c r="S1055" i="5" s="1"/>
  <c r="O1055" i="5"/>
  <c r="N1055" i="5"/>
  <c r="M1055" i="5"/>
  <c r="L1055" i="5"/>
  <c r="J1055" i="5"/>
  <c r="I1055" i="5"/>
  <c r="B1055" i="5" s="1"/>
  <c r="G1055" i="5"/>
  <c r="H1055" i="5" s="1"/>
  <c r="E1055" i="5"/>
  <c r="F1055" i="5" s="1"/>
  <c r="D1055" i="5"/>
  <c r="C1055" i="5"/>
  <c r="Q896" i="5"/>
  <c r="P896" i="5"/>
  <c r="R896" i="5" s="1"/>
  <c r="S896" i="5" s="1"/>
  <c r="O896" i="5"/>
  <c r="N896" i="5"/>
  <c r="M896" i="5"/>
  <c r="L896" i="5"/>
  <c r="J896" i="5"/>
  <c r="I896" i="5"/>
  <c r="B896" i="5" s="1"/>
  <c r="G896" i="5"/>
  <c r="H896" i="5" s="1"/>
  <c r="E896" i="5"/>
  <c r="F896" i="5" s="1"/>
  <c r="D896" i="5"/>
  <c r="C896" i="5"/>
  <c r="Q823" i="5"/>
  <c r="P823" i="5"/>
  <c r="R823" i="5" s="1"/>
  <c r="S823" i="5" s="1"/>
  <c r="O823" i="5"/>
  <c r="N823" i="5"/>
  <c r="M823" i="5"/>
  <c r="L823" i="5"/>
  <c r="J823" i="5"/>
  <c r="I823" i="5"/>
  <c r="B823" i="5" s="1"/>
  <c r="G823" i="5"/>
  <c r="H823" i="5" s="1"/>
  <c r="E823" i="5"/>
  <c r="F823" i="5" s="1"/>
  <c r="D823" i="5"/>
  <c r="C823" i="5"/>
  <c r="Q979" i="5"/>
  <c r="P979" i="5"/>
  <c r="R979" i="5" s="1"/>
  <c r="S979" i="5" s="1"/>
  <c r="O979" i="5"/>
  <c r="N979" i="5"/>
  <c r="M979" i="5"/>
  <c r="L979" i="5"/>
  <c r="J979" i="5"/>
  <c r="I979" i="5"/>
  <c r="B979" i="5" s="1"/>
  <c r="G979" i="5"/>
  <c r="H979" i="5" s="1"/>
  <c r="E979" i="5"/>
  <c r="F979" i="5" s="1"/>
  <c r="D979" i="5"/>
  <c r="C979" i="5"/>
  <c r="Q1245" i="5"/>
  <c r="P1245" i="5"/>
  <c r="R1245" i="5" s="1"/>
  <c r="S1245" i="5" s="1"/>
  <c r="O1245" i="5"/>
  <c r="N1245" i="5"/>
  <c r="M1245" i="5"/>
  <c r="L1245" i="5"/>
  <c r="J1245" i="5"/>
  <c r="I1245" i="5"/>
  <c r="B1245" i="5" s="1"/>
  <c r="G1245" i="5"/>
  <c r="H1245" i="5" s="1"/>
  <c r="E1245" i="5"/>
  <c r="F1245" i="5" s="1"/>
  <c r="D1245" i="5"/>
  <c r="C1245" i="5"/>
  <c r="Q903" i="5"/>
  <c r="P903" i="5"/>
  <c r="R903" i="5" s="1"/>
  <c r="S903" i="5" s="1"/>
  <c r="O903" i="5"/>
  <c r="N903" i="5"/>
  <c r="M903" i="5"/>
  <c r="L903" i="5"/>
  <c r="J903" i="5"/>
  <c r="I903" i="5"/>
  <c r="B903" i="5" s="1"/>
  <c r="G903" i="5"/>
  <c r="H903" i="5" s="1"/>
  <c r="E903" i="5"/>
  <c r="F903" i="5" s="1"/>
  <c r="D903" i="5"/>
  <c r="C903" i="5"/>
  <c r="Q822" i="5"/>
  <c r="P822" i="5"/>
  <c r="R822" i="5" s="1"/>
  <c r="S822" i="5" s="1"/>
  <c r="O822" i="5"/>
  <c r="N822" i="5"/>
  <c r="M822" i="5"/>
  <c r="L822" i="5"/>
  <c r="J822" i="5"/>
  <c r="I822" i="5"/>
  <c r="B822" i="5" s="1"/>
  <c r="G822" i="5"/>
  <c r="H822" i="5" s="1"/>
  <c r="E822" i="5"/>
  <c r="F822" i="5" s="1"/>
  <c r="D822" i="5"/>
  <c r="C822" i="5"/>
  <c r="Q978" i="5"/>
  <c r="P978" i="5"/>
  <c r="R978" i="5" s="1"/>
  <c r="S978" i="5" s="1"/>
  <c r="O978" i="5"/>
  <c r="N978" i="5"/>
  <c r="M978" i="5"/>
  <c r="L978" i="5"/>
  <c r="J978" i="5"/>
  <c r="I978" i="5"/>
  <c r="B978" i="5" s="1"/>
  <c r="G978" i="5"/>
  <c r="H978" i="5" s="1"/>
  <c r="E978" i="5"/>
  <c r="F978" i="5" s="1"/>
  <c r="D978" i="5"/>
  <c r="C978" i="5"/>
  <c r="Q1039" i="5"/>
  <c r="P1039" i="5"/>
  <c r="R1039" i="5" s="1"/>
  <c r="S1039" i="5" s="1"/>
  <c r="O1039" i="5"/>
  <c r="N1039" i="5"/>
  <c r="M1039" i="5"/>
  <c r="L1039" i="5"/>
  <c r="J1039" i="5"/>
  <c r="I1039" i="5"/>
  <c r="B1039" i="5" s="1"/>
  <c r="G1039" i="5"/>
  <c r="H1039" i="5" s="1"/>
  <c r="E1039" i="5"/>
  <c r="F1039" i="5" s="1"/>
  <c r="D1039" i="5"/>
  <c r="C1039" i="5"/>
  <c r="Q808" i="5"/>
  <c r="P808" i="5"/>
  <c r="R808" i="5" s="1"/>
  <c r="S808" i="5" s="1"/>
  <c r="O808" i="5"/>
  <c r="N808" i="5"/>
  <c r="M808" i="5"/>
  <c r="L808" i="5"/>
  <c r="J808" i="5"/>
  <c r="I808" i="5"/>
  <c r="B808" i="5" s="1"/>
  <c r="G808" i="5"/>
  <c r="H808" i="5" s="1"/>
  <c r="E808" i="5"/>
  <c r="F808" i="5" s="1"/>
  <c r="D808" i="5"/>
  <c r="C808" i="5"/>
  <c r="Q821" i="5"/>
  <c r="P821" i="5"/>
  <c r="R821" i="5" s="1"/>
  <c r="S821" i="5" s="1"/>
  <c r="O821" i="5"/>
  <c r="N821" i="5"/>
  <c r="M821" i="5"/>
  <c r="L821" i="5"/>
  <c r="J821" i="5"/>
  <c r="I821" i="5"/>
  <c r="B821" i="5" s="1"/>
  <c r="G821" i="5"/>
  <c r="H821" i="5" s="1"/>
  <c r="E821" i="5"/>
  <c r="F821" i="5" s="1"/>
  <c r="D821" i="5"/>
  <c r="C821" i="5"/>
  <c r="Q977" i="5"/>
  <c r="P977" i="5"/>
  <c r="R977" i="5" s="1"/>
  <c r="S977" i="5" s="1"/>
  <c r="O977" i="5"/>
  <c r="N977" i="5"/>
  <c r="M977" i="5"/>
  <c r="L977" i="5"/>
  <c r="J977" i="5"/>
  <c r="I977" i="5"/>
  <c r="B977" i="5" s="1"/>
  <c r="G977" i="5"/>
  <c r="H977" i="5" s="1"/>
  <c r="E977" i="5"/>
  <c r="F977" i="5" s="1"/>
  <c r="D977" i="5"/>
  <c r="C977" i="5"/>
  <c r="Q1312" i="5"/>
  <c r="P1312" i="5"/>
  <c r="R1312" i="5" s="1"/>
  <c r="S1312" i="5" s="1"/>
  <c r="O1312" i="5"/>
  <c r="N1312" i="5"/>
  <c r="M1312" i="5"/>
  <c r="L1312" i="5"/>
  <c r="J1312" i="5"/>
  <c r="I1312" i="5"/>
  <c r="B1312" i="5" s="1"/>
  <c r="G1312" i="5"/>
  <c r="H1312" i="5" s="1"/>
  <c r="E1312" i="5"/>
  <c r="F1312" i="5" s="1"/>
  <c r="D1312" i="5"/>
  <c r="C1312" i="5"/>
  <c r="Q926" i="5"/>
  <c r="P926" i="5"/>
  <c r="R926" i="5" s="1"/>
  <c r="S926" i="5" s="1"/>
  <c r="O926" i="5"/>
  <c r="N926" i="5"/>
  <c r="M926" i="5"/>
  <c r="L926" i="5"/>
  <c r="J926" i="5"/>
  <c r="I926" i="5"/>
  <c r="B926" i="5" s="1"/>
  <c r="G926" i="5"/>
  <c r="H926" i="5" s="1"/>
  <c r="E926" i="5"/>
  <c r="F926" i="5" s="1"/>
  <c r="D926" i="5"/>
  <c r="C926" i="5"/>
  <c r="Q820" i="5"/>
  <c r="P820" i="5"/>
  <c r="R820" i="5" s="1"/>
  <c r="S820" i="5" s="1"/>
  <c r="O820" i="5"/>
  <c r="N820" i="5"/>
  <c r="M820" i="5"/>
  <c r="L820" i="5"/>
  <c r="J820" i="5"/>
  <c r="I820" i="5"/>
  <c r="B820" i="5" s="1"/>
  <c r="G820" i="5"/>
  <c r="H820" i="5" s="1"/>
  <c r="E820" i="5"/>
  <c r="F820" i="5" s="1"/>
  <c r="D820" i="5"/>
  <c r="C820" i="5"/>
  <c r="Q1094" i="5"/>
  <c r="P1094" i="5"/>
  <c r="R1094" i="5" s="1"/>
  <c r="S1094" i="5" s="1"/>
  <c r="O1094" i="5"/>
  <c r="N1094" i="5"/>
  <c r="M1094" i="5"/>
  <c r="L1094" i="5"/>
  <c r="J1094" i="5"/>
  <c r="I1094" i="5"/>
  <c r="B1094" i="5" s="1"/>
  <c r="G1094" i="5"/>
  <c r="H1094" i="5" s="1"/>
  <c r="E1094" i="5"/>
  <c r="F1094" i="5" s="1"/>
  <c r="D1094" i="5"/>
  <c r="C1094" i="5"/>
  <c r="Q1259" i="5"/>
  <c r="P1259" i="5"/>
  <c r="R1259" i="5" s="1"/>
  <c r="S1259" i="5" s="1"/>
  <c r="O1259" i="5"/>
  <c r="N1259" i="5"/>
  <c r="M1259" i="5"/>
  <c r="L1259" i="5"/>
  <c r="J1259" i="5"/>
  <c r="I1259" i="5"/>
  <c r="B1259" i="5" s="1"/>
  <c r="G1259" i="5"/>
  <c r="H1259" i="5" s="1"/>
  <c r="E1259" i="5"/>
  <c r="F1259" i="5" s="1"/>
  <c r="D1259" i="5"/>
  <c r="C1259" i="5"/>
  <c r="Q895" i="5"/>
  <c r="P895" i="5"/>
  <c r="R895" i="5" s="1"/>
  <c r="S895" i="5" s="1"/>
  <c r="O895" i="5"/>
  <c r="N895" i="5"/>
  <c r="M895" i="5"/>
  <c r="L895" i="5"/>
  <c r="J895" i="5"/>
  <c r="I895" i="5"/>
  <c r="B895" i="5" s="1"/>
  <c r="G895" i="5"/>
  <c r="H895" i="5" s="1"/>
  <c r="E895" i="5"/>
  <c r="F895" i="5" s="1"/>
  <c r="D895" i="5"/>
  <c r="C895" i="5"/>
  <c r="Q949" i="5"/>
  <c r="P949" i="5"/>
  <c r="R949" i="5" s="1"/>
  <c r="S949" i="5" s="1"/>
  <c r="O949" i="5"/>
  <c r="N949" i="5"/>
  <c r="M949" i="5"/>
  <c r="L949" i="5"/>
  <c r="J949" i="5"/>
  <c r="I949" i="5"/>
  <c r="B949" i="5" s="1"/>
  <c r="G949" i="5"/>
  <c r="H949" i="5" s="1"/>
  <c r="E949" i="5"/>
  <c r="F949" i="5" s="1"/>
  <c r="D949" i="5"/>
  <c r="C949" i="5"/>
  <c r="Q1093" i="5"/>
  <c r="P1093" i="5"/>
  <c r="R1093" i="5" s="1"/>
  <c r="S1093" i="5" s="1"/>
  <c r="O1093" i="5"/>
  <c r="N1093" i="5"/>
  <c r="M1093" i="5"/>
  <c r="L1093" i="5"/>
  <c r="J1093" i="5"/>
  <c r="I1093" i="5"/>
  <c r="B1093" i="5" s="1"/>
  <c r="G1093" i="5"/>
  <c r="H1093" i="5" s="1"/>
  <c r="E1093" i="5"/>
  <c r="F1093" i="5" s="1"/>
  <c r="D1093" i="5"/>
  <c r="C1093" i="5"/>
  <c r="Q1237" i="5"/>
  <c r="P1237" i="5"/>
  <c r="R1237" i="5" s="1"/>
  <c r="S1237" i="5" s="1"/>
  <c r="O1237" i="5"/>
  <c r="N1237" i="5"/>
  <c r="M1237" i="5"/>
  <c r="L1237" i="5"/>
  <c r="J1237" i="5"/>
  <c r="I1237" i="5"/>
  <c r="B1237" i="5" s="1"/>
  <c r="G1237" i="5"/>
  <c r="H1237" i="5" s="1"/>
  <c r="E1237" i="5"/>
  <c r="F1237" i="5" s="1"/>
  <c r="D1237" i="5"/>
  <c r="C1237" i="5"/>
  <c r="Q1184" i="5"/>
  <c r="P1184" i="5"/>
  <c r="R1184" i="5" s="1"/>
  <c r="S1184" i="5" s="1"/>
  <c r="O1184" i="5"/>
  <c r="N1184" i="5"/>
  <c r="M1184" i="5"/>
  <c r="L1184" i="5"/>
  <c r="J1184" i="5"/>
  <c r="I1184" i="5"/>
  <c r="B1184" i="5" s="1"/>
  <c r="G1184" i="5"/>
  <c r="H1184" i="5" s="1"/>
  <c r="E1184" i="5"/>
  <c r="F1184" i="5" s="1"/>
  <c r="D1184" i="5"/>
  <c r="C1184" i="5"/>
  <c r="Q819" i="5"/>
  <c r="P819" i="5"/>
  <c r="R819" i="5" s="1"/>
  <c r="S819" i="5" s="1"/>
  <c r="O819" i="5"/>
  <c r="N819" i="5"/>
  <c r="M819" i="5"/>
  <c r="L819" i="5"/>
  <c r="J819" i="5"/>
  <c r="I819" i="5"/>
  <c r="B819" i="5" s="1"/>
  <c r="G819" i="5"/>
  <c r="H819" i="5" s="1"/>
  <c r="E819" i="5"/>
  <c r="F819" i="5" s="1"/>
  <c r="D819" i="5"/>
  <c r="C819" i="5"/>
  <c r="Q801" i="5"/>
  <c r="P801" i="5"/>
  <c r="R801" i="5" s="1"/>
  <c r="S801" i="5" s="1"/>
  <c r="O801" i="5"/>
  <c r="N801" i="5"/>
  <c r="M801" i="5"/>
  <c r="L801" i="5"/>
  <c r="J801" i="5"/>
  <c r="I801" i="5"/>
  <c r="B801" i="5" s="1"/>
  <c r="G801" i="5"/>
  <c r="H801" i="5" s="1"/>
  <c r="E801" i="5"/>
  <c r="F801" i="5" s="1"/>
  <c r="D801" i="5"/>
  <c r="C801" i="5"/>
  <c r="Q1258" i="5"/>
  <c r="P1258" i="5"/>
  <c r="R1258" i="5" s="1"/>
  <c r="S1258" i="5" s="1"/>
  <c r="O1258" i="5"/>
  <c r="N1258" i="5"/>
  <c r="M1258" i="5"/>
  <c r="L1258" i="5"/>
  <c r="J1258" i="5"/>
  <c r="I1258" i="5"/>
  <c r="B1258" i="5" s="1"/>
  <c r="G1258" i="5"/>
  <c r="H1258" i="5" s="1"/>
  <c r="E1258" i="5"/>
  <c r="F1258" i="5" s="1"/>
  <c r="D1258" i="5"/>
  <c r="C1258" i="5"/>
  <c r="Q925" i="5"/>
  <c r="P925" i="5"/>
  <c r="R925" i="5" s="1"/>
  <c r="S925" i="5" s="1"/>
  <c r="O925" i="5"/>
  <c r="N925" i="5"/>
  <c r="M925" i="5"/>
  <c r="L925" i="5"/>
  <c r="J925" i="5"/>
  <c r="I925" i="5"/>
  <c r="B925" i="5" s="1"/>
  <c r="G925" i="5"/>
  <c r="H925" i="5" s="1"/>
  <c r="E925" i="5"/>
  <c r="F925" i="5" s="1"/>
  <c r="D925" i="5"/>
  <c r="C925" i="5"/>
  <c r="Q948" i="5"/>
  <c r="P948" i="5"/>
  <c r="R948" i="5" s="1"/>
  <c r="S948" i="5" s="1"/>
  <c r="O948" i="5"/>
  <c r="N948" i="5"/>
  <c r="M948" i="5"/>
  <c r="L948" i="5"/>
  <c r="J948" i="5"/>
  <c r="I948" i="5"/>
  <c r="B948" i="5" s="1"/>
  <c r="G948" i="5"/>
  <c r="H948" i="5" s="1"/>
  <c r="E948" i="5"/>
  <c r="F948" i="5" s="1"/>
  <c r="D948" i="5"/>
  <c r="C948" i="5"/>
  <c r="Q1092" i="5"/>
  <c r="P1092" i="5"/>
  <c r="R1092" i="5" s="1"/>
  <c r="S1092" i="5" s="1"/>
  <c r="O1092" i="5"/>
  <c r="N1092" i="5"/>
  <c r="M1092" i="5"/>
  <c r="L1092" i="5"/>
  <c r="J1092" i="5"/>
  <c r="I1092" i="5"/>
  <c r="B1092" i="5" s="1"/>
  <c r="G1092" i="5"/>
  <c r="H1092" i="5" s="1"/>
  <c r="E1092" i="5"/>
  <c r="F1092" i="5" s="1"/>
  <c r="D1092" i="5"/>
  <c r="C1092" i="5"/>
  <c r="Q1054" i="5"/>
  <c r="P1054" i="5"/>
  <c r="R1054" i="5" s="1"/>
  <c r="S1054" i="5" s="1"/>
  <c r="O1054" i="5"/>
  <c r="N1054" i="5"/>
  <c r="M1054" i="5"/>
  <c r="L1054" i="5"/>
  <c r="J1054" i="5"/>
  <c r="I1054" i="5"/>
  <c r="B1054" i="5" s="1"/>
  <c r="G1054" i="5"/>
  <c r="H1054" i="5" s="1"/>
  <c r="E1054" i="5"/>
  <c r="F1054" i="5" s="1"/>
  <c r="D1054" i="5"/>
  <c r="C1054" i="5"/>
  <c r="Q894" i="5"/>
  <c r="P894" i="5"/>
  <c r="R894" i="5" s="1"/>
  <c r="S894" i="5" s="1"/>
  <c r="O894" i="5"/>
  <c r="N894" i="5"/>
  <c r="M894" i="5"/>
  <c r="L894" i="5"/>
  <c r="J894" i="5"/>
  <c r="I894" i="5"/>
  <c r="B894" i="5" s="1"/>
  <c r="G894" i="5"/>
  <c r="H894" i="5" s="1"/>
  <c r="E894" i="5"/>
  <c r="F894" i="5" s="1"/>
  <c r="D894" i="5"/>
  <c r="C894" i="5"/>
  <c r="Q947" i="5"/>
  <c r="P947" i="5"/>
  <c r="R947" i="5" s="1"/>
  <c r="S947" i="5" s="1"/>
  <c r="O947" i="5"/>
  <c r="N947" i="5"/>
  <c r="M947" i="5"/>
  <c r="L947" i="5"/>
  <c r="J947" i="5"/>
  <c r="I947" i="5"/>
  <c r="B947" i="5" s="1"/>
  <c r="G947" i="5"/>
  <c r="H947" i="5" s="1"/>
  <c r="E947" i="5"/>
  <c r="F947" i="5" s="1"/>
  <c r="D947" i="5"/>
  <c r="C947" i="5"/>
  <c r="Q1091" i="5"/>
  <c r="P1091" i="5"/>
  <c r="R1091" i="5" s="1"/>
  <c r="S1091" i="5" s="1"/>
  <c r="O1091" i="5"/>
  <c r="N1091" i="5"/>
  <c r="M1091" i="5"/>
  <c r="L1091" i="5"/>
  <c r="J1091" i="5"/>
  <c r="I1091" i="5"/>
  <c r="B1091" i="5" s="1"/>
  <c r="G1091" i="5"/>
  <c r="H1091" i="5" s="1"/>
  <c r="E1091" i="5"/>
  <c r="F1091" i="5" s="1"/>
  <c r="D1091" i="5"/>
  <c r="C1091" i="5"/>
  <c r="Q1241" i="5"/>
  <c r="P1241" i="5"/>
  <c r="R1241" i="5" s="1"/>
  <c r="S1241" i="5" s="1"/>
  <c r="O1241" i="5"/>
  <c r="N1241" i="5"/>
  <c r="M1241" i="5"/>
  <c r="L1241" i="5"/>
  <c r="J1241" i="5"/>
  <c r="I1241" i="5"/>
  <c r="B1241" i="5" s="1"/>
  <c r="G1241" i="5"/>
  <c r="H1241" i="5" s="1"/>
  <c r="E1241" i="5"/>
  <c r="F1241" i="5" s="1"/>
  <c r="D1241" i="5"/>
  <c r="C1241" i="5"/>
  <c r="Q1138" i="5"/>
  <c r="P1138" i="5"/>
  <c r="R1138" i="5" s="1"/>
  <c r="S1138" i="5" s="1"/>
  <c r="O1138" i="5"/>
  <c r="N1138" i="5"/>
  <c r="M1138" i="5"/>
  <c r="L1138" i="5"/>
  <c r="J1138" i="5"/>
  <c r="I1138" i="5"/>
  <c r="B1138" i="5" s="1"/>
  <c r="G1138" i="5"/>
  <c r="H1138" i="5" s="1"/>
  <c r="E1138" i="5"/>
  <c r="F1138" i="5" s="1"/>
  <c r="D1138" i="5"/>
  <c r="C1138" i="5"/>
  <c r="Q946" i="5"/>
  <c r="P946" i="5"/>
  <c r="R946" i="5" s="1"/>
  <c r="S946" i="5" s="1"/>
  <c r="O946" i="5"/>
  <c r="N946" i="5"/>
  <c r="M946" i="5"/>
  <c r="L946" i="5"/>
  <c r="J946" i="5"/>
  <c r="I946" i="5"/>
  <c r="B946" i="5" s="1"/>
  <c r="G946" i="5"/>
  <c r="H946" i="5" s="1"/>
  <c r="E946" i="5"/>
  <c r="F946" i="5" s="1"/>
  <c r="D946" i="5"/>
  <c r="C946" i="5"/>
  <c r="Q1090" i="5"/>
  <c r="P1090" i="5"/>
  <c r="R1090" i="5" s="1"/>
  <c r="S1090" i="5" s="1"/>
  <c r="O1090" i="5"/>
  <c r="N1090" i="5"/>
  <c r="M1090" i="5"/>
  <c r="L1090" i="5"/>
  <c r="J1090" i="5"/>
  <c r="I1090" i="5"/>
  <c r="B1090" i="5" s="1"/>
  <c r="G1090" i="5"/>
  <c r="H1090" i="5" s="1"/>
  <c r="E1090" i="5"/>
  <c r="F1090" i="5" s="1"/>
  <c r="D1090" i="5"/>
  <c r="C1090" i="5"/>
  <c r="Q1034" i="5"/>
  <c r="P1034" i="5"/>
  <c r="R1034" i="5" s="1"/>
  <c r="S1034" i="5" s="1"/>
  <c r="O1034" i="5"/>
  <c r="N1034" i="5"/>
  <c r="M1034" i="5"/>
  <c r="L1034" i="5"/>
  <c r="J1034" i="5"/>
  <c r="I1034" i="5"/>
  <c r="B1034" i="5" s="1"/>
  <c r="G1034" i="5"/>
  <c r="H1034" i="5" s="1"/>
  <c r="E1034" i="5"/>
  <c r="F1034" i="5" s="1"/>
  <c r="D1034" i="5"/>
  <c r="C1034" i="5"/>
  <c r="Q924" i="5"/>
  <c r="P924" i="5"/>
  <c r="R924" i="5" s="1"/>
  <c r="S924" i="5" s="1"/>
  <c r="O924" i="5"/>
  <c r="N924" i="5"/>
  <c r="M924" i="5"/>
  <c r="L924" i="5"/>
  <c r="J924" i="5"/>
  <c r="I924" i="5"/>
  <c r="B924" i="5" s="1"/>
  <c r="G924" i="5"/>
  <c r="H924" i="5" s="1"/>
  <c r="E924" i="5"/>
  <c r="F924" i="5" s="1"/>
  <c r="D924" i="5"/>
  <c r="C924" i="5"/>
  <c r="Q945" i="5"/>
  <c r="P945" i="5"/>
  <c r="R945" i="5" s="1"/>
  <c r="S945" i="5" s="1"/>
  <c r="O945" i="5"/>
  <c r="N945" i="5"/>
  <c r="M945" i="5"/>
  <c r="L945" i="5"/>
  <c r="J945" i="5"/>
  <c r="I945" i="5"/>
  <c r="B945" i="5" s="1"/>
  <c r="G945" i="5"/>
  <c r="H945" i="5" s="1"/>
  <c r="E945" i="5"/>
  <c r="F945" i="5" s="1"/>
  <c r="D945" i="5"/>
  <c r="C945" i="5"/>
  <c r="Q1089" i="5"/>
  <c r="P1089" i="5"/>
  <c r="R1089" i="5" s="1"/>
  <c r="S1089" i="5" s="1"/>
  <c r="O1089" i="5"/>
  <c r="N1089" i="5"/>
  <c r="M1089" i="5"/>
  <c r="L1089" i="5"/>
  <c r="J1089" i="5"/>
  <c r="I1089" i="5"/>
  <c r="B1089" i="5" s="1"/>
  <c r="G1089" i="5"/>
  <c r="H1089" i="5" s="1"/>
  <c r="E1089" i="5"/>
  <c r="F1089" i="5" s="1"/>
  <c r="D1089" i="5"/>
  <c r="C1089" i="5"/>
  <c r="Q1244" i="5"/>
  <c r="P1244" i="5"/>
  <c r="R1244" i="5" s="1"/>
  <c r="S1244" i="5" s="1"/>
  <c r="O1244" i="5"/>
  <c r="N1244" i="5"/>
  <c r="M1244" i="5"/>
  <c r="L1244" i="5"/>
  <c r="J1244" i="5"/>
  <c r="I1244" i="5"/>
  <c r="B1244" i="5" s="1"/>
  <c r="G1244" i="5"/>
  <c r="H1244" i="5" s="1"/>
  <c r="E1244" i="5"/>
  <c r="F1244" i="5" s="1"/>
  <c r="D1244" i="5"/>
  <c r="C1244" i="5"/>
  <c r="Q893" i="5"/>
  <c r="P893" i="5"/>
  <c r="R893" i="5" s="1"/>
  <c r="S893" i="5" s="1"/>
  <c r="O893" i="5"/>
  <c r="N893" i="5"/>
  <c r="M893" i="5"/>
  <c r="L893" i="5"/>
  <c r="J893" i="5"/>
  <c r="I893" i="5"/>
  <c r="B893" i="5" s="1"/>
  <c r="G893" i="5"/>
  <c r="H893" i="5" s="1"/>
  <c r="E893" i="5"/>
  <c r="F893" i="5" s="1"/>
  <c r="D893" i="5"/>
  <c r="C893" i="5"/>
  <c r="Q944" i="5"/>
  <c r="P944" i="5"/>
  <c r="R944" i="5" s="1"/>
  <c r="S944" i="5" s="1"/>
  <c r="O944" i="5"/>
  <c r="N944" i="5"/>
  <c r="M944" i="5"/>
  <c r="L944" i="5"/>
  <c r="J944" i="5"/>
  <c r="I944" i="5"/>
  <c r="B944" i="5" s="1"/>
  <c r="G944" i="5"/>
  <c r="H944" i="5" s="1"/>
  <c r="E944" i="5"/>
  <c r="F944" i="5" s="1"/>
  <c r="D944" i="5"/>
  <c r="C944" i="5"/>
  <c r="Q1088" i="5"/>
  <c r="P1088" i="5"/>
  <c r="R1088" i="5" s="1"/>
  <c r="S1088" i="5" s="1"/>
  <c r="O1088" i="5"/>
  <c r="N1088" i="5"/>
  <c r="M1088" i="5"/>
  <c r="L1088" i="5"/>
  <c r="J1088" i="5"/>
  <c r="I1088" i="5"/>
  <c r="B1088" i="5" s="1"/>
  <c r="G1088" i="5"/>
  <c r="H1088" i="5" s="1"/>
  <c r="E1088" i="5"/>
  <c r="F1088" i="5" s="1"/>
  <c r="D1088" i="5"/>
  <c r="C1088" i="5"/>
  <c r="Q1236" i="5"/>
  <c r="P1236" i="5"/>
  <c r="R1236" i="5" s="1"/>
  <c r="S1236" i="5" s="1"/>
  <c r="O1236" i="5"/>
  <c r="N1236" i="5"/>
  <c r="M1236" i="5"/>
  <c r="L1236" i="5"/>
  <c r="J1236" i="5"/>
  <c r="I1236" i="5"/>
  <c r="B1236" i="5" s="1"/>
  <c r="G1236" i="5"/>
  <c r="H1236" i="5" s="1"/>
  <c r="E1236" i="5"/>
  <c r="F1236" i="5" s="1"/>
  <c r="D1236" i="5"/>
  <c r="C1236" i="5"/>
  <c r="Q1183" i="5"/>
  <c r="P1183" i="5"/>
  <c r="R1183" i="5" s="1"/>
  <c r="S1183" i="5" s="1"/>
  <c r="O1183" i="5"/>
  <c r="N1183" i="5"/>
  <c r="M1183" i="5"/>
  <c r="L1183" i="5"/>
  <c r="J1183" i="5"/>
  <c r="I1183" i="5"/>
  <c r="B1183" i="5" s="1"/>
  <c r="G1183" i="5"/>
  <c r="H1183" i="5" s="1"/>
  <c r="E1183" i="5"/>
  <c r="F1183" i="5" s="1"/>
  <c r="D1183" i="5"/>
  <c r="C1183" i="5"/>
  <c r="Q943" i="5"/>
  <c r="P943" i="5"/>
  <c r="R943" i="5" s="1"/>
  <c r="S943" i="5" s="1"/>
  <c r="O943" i="5"/>
  <c r="N943" i="5"/>
  <c r="M943" i="5"/>
  <c r="L943" i="5"/>
  <c r="J943" i="5"/>
  <c r="I943" i="5"/>
  <c r="B943" i="5" s="1"/>
  <c r="G943" i="5"/>
  <c r="H943" i="5" s="1"/>
  <c r="E943" i="5"/>
  <c r="F943" i="5" s="1"/>
  <c r="D943" i="5"/>
  <c r="C943" i="5"/>
  <c r="Q1087" i="5"/>
  <c r="P1087" i="5"/>
  <c r="R1087" i="5" s="1"/>
  <c r="S1087" i="5" s="1"/>
  <c r="O1087" i="5"/>
  <c r="N1087" i="5"/>
  <c r="M1087" i="5"/>
  <c r="L1087" i="5"/>
  <c r="J1087" i="5"/>
  <c r="I1087" i="5"/>
  <c r="B1087" i="5" s="1"/>
  <c r="G1087" i="5"/>
  <c r="H1087" i="5" s="1"/>
  <c r="E1087" i="5"/>
  <c r="F1087" i="5" s="1"/>
  <c r="D1087" i="5"/>
  <c r="C1087" i="5"/>
  <c r="Q796" i="5"/>
  <c r="P796" i="5"/>
  <c r="R796" i="5" s="1"/>
  <c r="S796" i="5" s="1"/>
  <c r="O796" i="5"/>
  <c r="N796" i="5"/>
  <c r="M796" i="5"/>
  <c r="L796" i="5"/>
  <c r="J796" i="5"/>
  <c r="I796" i="5"/>
  <c r="B796" i="5" s="1"/>
  <c r="G796" i="5"/>
  <c r="H796" i="5" s="1"/>
  <c r="E796" i="5"/>
  <c r="F796" i="5" s="1"/>
  <c r="D796" i="5"/>
  <c r="C796" i="5"/>
  <c r="Q1180" i="5"/>
  <c r="P1180" i="5"/>
  <c r="R1180" i="5" s="1"/>
  <c r="S1180" i="5" s="1"/>
  <c r="O1180" i="5"/>
  <c r="N1180" i="5"/>
  <c r="M1180" i="5"/>
  <c r="L1180" i="5"/>
  <c r="J1180" i="5"/>
  <c r="I1180" i="5"/>
  <c r="B1180" i="5" s="1"/>
  <c r="G1180" i="5"/>
  <c r="H1180" i="5" s="1"/>
  <c r="E1180" i="5"/>
  <c r="D1180" i="5"/>
  <c r="C1180" i="5"/>
  <c r="Q1007" i="5"/>
  <c r="P1007" i="5"/>
  <c r="R1007" i="5" s="1"/>
  <c r="S1007" i="5" s="1"/>
  <c r="O1007" i="5"/>
  <c r="N1007" i="5"/>
  <c r="M1007" i="5"/>
  <c r="L1007" i="5"/>
  <c r="J1007" i="5"/>
  <c r="I1007" i="5"/>
  <c r="B1007" i="5" s="1"/>
  <c r="G1007" i="5"/>
  <c r="H1007" i="5" s="1"/>
  <c r="E1007" i="5"/>
  <c r="D1007" i="5"/>
  <c r="C1007" i="5"/>
  <c r="Q1133" i="5"/>
  <c r="P1133" i="5"/>
  <c r="R1133" i="5" s="1"/>
  <c r="S1133" i="5" s="1"/>
  <c r="O1133" i="5"/>
  <c r="N1133" i="5"/>
  <c r="M1133" i="5"/>
  <c r="L1133" i="5"/>
  <c r="J1133" i="5"/>
  <c r="I1133" i="5"/>
  <c r="B1133" i="5" s="1"/>
  <c r="G1133" i="5"/>
  <c r="H1133" i="5" s="1"/>
  <c r="E1133" i="5"/>
  <c r="D1133" i="5"/>
  <c r="C1133" i="5"/>
  <c r="Q795" i="5"/>
  <c r="P795" i="5"/>
  <c r="R795" i="5" s="1"/>
  <c r="S795" i="5" s="1"/>
  <c r="O795" i="5"/>
  <c r="N795" i="5"/>
  <c r="M795" i="5"/>
  <c r="L795" i="5"/>
  <c r="J795" i="5"/>
  <c r="I795" i="5"/>
  <c r="B795" i="5" s="1"/>
  <c r="G795" i="5"/>
  <c r="H795" i="5" s="1"/>
  <c r="E795" i="5"/>
  <c r="D795" i="5"/>
  <c r="C795" i="5"/>
  <c r="Q1179" i="5"/>
  <c r="P1179" i="5"/>
  <c r="R1179" i="5" s="1"/>
  <c r="S1179" i="5" s="1"/>
  <c r="O1179" i="5"/>
  <c r="N1179" i="5"/>
  <c r="M1179" i="5"/>
  <c r="L1179" i="5"/>
  <c r="J1179" i="5"/>
  <c r="I1179" i="5"/>
  <c r="B1179" i="5" s="1"/>
  <c r="G1179" i="5"/>
  <c r="H1179" i="5" s="1"/>
  <c r="E1179" i="5"/>
  <c r="D1179" i="5"/>
  <c r="C1179" i="5"/>
  <c r="Q1006" i="5"/>
  <c r="P1006" i="5"/>
  <c r="R1006" i="5" s="1"/>
  <c r="S1006" i="5" s="1"/>
  <c r="O1006" i="5"/>
  <c r="N1006" i="5"/>
  <c r="M1006" i="5"/>
  <c r="L1006" i="5"/>
  <c r="J1006" i="5"/>
  <c r="I1006" i="5"/>
  <c r="B1006" i="5" s="1"/>
  <c r="G1006" i="5"/>
  <c r="H1006" i="5" s="1"/>
  <c r="E1006" i="5"/>
  <c r="D1006" i="5"/>
  <c r="C1006" i="5"/>
  <c r="Q1134" i="5"/>
  <c r="P1134" i="5"/>
  <c r="R1134" i="5" s="1"/>
  <c r="S1134" i="5" s="1"/>
  <c r="O1134" i="5"/>
  <c r="N1134" i="5"/>
  <c r="M1134" i="5"/>
  <c r="L1134" i="5"/>
  <c r="J1134" i="5"/>
  <c r="I1134" i="5"/>
  <c r="B1134" i="5" s="1"/>
  <c r="G1134" i="5"/>
  <c r="H1134" i="5" s="1"/>
  <c r="E1134" i="5"/>
  <c r="D1134" i="5"/>
  <c r="C1134" i="5"/>
  <c r="Q794" i="5"/>
  <c r="P794" i="5"/>
  <c r="R794" i="5" s="1"/>
  <c r="S794" i="5" s="1"/>
  <c r="O794" i="5"/>
  <c r="N794" i="5"/>
  <c r="M794" i="5"/>
  <c r="L794" i="5"/>
  <c r="J794" i="5"/>
  <c r="I794" i="5"/>
  <c r="B794" i="5" s="1"/>
  <c r="G794" i="5"/>
  <c r="H794" i="5" s="1"/>
  <c r="E794" i="5"/>
  <c r="D794" i="5"/>
  <c r="C794" i="5"/>
  <c r="Q1178" i="5"/>
  <c r="P1178" i="5"/>
  <c r="R1178" i="5" s="1"/>
  <c r="S1178" i="5" s="1"/>
  <c r="O1178" i="5"/>
  <c r="N1178" i="5"/>
  <c r="M1178" i="5"/>
  <c r="L1178" i="5"/>
  <c r="J1178" i="5"/>
  <c r="I1178" i="5"/>
  <c r="B1178" i="5" s="1"/>
  <c r="G1178" i="5"/>
  <c r="H1178" i="5" s="1"/>
  <c r="E1178" i="5"/>
  <c r="D1178" i="5"/>
  <c r="C1178" i="5"/>
  <c r="Q1005" i="5"/>
  <c r="P1005" i="5"/>
  <c r="R1005" i="5" s="1"/>
  <c r="S1005" i="5" s="1"/>
  <c r="O1005" i="5"/>
  <c r="N1005" i="5"/>
  <c r="M1005" i="5"/>
  <c r="L1005" i="5"/>
  <c r="J1005" i="5"/>
  <c r="I1005" i="5"/>
  <c r="B1005" i="5" s="1"/>
  <c r="G1005" i="5"/>
  <c r="H1005" i="5" s="1"/>
  <c r="E1005" i="5"/>
  <c r="D1005" i="5"/>
  <c r="C1005" i="5"/>
  <c r="Q1299" i="5"/>
  <c r="P1299" i="5"/>
  <c r="R1299" i="5" s="1"/>
  <c r="S1299" i="5" s="1"/>
  <c r="O1299" i="5"/>
  <c r="N1299" i="5"/>
  <c r="M1299" i="5"/>
  <c r="L1299" i="5"/>
  <c r="J1299" i="5"/>
  <c r="I1299" i="5"/>
  <c r="B1299" i="5" s="1"/>
  <c r="G1299" i="5"/>
  <c r="H1299" i="5" s="1"/>
  <c r="E1299" i="5"/>
  <c r="D1299" i="5"/>
  <c r="C1299" i="5"/>
  <c r="Q793" i="5"/>
  <c r="P793" i="5"/>
  <c r="R793" i="5" s="1"/>
  <c r="S793" i="5" s="1"/>
  <c r="O793" i="5"/>
  <c r="N793" i="5"/>
  <c r="M793" i="5"/>
  <c r="L793" i="5"/>
  <c r="J793" i="5"/>
  <c r="I793" i="5"/>
  <c r="B793" i="5" s="1"/>
  <c r="G793" i="5"/>
  <c r="H793" i="5" s="1"/>
  <c r="E793" i="5"/>
  <c r="D793" i="5"/>
  <c r="C793" i="5"/>
  <c r="Q1177" i="5"/>
  <c r="P1177" i="5"/>
  <c r="R1177" i="5" s="1"/>
  <c r="S1177" i="5" s="1"/>
  <c r="O1177" i="5"/>
  <c r="N1177" i="5"/>
  <c r="M1177" i="5"/>
  <c r="L1177" i="5"/>
  <c r="J1177" i="5"/>
  <c r="I1177" i="5"/>
  <c r="B1177" i="5" s="1"/>
  <c r="G1177" i="5"/>
  <c r="H1177" i="5" s="1"/>
  <c r="E1177" i="5"/>
  <c r="D1177" i="5"/>
  <c r="C1177" i="5"/>
  <c r="Q1004" i="5"/>
  <c r="P1004" i="5"/>
  <c r="R1004" i="5" s="1"/>
  <c r="S1004" i="5" s="1"/>
  <c r="O1004" i="5"/>
  <c r="N1004" i="5"/>
  <c r="M1004" i="5"/>
  <c r="L1004" i="5"/>
  <c r="J1004" i="5"/>
  <c r="I1004" i="5"/>
  <c r="B1004" i="5" s="1"/>
  <c r="G1004" i="5"/>
  <c r="H1004" i="5" s="1"/>
  <c r="E1004" i="5"/>
  <c r="D1004" i="5"/>
  <c r="C1004" i="5"/>
  <c r="Q1132" i="5"/>
  <c r="P1132" i="5"/>
  <c r="R1132" i="5" s="1"/>
  <c r="S1132" i="5" s="1"/>
  <c r="O1132" i="5"/>
  <c r="N1132" i="5"/>
  <c r="M1132" i="5"/>
  <c r="L1132" i="5"/>
  <c r="J1132" i="5"/>
  <c r="I1132" i="5"/>
  <c r="B1132" i="5" s="1"/>
  <c r="G1132" i="5"/>
  <c r="H1132" i="5" s="1"/>
  <c r="E1132" i="5"/>
  <c r="D1132" i="5"/>
  <c r="C1132" i="5"/>
  <c r="Q792" i="5"/>
  <c r="P792" i="5"/>
  <c r="R792" i="5" s="1"/>
  <c r="S792" i="5" s="1"/>
  <c r="O792" i="5"/>
  <c r="N792" i="5"/>
  <c r="M792" i="5"/>
  <c r="L792" i="5"/>
  <c r="J792" i="5"/>
  <c r="I792" i="5"/>
  <c r="B792" i="5" s="1"/>
  <c r="G792" i="5"/>
  <c r="H792" i="5" s="1"/>
  <c r="E792" i="5"/>
  <c r="D792" i="5"/>
  <c r="C792" i="5"/>
  <c r="Q1176" i="5"/>
  <c r="P1176" i="5"/>
  <c r="R1176" i="5" s="1"/>
  <c r="S1176" i="5" s="1"/>
  <c r="O1176" i="5"/>
  <c r="N1176" i="5"/>
  <c r="M1176" i="5"/>
  <c r="L1176" i="5"/>
  <c r="J1176" i="5"/>
  <c r="I1176" i="5"/>
  <c r="B1176" i="5" s="1"/>
  <c r="G1176" i="5"/>
  <c r="H1176" i="5" s="1"/>
  <c r="E1176" i="5"/>
  <c r="D1176" i="5"/>
  <c r="C1176" i="5"/>
  <c r="Q1003" i="5"/>
  <c r="P1003" i="5"/>
  <c r="R1003" i="5" s="1"/>
  <c r="S1003" i="5" s="1"/>
  <c r="O1003" i="5"/>
  <c r="N1003" i="5"/>
  <c r="M1003" i="5"/>
  <c r="L1003" i="5"/>
  <c r="J1003" i="5"/>
  <c r="I1003" i="5"/>
  <c r="B1003" i="5" s="1"/>
  <c r="G1003" i="5"/>
  <c r="H1003" i="5" s="1"/>
  <c r="E1003" i="5"/>
  <c r="D1003" i="5"/>
  <c r="C1003" i="5"/>
  <c r="Q1298" i="5"/>
  <c r="P1298" i="5"/>
  <c r="R1298" i="5" s="1"/>
  <c r="S1298" i="5" s="1"/>
  <c r="O1298" i="5"/>
  <c r="N1298" i="5"/>
  <c r="M1298" i="5"/>
  <c r="L1298" i="5"/>
  <c r="J1298" i="5"/>
  <c r="I1298" i="5"/>
  <c r="B1298" i="5" s="1"/>
  <c r="G1298" i="5"/>
  <c r="H1298" i="5" s="1"/>
  <c r="E1298" i="5"/>
  <c r="D1298" i="5"/>
  <c r="C1298" i="5"/>
  <c r="Q791" i="5"/>
  <c r="P791" i="5"/>
  <c r="R791" i="5" s="1"/>
  <c r="S791" i="5" s="1"/>
  <c r="O791" i="5"/>
  <c r="N791" i="5"/>
  <c r="M791" i="5"/>
  <c r="L791" i="5"/>
  <c r="J791" i="5"/>
  <c r="I791" i="5"/>
  <c r="B791" i="5" s="1"/>
  <c r="G791" i="5"/>
  <c r="H791" i="5" s="1"/>
  <c r="E791" i="5"/>
  <c r="D791" i="5"/>
  <c r="C791" i="5"/>
  <c r="Q1175" i="5"/>
  <c r="P1175" i="5"/>
  <c r="R1175" i="5" s="1"/>
  <c r="S1175" i="5" s="1"/>
  <c r="O1175" i="5"/>
  <c r="N1175" i="5"/>
  <c r="M1175" i="5"/>
  <c r="L1175" i="5"/>
  <c r="J1175" i="5"/>
  <c r="I1175" i="5"/>
  <c r="B1175" i="5" s="1"/>
  <c r="G1175" i="5"/>
  <c r="H1175" i="5" s="1"/>
  <c r="E1175" i="5"/>
  <c r="D1175" i="5"/>
  <c r="C1175" i="5"/>
  <c r="Q1002" i="5"/>
  <c r="P1002" i="5"/>
  <c r="R1002" i="5" s="1"/>
  <c r="S1002" i="5" s="1"/>
  <c r="O1002" i="5"/>
  <c r="N1002" i="5"/>
  <c r="M1002" i="5"/>
  <c r="L1002" i="5"/>
  <c r="J1002" i="5"/>
  <c r="I1002" i="5"/>
  <c r="B1002" i="5" s="1"/>
  <c r="G1002" i="5"/>
  <c r="H1002" i="5" s="1"/>
  <c r="E1002" i="5"/>
  <c r="D1002" i="5"/>
  <c r="C1002" i="5"/>
  <c r="Q1295" i="5"/>
  <c r="P1295" i="5"/>
  <c r="R1295" i="5" s="1"/>
  <c r="S1295" i="5" s="1"/>
  <c r="O1295" i="5"/>
  <c r="N1295" i="5"/>
  <c r="M1295" i="5"/>
  <c r="L1295" i="5"/>
  <c r="J1295" i="5"/>
  <c r="I1295" i="5"/>
  <c r="B1295" i="5" s="1"/>
  <c r="G1295" i="5"/>
  <c r="H1295" i="5" s="1"/>
  <c r="E1295" i="5"/>
  <c r="D1295" i="5"/>
  <c r="C1295" i="5"/>
  <c r="Q790" i="5"/>
  <c r="P790" i="5"/>
  <c r="R790" i="5" s="1"/>
  <c r="S790" i="5" s="1"/>
  <c r="O790" i="5"/>
  <c r="N790" i="5"/>
  <c r="M790" i="5"/>
  <c r="L790" i="5"/>
  <c r="J790" i="5"/>
  <c r="I790" i="5"/>
  <c r="B790" i="5" s="1"/>
  <c r="G790" i="5"/>
  <c r="H790" i="5" s="1"/>
  <c r="E790" i="5"/>
  <c r="D790" i="5"/>
  <c r="C790" i="5"/>
  <c r="Q1174" i="5"/>
  <c r="P1174" i="5"/>
  <c r="R1174" i="5" s="1"/>
  <c r="S1174" i="5" s="1"/>
  <c r="O1174" i="5"/>
  <c r="N1174" i="5"/>
  <c r="M1174" i="5"/>
  <c r="L1174" i="5"/>
  <c r="J1174" i="5"/>
  <c r="I1174" i="5"/>
  <c r="B1174" i="5" s="1"/>
  <c r="G1174" i="5"/>
  <c r="H1174" i="5" s="1"/>
  <c r="E1174" i="5"/>
  <c r="D1174" i="5"/>
  <c r="C1174" i="5"/>
  <c r="Q1001" i="5"/>
  <c r="P1001" i="5"/>
  <c r="R1001" i="5" s="1"/>
  <c r="S1001" i="5" s="1"/>
  <c r="O1001" i="5"/>
  <c r="N1001" i="5"/>
  <c r="M1001" i="5"/>
  <c r="L1001" i="5"/>
  <c r="J1001" i="5"/>
  <c r="I1001" i="5"/>
  <c r="B1001" i="5" s="1"/>
  <c r="G1001" i="5"/>
  <c r="H1001" i="5" s="1"/>
  <c r="E1001" i="5"/>
  <c r="D1001" i="5"/>
  <c r="C1001" i="5"/>
  <c r="Q1131" i="5"/>
  <c r="P1131" i="5"/>
  <c r="R1131" i="5" s="1"/>
  <c r="S1131" i="5" s="1"/>
  <c r="O1131" i="5"/>
  <c r="N1131" i="5"/>
  <c r="M1131" i="5"/>
  <c r="L1131" i="5"/>
  <c r="J1131" i="5"/>
  <c r="I1131" i="5"/>
  <c r="B1131" i="5" s="1"/>
  <c r="G1131" i="5"/>
  <c r="H1131" i="5" s="1"/>
  <c r="E1131" i="5"/>
  <c r="D1131" i="5"/>
  <c r="C1131" i="5"/>
  <c r="Q789" i="5"/>
  <c r="P789" i="5"/>
  <c r="R789" i="5" s="1"/>
  <c r="S789" i="5" s="1"/>
  <c r="O789" i="5"/>
  <c r="N789" i="5"/>
  <c r="M789" i="5"/>
  <c r="L789" i="5"/>
  <c r="J789" i="5"/>
  <c r="I789" i="5"/>
  <c r="B789" i="5" s="1"/>
  <c r="G789" i="5"/>
  <c r="H789" i="5" s="1"/>
  <c r="E789" i="5"/>
  <c r="D789" i="5"/>
  <c r="C789" i="5"/>
  <c r="Q1173" i="5"/>
  <c r="P1173" i="5"/>
  <c r="R1173" i="5" s="1"/>
  <c r="S1173" i="5" s="1"/>
  <c r="O1173" i="5"/>
  <c r="N1173" i="5"/>
  <c r="M1173" i="5"/>
  <c r="L1173" i="5"/>
  <c r="J1173" i="5"/>
  <c r="I1173" i="5"/>
  <c r="B1173" i="5" s="1"/>
  <c r="G1173" i="5"/>
  <c r="H1173" i="5" s="1"/>
  <c r="E1173" i="5"/>
  <c r="D1173" i="5"/>
  <c r="C1173" i="5"/>
  <c r="Q1000" i="5"/>
  <c r="P1000" i="5"/>
  <c r="R1000" i="5" s="1"/>
  <c r="S1000" i="5" s="1"/>
  <c r="O1000" i="5"/>
  <c r="N1000" i="5"/>
  <c r="M1000" i="5"/>
  <c r="L1000" i="5"/>
  <c r="J1000" i="5"/>
  <c r="I1000" i="5"/>
  <c r="B1000" i="5" s="1"/>
  <c r="G1000" i="5"/>
  <c r="H1000" i="5" s="1"/>
  <c r="E1000" i="5"/>
  <c r="D1000" i="5"/>
  <c r="C1000" i="5"/>
  <c r="Q1136" i="5"/>
  <c r="P1136" i="5"/>
  <c r="R1136" i="5" s="1"/>
  <c r="S1136" i="5" s="1"/>
  <c r="O1136" i="5"/>
  <c r="N1136" i="5"/>
  <c r="M1136" i="5"/>
  <c r="L1136" i="5"/>
  <c r="J1136" i="5"/>
  <c r="I1136" i="5"/>
  <c r="B1136" i="5" s="1"/>
  <c r="G1136" i="5"/>
  <c r="H1136" i="5" s="1"/>
  <c r="E1136" i="5"/>
  <c r="D1136" i="5"/>
  <c r="C1136" i="5"/>
  <c r="Q788" i="5"/>
  <c r="P788" i="5"/>
  <c r="R788" i="5" s="1"/>
  <c r="S788" i="5" s="1"/>
  <c r="O788" i="5"/>
  <c r="N788" i="5"/>
  <c r="M788" i="5"/>
  <c r="L788" i="5"/>
  <c r="J788" i="5"/>
  <c r="I788" i="5"/>
  <c r="B788" i="5" s="1"/>
  <c r="G788" i="5"/>
  <c r="H788" i="5" s="1"/>
  <c r="E788" i="5"/>
  <c r="D788" i="5"/>
  <c r="C788" i="5"/>
  <c r="Q1172" i="5"/>
  <c r="P1172" i="5"/>
  <c r="R1172" i="5" s="1"/>
  <c r="S1172" i="5" s="1"/>
  <c r="O1172" i="5"/>
  <c r="N1172" i="5"/>
  <c r="M1172" i="5"/>
  <c r="L1172" i="5"/>
  <c r="J1172" i="5"/>
  <c r="I1172" i="5"/>
  <c r="B1172" i="5" s="1"/>
  <c r="G1172" i="5"/>
  <c r="H1172" i="5" s="1"/>
  <c r="E1172" i="5"/>
  <c r="D1172" i="5"/>
  <c r="C1172" i="5"/>
  <c r="Q999" i="5"/>
  <c r="P999" i="5"/>
  <c r="R999" i="5" s="1"/>
  <c r="S999" i="5" s="1"/>
  <c r="O999" i="5"/>
  <c r="N999" i="5"/>
  <c r="M999" i="5"/>
  <c r="L999" i="5"/>
  <c r="J999" i="5"/>
  <c r="I999" i="5"/>
  <c r="B999" i="5" s="1"/>
  <c r="G999" i="5"/>
  <c r="H999" i="5" s="1"/>
  <c r="E999" i="5"/>
  <c r="D999" i="5"/>
  <c r="C999" i="5"/>
  <c r="Q1135" i="5"/>
  <c r="P1135" i="5"/>
  <c r="R1135" i="5" s="1"/>
  <c r="S1135" i="5" s="1"/>
  <c r="O1135" i="5"/>
  <c r="N1135" i="5"/>
  <c r="M1135" i="5"/>
  <c r="L1135" i="5"/>
  <c r="J1135" i="5"/>
  <c r="I1135" i="5"/>
  <c r="B1135" i="5" s="1"/>
  <c r="G1135" i="5"/>
  <c r="H1135" i="5" s="1"/>
  <c r="E1135" i="5"/>
  <c r="D1135" i="5"/>
  <c r="C1135" i="5"/>
  <c r="Q787" i="5"/>
  <c r="P787" i="5"/>
  <c r="R787" i="5" s="1"/>
  <c r="S787" i="5" s="1"/>
  <c r="O787" i="5"/>
  <c r="N787" i="5"/>
  <c r="M787" i="5"/>
  <c r="L787" i="5"/>
  <c r="J787" i="5"/>
  <c r="I787" i="5"/>
  <c r="B787" i="5" s="1"/>
  <c r="G787" i="5"/>
  <c r="H787" i="5" s="1"/>
  <c r="E787" i="5"/>
  <c r="D787" i="5"/>
  <c r="C787" i="5"/>
  <c r="Q1171" i="5"/>
  <c r="P1171" i="5"/>
  <c r="R1171" i="5" s="1"/>
  <c r="S1171" i="5" s="1"/>
  <c r="O1171" i="5"/>
  <c r="N1171" i="5"/>
  <c r="M1171" i="5"/>
  <c r="L1171" i="5"/>
  <c r="J1171" i="5"/>
  <c r="I1171" i="5"/>
  <c r="B1171" i="5" s="1"/>
  <c r="G1171" i="5"/>
  <c r="H1171" i="5" s="1"/>
  <c r="E1171" i="5"/>
  <c r="D1171" i="5"/>
  <c r="C1171" i="5"/>
  <c r="Q998" i="5"/>
  <c r="P998" i="5"/>
  <c r="R998" i="5" s="1"/>
  <c r="S998" i="5" s="1"/>
  <c r="O998" i="5"/>
  <c r="N998" i="5"/>
  <c r="M998" i="5"/>
  <c r="L998" i="5"/>
  <c r="J998" i="5"/>
  <c r="I998" i="5"/>
  <c r="B998" i="5" s="1"/>
  <c r="G998" i="5"/>
  <c r="H998" i="5" s="1"/>
  <c r="E998" i="5"/>
  <c r="D998" i="5"/>
  <c r="C998" i="5"/>
  <c r="Q1302" i="5"/>
  <c r="P1302" i="5"/>
  <c r="R1302" i="5" s="1"/>
  <c r="S1302" i="5" s="1"/>
  <c r="O1302" i="5"/>
  <c r="N1302" i="5"/>
  <c r="M1302" i="5"/>
  <c r="L1302" i="5"/>
  <c r="J1302" i="5"/>
  <c r="I1302" i="5"/>
  <c r="B1302" i="5" s="1"/>
  <c r="G1302" i="5"/>
  <c r="H1302" i="5" s="1"/>
  <c r="E1302" i="5"/>
  <c r="D1302" i="5"/>
  <c r="C1302" i="5"/>
  <c r="Q786" i="5"/>
  <c r="P786" i="5"/>
  <c r="R786" i="5" s="1"/>
  <c r="S786" i="5" s="1"/>
  <c r="O786" i="5"/>
  <c r="N786" i="5"/>
  <c r="M786" i="5"/>
  <c r="L786" i="5"/>
  <c r="J786" i="5"/>
  <c r="I786" i="5"/>
  <c r="B786" i="5" s="1"/>
  <c r="G786" i="5"/>
  <c r="H786" i="5" s="1"/>
  <c r="E786" i="5"/>
  <c r="D786" i="5"/>
  <c r="C786" i="5"/>
  <c r="Q1170" i="5"/>
  <c r="P1170" i="5"/>
  <c r="R1170" i="5" s="1"/>
  <c r="S1170" i="5" s="1"/>
  <c r="O1170" i="5"/>
  <c r="N1170" i="5"/>
  <c r="M1170" i="5"/>
  <c r="L1170" i="5"/>
  <c r="J1170" i="5"/>
  <c r="I1170" i="5"/>
  <c r="B1170" i="5" s="1"/>
  <c r="G1170" i="5"/>
  <c r="H1170" i="5" s="1"/>
  <c r="E1170" i="5"/>
  <c r="D1170" i="5"/>
  <c r="C1170" i="5"/>
  <c r="Q997" i="5"/>
  <c r="P997" i="5"/>
  <c r="R997" i="5" s="1"/>
  <c r="S997" i="5" s="1"/>
  <c r="O997" i="5"/>
  <c r="N997" i="5"/>
  <c r="M997" i="5"/>
  <c r="L997" i="5"/>
  <c r="J997" i="5"/>
  <c r="I997" i="5"/>
  <c r="B997" i="5" s="1"/>
  <c r="G997" i="5"/>
  <c r="H997" i="5" s="1"/>
  <c r="E997" i="5"/>
  <c r="D997" i="5"/>
  <c r="C997" i="5"/>
  <c r="Q1296" i="5"/>
  <c r="P1296" i="5"/>
  <c r="R1296" i="5" s="1"/>
  <c r="S1296" i="5" s="1"/>
  <c r="O1296" i="5"/>
  <c r="N1296" i="5"/>
  <c r="M1296" i="5"/>
  <c r="L1296" i="5"/>
  <c r="J1296" i="5"/>
  <c r="I1296" i="5"/>
  <c r="B1296" i="5" s="1"/>
  <c r="G1296" i="5"/>
  <c r="H1296" i="5" s="1"/>
  <c r="E1296" i="5"/>
  <c r="D1296" i="5"/>
  <c r="C1296" i="5"/>
  <c r="Q785" i="5"/>
  <c r="P785" i="5"/>
  <c r="R785" i="5" s="1"/>
  <c r="S785" i="5" s="1"/>
  <c r="O785" i="5"/>
  <c r="N785" i="5"/>
  <c r="M785" i="5"/>
  <c r="L785" i="5"/>
  <c r="J785" i="5"/>
  <c r="I785" i="5"/>
  <c r="B785" i="5" s="1"/>
  <c r="G785" i="5"/>
  <c r="H785" i="5" s="1"/>
  <c r="E785" i="5"/>
  <c r="D785" i="5"/>
  <c r="C785" i="5"/>
  <c r="Q1169" i="5"/>
  <c r="P1169" i="5"/>
  <c r="R1169" i="5" s="1"/>
  <c r="S1169" i="5" s="1"/>
  <c r="O1169" i="5"/>
  <c r="N1169" i="5"/>
  <c r="M1169" i="5"/>
  <c r="L1169" i="5"/>
  <c r="J1169" i="5"/>
  <c r="I1169" i="5"/>
  <c r="B1169" i="5" s="1"/>
  <c r="G1169" i="5"/>
  <c r="H1169" i="5" s="1"/>
  <c r="E1169" i="5"/>
  <c r="D1169" i="5"/>
  <c r="C1169" i="5"/>
  <c r="Q996" i="5"/>
  <c r="P996" i="5"/>
  <c r="R996" i="5" s="1"/>
  <c r="S996" i="5" s="1"/>
  <c r="O996" i="5"/>
  <c r="N996" i="5"/>
  <c r="M996" i="5"/>
  <c r="L996" i="5"/>
  <c r="J996" i="5"/>
  <c r="I996" i="5"/>
  <c r="B996" i="5" s="1"/>
  <c r="G996" i="5"/>
  <c r="H996" i="5" s="1"/>
  <c r="E996" i="5"/>
  <c r="D996" i="5"/>
  <c r="C996" i="5"/>
  <c r="Q1130" i="5"/>
  <c r="P1130" i="5"/>
  <c r="R1130" i="5" s="1"/>
  <c r="S1130" i="5" s="1"/>
  <c r="O1130" i="5"/>
  <c r="N1130" i="5"/>
  <c r="M1130" i="5"/>
  <c r="L1130" i="5"/>
  <c r="J1130" i="5"/>
  <c r="I1130" i="5"/>
  <c r="B1130" i="5" s="1"/>
  <c r="G1130" i="5"/>
  <c r="H1130" i="5" s="1"/>
  <c r="E1130" i="5"/>
  <c r="D1130" i="5"/>
  <c r="C1130" i="5"/>
  <c r="Q784" i="5"/>
  <c r="P784" i="5"/>
  <c r="R784" i="5" s="1"/>
  <c r="S784" i="5" s="1"/>
  <c r="O784" i="5"/>
  <c r="N784" i="5"/>
  <c r="M784" i="5"/>
  <c r="L784" i="5"/>
  <c r="J784" i="5"/>
  <c r="I784" i="5"/>
  <c r="B784" i="5" s="1"/>
  <c r="G784" i="5"/>
  <c r="H784" i="5" s="1"/>
  <c r="E784" i="5"/>
  <c r="D784" i="5"/>
  <c r="C784" i="5"/>
  <c r="Q1168" i="5"/>
  <c r="P1168" i="5"/>
  <c r="R1168" i="5" s="1"/>
  <c r="S1168" i="5" s="1"/>
  <c r="O1168" i="5"/>
  <c r="N1168" i="5"/>
  <c r="M1168" i="5"/>
  <c r="L1168" i="5"/>
  <c r="J1168" i="5"/>
  <c r="I1168" i="5"/>
  <c r="B1168" i="5" s="1"/>
  <c r="G1168" i="5"/>
  <c r="H1168" i="5" s="1"/>
  <c r="E1168" i="5"/>
  <c r="D1168" i="5"/>
  <c r="C1168" i="5"/>
  <c r="Q995" i="5"/>
  <c r="P995" i="5"/>
  <c r="R995" i="5" s="1"/>
  <c r="S995" i="5" s="1"/>
  <c r="O995" i="5"/>
  <c r="N995" i="5"/>
  <c r="M995" i="5"/>
  <c r="L995" i="5"/>
  <c r="J995" i="5"/>
  <c r="I995" i="5"/>
  <c r="B995" i="5" s="1"/>
  <c r="G995" i="5"/>
  <c r="H995" i="5" s="1"/>
  <c r="E995" i="5"/>
  <c r="D995" i="5"/>
  <c r="C995" i="5"/>
  <c r="Q1292" i="5"/>
  <c r="P1292" i="5"/>
  <c r="R1292" i="5" s="1"/>
  <c r="S1292" i="5" s="1"/>
  <c r="O1292" i="5"/>
  <c r="N1292" i="5"/>
  <c r="M1292" i="5"/>
  <c r="L1292" i="5"/>
  <c r="J1292" i="5"/>
  <c r="I1292" i="5"/>
  <c r="B1292" i="5" s="1"/>
  <c r="G1292" i="5"/>
  <c r="H1292" i="5" s="1"/>
  <c r="E1292" i="5"/>
  <c r="D1292" i="5"/>
  <c r="C1292" i="5"/>
  <c r="Q783" i="5"/>
  <c r="P783" i="5"/>
  <c r="R783" i="5" s="1"/>
  <c r="S783" i="5" s="1"/>
  <c r="O783" i="5"/>
  <c r="N783" i="5"/>
  <c r="M783" i="5"/>
  <c r="L783" i="5"/>
  <c r="J783" i="5"/>
  <c r="I783" i="5"/>
  <c r="B783" i="5" s="1"/>
  <c r="G783" i="5"/>
  <c r="H783" i="5" s="1"/>
  <c r="E783" i="5"/>
  <c r="D783" i="5"/>
  <c r="C783" i="5"/>
  <c r="Q1167" i="5"/>
  <c r="P1167" i="5"/>
  <c r="R1167" i="5" s="1"/>
  <c r="S1167" i="5" s="1"/>
  <c r="O1167" i="5"/>
  <c r="N1167" i="5"/>
  <c r="M1167" i="5"/>
  <c r="L1167" i="5"/>
  <c r="J1167" i="5"/>
  <c r="I1167" i="5"/>
  <c r="B1167" i="5" s="1"/>
  <c r="G1167" i="5"/>
  <c r="H1167" i="5" s="1"/>
  <c r="E1167" i="5"/>
  <c r="D1167" i="5"/>
  <c r="C1167" i="5"/>
  <c r="Q994" i="5"/>
  <c r="P994" i="5"/>
  <c r="R994" i="5" s="1"/>
  <c r="S994" i="5" s="1"/>
  <c r="O994" i="5"/>
  <c r="N994" i="5"/>
  <c r="M994" i="5"/>
  <c r="L994" i="5"/>
  <c r="J994" i="5"/>
  <c r="I994" i="5"/>
  <c r="B994" i="5" s="1"/>
  <c r="G994" i="5"/>
  <c r="H994" i="5" s="1"/>
  <c r="E994" i="5"/>
  <c r="D994" i="5"/>
  <c r="C994" i="5"/>
  <c r="Q1297" i="5"/>
  <c r="P1297" i="5"/>
  <c r="R1297" i="5" s="1"/>
  <c r="S1297" i="5" s="1"/>
  <c r="O1297" i="5"/>
  <c r="N1297" i="5"/>
  <c r="M1297" i="5"/>
  <c r="L1297" i="5"/>
  <c r="J1297" i="5"/>
  <c r="I1297" i="5"/>
  <c r="B1297" i="5" s="1"/>
  <c r="G1297" i="5"/>
  <c r="H1297" i="5" s="1"/>
  <c r="E1297" i="5"/>
  <c r="D1297" i="5"/>
  <c r="C1297" i="5"/>
  <c r="Q782" i="5"/>
  <c r="P782" i="5"/>
  <c r="R782" i="5" s="1"/>
  <c r="S782" i="5" s="1"/>
  <c r="O782" i="5"/>
  <c r="N782" i="5"/>
  <c r="M782" i="5"/>
  <c r="L782" i="5"/>
  <c r="J782" i="5"/>
  <c r="I782" i="5"/>
  <c r="B782" i="5" s="1"/>
  <c r="G782" i="5"/>
  <c r="H782" i="5" s="1"/>
  <c r="E782" i="5"/>
  <c r="D782" i="5"/>
  <c r="C782" i="5"/>
  <c r="Q1166" i="5"/>
  <c r="P1166" i="5"/>
  <c r="R1166" i="5" s="1"/>
  <c r="S1166" i="5" s="1"/>
  <c r="O1166" i="5"/>
  <c r="N1166" i="5"/>
  <c r="M1166" i="5"/>
  <c r="L1166" i="5"/>
  <c r="J1166" i="5"/>
  <c r="I1166" i="5"/>
  <c r="B1166" i="5" s="1"/>
  <c r="G1166" i="5"/>
  <c r="H1166" i="5" s="1"/>
  <c r="E1166" i="5"/>
  <c r="D1166" i="5"/>
  <c r="C1166" i="5"/>
  <c r="Q993" i="5"/>
  <c r="P993" i="5"/>
  <c r="R993" i="5" s="1"/>
  <c r="S993" i="5" s="1"/>
  <c r="O993" i="5"/>
  <c r="N993" i="5"/>
  <c r="M993" i="5"/>
  <c r="L993" i="5"/>
  <c r="J993" i="5"/>
  <c r="I993" i="5"/>
  <c r="B993" i="5" s="1"/>
  <c r="G993" i="5"/>
  <c r="H993" i="5" s="1"/>
  <c r="E993" i="5"/>
  <c r="D993" i="5"/>
  <c r="C993" i="5"/>
  <c r="Q1294" i="5"/>
  <c r="P1294" i="5"/>
  <c r="R1294" i="5" s="1"/>
  <c r="S1294" i="5" s="1"/>
  <c r="O1294" i="5"/>
  <c r="N1294" i="5"/>
  <c r="M1294" i="5"/>
  <c r="L1294" i="5"/>
  <c r="J1294" i="5"/>
  <c r="I1294" i="5"/>
  <c r="B1294" i="5" s="1"/>
  <c r="G1294" i="5"/>
  <c r="H1294" i="5" s="1"/>
  <c r="E1294" i="5"/>
  <c r="D1294" i="5"/>
  <c r="C1294" i="5"/>
  <c r="Q781" i="5"/>
  <c r="P781" i="5"/>
  <c r="R781" i="5" s="1"/>
  <c r="S781" i="5" s="1"/>
  <c r="O781" i="5"/>
  <c r="N781" i="5"/>
  <c r="M781" i="5"/>
  <c r="L781" i="5"/>
  <c r="J781" i="5"/>
  <c r="I781" i="5"/>
  <c r="B781" i="5" s="1"/>
  <c r="G781" i="5"/>
  <c r="H781" i="5" s="1"/>
  <c r="E781" i="5"/>
  <c r="D781" i="5"/>
  <c r="C781" i="5"/>
  <c r="Q1165" i="5"/>
  <c r="P1165" i="5"/>
  <c r="R1165" i="5" s="1"/>
  <c r="S1165" i="5" s="1"/>
  <c r="O1165" i="5"/>
  <c r="N1165" i="5"/>
  <c r="M1165" i="5"/>
  <c r="L1165" i="5"/>
  <c r="J1165" i="5"/>
  <c r="I1165" i="5"/>
  <c r="B1165" i="5" s="1"/>
  <c r="G1165" i="5"/>
  <c r="H1165" i="5" s="1"/>
  <c r="E1165" i="5"/>
  <c r="D1165" i="5"/>
  <c r="C1165" i="5"/>
  <c r="Q992" i="5"/>
  <c r="P992" i="5"/>
  <c r="R992" i="5" s="1"/>
  <c r="S992" i="5" s="1"/>
  <c r="O992" i="5"/>
  <c r="N992" i="5"/>
  <c r="M992" i="5"/>
  <c r="L992" i="5"/>
  <c r="J992" i="5"/>
  <c r="I992" i="5"/>
  <c r="B992" i="5" s="1"/>
  <c r="G992" i="5"/>
  <c r="H992" i="5" s="1"/>
  <c r="E992" i="5"/>
  <c r="D992" i="5"/>
  <c r="C992" i="5"/>
  <c r="Q1278" i="5"/>
  <c r="P1278" i="5"/>
  <c r="R1278" i="5" s="1"/>
  <c r="S1278" i="5" s="1"/>
  <c r="O1278" i="5"/>
  <c r="N1278" i="5"/>
  <c r="M1278" i="5"/>
  <c r="L1278" i="5"/>
  <c r="J1278" i="5"/>
  <c r="I1278" i="5"/>
  <c r="B1278" i="5" s="1"/>
  <c r="G1278" i="5"/>
  <c r="H1278" i="5" s="1"/>
  <c r="E1278" i="5"/>
  <c r="D1278" i="5"/>
  <c r="C1278" i="5"/>
  <c r="Q780" i="5"/>
  <c r="P780" i="5"/>
  <c r="R780" i="5" s="1"/>
  <c r="S780" i="5" s="1"/>
  <c r="O780" i="5"/>
  <c r="N780" i="5"/>
  <c r="M780" i="5"/>
  <c r="L780" i="5"/>
  <c r="J780" i="5"/>
  <c r="I780" i="5"/>
  <c r="B780" i="5" s="1"/>
  <c r="G780" i="5"/>
  <c r="H780" i="5" s="1"/>
  <c r="E780" i="5"/>
  <c r="D780" i="5"/>
  <c r="C780" i="5"/>
  <c r="Q1164" i="5"/>
  <c r="P1164" i="5"/>
  <c r="R1164" i="5" s="1"/>
  <c r="S1164" i="5" s="1"/>
  <c r="O1164" i="5"/>
  <c r="N1164" i="5"/>
  <c r="M1164" i="5"/>
  <c r="L1164" i="5"/>
  <c r="J1164" i="5"/>
  <c r="I1164" i="5"/>
  <c r="B1164" i="5" s="1"/>
  <c r="G1164" i="5"/>
  <c r="H1164" i="5" s="1"/>
  <c r="E1164" i="5"/>
  <c r="D1164" i="5"/>
  <c r="C1164" i="5"/>
  <c r="Q991" i="5"/>
  <c r="P991" i="5"/>
  <c r="R991" i="5" s="1"/>
  <c r="S991" i="5" s="1"/>
  <c r="O991" i="5"/>
  <c r="N991" i="5"/>
  <c r="M991" i="5"/>
  <c r="L991" i="5"/>
  <c r="J991" i="5"/>
  <c r="I991" i="5"/>
  <c r="B991" i="5" s="1"/>
  <c r="G991" i="5"/>
  <c r="H991" i="5" s="1"/>
  <c r="E991" i="5"/>
  <c r="D991" i="5"/>
  <c r="C991" i="5"/>
  <c r="Q1129" i="5"/>
  <c r="P1129" i="5"/>
  <c r="R1129" i="5" s="1"/>
  <c r="S1129" i="5" s="1"/>
  <c r="O1129" i="5"/>
  <c r="N1129" i="5"/>
  <c r="M1129" i="5"/>
  <c r="L1129" i="5"/>
  <c r="J1129" i="5"/>
  <c r="I1129" i="5"/>
  <c r="B1129" i="5" s="1"/>
  <c r="G1129" i="5"/>
  <c r="H1129" i="5" s="1"/>
  <c r="E1129" i="5"/>
  <c r="D1129" i="5"/>
  <c r="C1129" i="5"/>
  <c r="Q1308" i="5"/>
  <c r="P1308" i="5"/>
  <c r="R1308" i="5" s="1"/>
  <c r="S1308" i="5" s="1"/>
  <c r="O1308" i="5"/>
  <c r="N1308" i="5"/>
  <c r="M1308" i="5"/>
  <c r="L1308" i="5"/>
  <c r="J1308" i="5"/>
  <c r="I1308" i="5"/>
  <c r="B1308" i="5" s="1"/>
  <c r="G1308" i="5"/>
  <c r="H1308" i="5" s="1"/>
  <c r="E1308" i="5"/>
  <c r="D1308" i="5"/>
  <c r="C1308" i="5"/>
  <c r="Q1038" i="5"/>
  <c r="P1038" i="5"/>
  <c r="R1038" i="5" s="1"/>
  <c r="S1038" i="5" s="1"/>
  <c r="O1038" i="5"/>
  <c r="N1038" i="5"/>
  <c r="M1038" i="5"/>
  <c r="L1038" i="5"/>
  <c r="J1038" i="5"/>
  <c r="I1038" i="5"/>
  <c r="B1038" i="5" s="1"/>
  <c r="G1038" i="5"/>
  <c r="H1038" i="5" s="1"/>
  <c r="E1038" i="5"/>
  <c r="D1038" i="5"/>
  <c r="C1038" i="5"/>
  <c r="Q1291" i="5"/>
  <c r="P1291" i="5"/>
  <c r="R1291" i="5" s="1"/>
  <c r="S1291" i="5" s="1"/>
  <c r="O1291" i="5"/>
  <c r="N1291" i="5"/>
  <c r="M1291" i="5"/>
  <c r="L1291" i="5"/>
  <c r="J1291" i="5"/>
  <c r="I1291" i="5"/>
  <c r="B1291" i="5" s="1"/>
  <c r="G1291" i="5"/>
  <c r="H1291" i="5" s="1"/>
  <c r="E1291" i="5"/>
  <c r="D1291" i="5"/>
  <c r="C1291" i="5"/>
  <c r="Q1290" i="5"/>
  <c r="P1290" i="5"/>
  <c r="R1290" i="5" s="1"/>
  <c r="S1290" i="5" s="1"/>
  <c r="O1290" i="5"/>
  <c r="N1290" i="5"/>
  <c r="M1290" i="5"/>
  <c r="L1290" i="5"/>
  <c r="J1290" i="5"/>
  <c r="I1290" i="5"/>
  <c r="B1290" i="5" s="1"/>
  <c r="G1290" i="5"/>
  <c r="H1290" i="5" s="1"/>
  <c r="E1290" i="5"/>
  <c r="D1290" i="5"/>
  <c r="C1290" i="5"/>
  <c r="Q1267" i="5"/>
  <c r="P1267" i="5"/>
  <c r="R1267" i="5" s="1"/>
  <c r="S1267" i="5" s="1"/>
  <c r="O1267" i="5"/>
  <c r="N1267" i="5"/>
  <c r="M1267" i="5"/>
  <c r="L1267" i="5"/>
  <c r="J1267" i="5"/>
  <c r="I1267" i="5"/>
  <c r="B1267" i="5" s="1"/>
  <c r="G1267" i="5"/>
  <c r="H1267" i="5" s="1"/>
  <c r="E1267" i="5"/>
  <c r="D1267" i="5"/>
  <c r="C1267" i="5"/>
  <c r="Q1266" i="5"/>
  <c r="P1266" i="5"/>
  <c r="R1266" i="5" s="1"/>
  <c r="S1266" i="5" s="1"/>
  <c r="O1266" i="5"/>
  <c r="N1266" i="5"/>
  <c r="M1266" i="5"/>
  <c r="L1266" i="5"/>
  <c r="J1266" i="5"/>
  <c r="I1266" i="5"/>
  <c r="B1266" i="5" s="1"/>
  <c r="G1266" i="5"/>
  <c r="H1266" i="5" s="1"/>
  <c r="E1266" i="5"/>
  <c r="D1266" i="5"/>
  <c r="C1266" i="5"/>
  <c r="Q1126" i="5"/>
  <c r="P1126" i="5"/>
  <c r="R1126" i="5" s="1"/>
  <c r="S1126" i="5" s="1"/>
  <c r="O1126" i="5"/>
  <c r="N1126" i="5"/>
  <c r="M1126" i="5"/>
  <c r="L1126" i="5"/>
  <c r="J1126" i="5"/>
  <c r="I1126" i="5"/>
  <c r="B1126" i="5" s="1"/>
  <c r="G1126" i="5"/>
  <c r="H1126" i="5" s="1"/>
  <c r="E1126" i="5"/>
  <c r="D1126" i="5"/>
  <c r="C1126" i="5"/>
  <c r="Q1149" i="5"/>
  <c r="P1149" i="5"/>
  <c r="R1149" i="5" s="1"/>
  <c r="S1149" i="5" s="1"/>
  <c r="O1149" i="5"/>
  <c r="N1149" i="5"/>
  <c r="M1149" i="5"/>
  <c r="L1149" i="5"/>
  <c r="J1149" i="5"/>
  <c r="I1149" i="5"/>
  <c r="B1149" i="5" s="1"/>
  <c r="G1149" i="5"/>
  <c r="H1149" i="5" s="1"/>
  <c r="E1149" i="5"/>
  <c r="D1149" i="5"/>
  <c r="C1149" i="5"/>
  <c r="Q1307" i="5"/>
  <c r="P1307" i="5"/>
  <c r="R1307" i="5" s="1"/>
  <c r="S1307" i="5" s="1"/>
  <c r="O1307" i="5"/>
  <c r="N1307" i="5"/>
  <c r="M1307" i="5"/>
  <c r="L1307" i="5"/>
  <c r="J1307" i="5"/>
  <c r="I1307" i="5"/>
  <c r="B1307" i="5" s="1"/>
  <c r="G1307" i="5"/>
  <c r="H1307" i="5" s="1"/>
  <c r="E1307" i="5"/>
  <c r="D1307" i="5"/>
  <c r="C1307" i="5"/>
  <c r="Q1306" i="5"/>
  <c r="P1306" i="5"/>
  <c r="R1306" i="5" s="1"/>
  <c r="S1306" i="5" s="1"/>
  <c r="O1306" i="5"/>
  <c r="N1306" i="5"/>
  <c r="M1306" i="5"/>
  <c r="L1306" i="5"/>
  <c r="J1306" i="5"/>
  <c r="I1306" i="5"/>
  <c r="B1306" i="5" s="1"/>
  <c r="G1306" i="5"/>
  <c r="H1306" i="5" s="1"/>
  <c r="E1306" i="5"/>
  <c r="D1306" i="5"/>
  <c r="C1306" i="5"/>
  <c r="Q1305" i="5"/>
  <c r="P1305" i="5"/>
  <c r="R1305" i="5" s="1"/>
  <c r="S1305" i="5" s="1"/>
  <c r="O1305" i="5"/>
  <c r="N1305" i="5"/>
  <c r="M1305" i="5"/>
  <c r="L1305" i="5"/>
  <c r="J1305" i="5"/>
  <c r="I1305" i="5"/>
  <c r="B1305" i="5" s="1"/>
  <c r="G1305" i="5"/>
  <c r="H1305" i="5" s="1"/>
  <c r="E1305" i="5"/>
  <c r="D1305" i="5"/>
  <c r="C1305" i="5"/>
  <c r="Q1289" i="5"/>
  <c r="P1289" i="5"/>
  <c r="R1289" i="5" s="1"/>
  <c r="S1289" i="5" s="1"/>
  <c r="O1289" i="5"/>
  <c r="N1289" i="5"/>
  <c r="M1289" i="5"/>
  <c r="L1289" i="5"/>
  <c r="J1289" i="5"/>
  <c r="I1289" i="5"/>
  <c r="B1289" i="5" s="1"/>
  <c r="G1289" i="5"/>
  <c r="H1289" i="5" s="1"/>
  <c r="E1289" i="5"/>
  <c r="D1289" i="5"/>
  <c r="C1289" i="5"/>
  <c r="Q1288" i="5"/>
  <c r="P1288" i="5"/>
  <c r="R1288" i="5" s="1"/>
  <c r="S1288" i="5" s="1"/>
  <c r="O1288" i="5"/>
  <c r="N1288" i="5"/>
  <c r="M1288" i="5"/>
  <c r="L1288" i="5"/>
  <c r="J1288" i="5"/>
  <c r="I1288" i="5"/>
  <c r="B1288" i="5" s="1"/>
  <c r="G1288" i="5"/>
  <c r="H1288" i="5" s="1"/>
  <c r="E1288" i="5"/>
  <c r="D1288" i="5"/>
  <c r="C1288" i="5"/>
  <c r="Q1304" i="5"/>
  <c r="P1304" i="5"/>
  <c r="R1304" i="5" s="1"/>
  <c r="S1304" i="5" s="1"/>
  <c r="O1304" i="5"/>
  <c r="N1304" i="5"/>
  <c r="M1304" i="5"/>
  <c r="L1304" i="5"/>
  <c r="J1304" i="5"/>
  <c r="I1304" i="5"/>
  <c r="B1304" i="5" s="1"/>
  <c r="G1304" i="5"/>
  <c r="H1304" i="5" s="1"/>
  <c r="E1304" i="5"/>
  <c r="D1304" i="5"/>
  <c r="C1304" i="5"/>
  <c r="Q1301" i="5"/>
  <c r="P1301" i="5"/>
  <c r="R1301" i="5" s="1"/>
  <c r="S1301" i="5" s="1"/>
  <c r="O1301" i="5"/>
  <c r="N1301" i="5"/>
  <c r="M1301" i="5"/>
  <c r="L1301" i="5"/>
  <c r="J1301" i="5"/>
  <c r="I1301" i="5"/>
  <c r="B1301" i="5" s="1"/>
  <c r="G1301" i="5"/>
  <c r="H1301" i="5" s="1"/>
  <c r="E1301" i="5"/>
  <c r="D1301" i="5"/>
  <c r="C1301" i="5"/>
  <c r="Q1287" i="5"/>
  <c r="P1287" i="5"/>
  <c r="R1287" i="5" s="1"/>
  <c r="S1287" i="5" s="1"/>
  <c r="O1287" i="5"/>
  <c r="N1287" i="5"/>
  <c r="M1287" i="5"/>
  <c r="L1287" i="5"/>
  <c r="J1287" i="5"/>
  <c r="I1287" i="5"/>
  <c r="B1287" i="5" s="1"/>
  <c r="G1287" i="5"/>
  <c r="H1287" i="5" s="1"/>
  <c r="E1287" i="5"/>
  <c r="D1287" i="5"/>
  <c r="C1287" i="5"/>
  <c r="Q1265" i="5"/>
  <c r="P1265" i="5"/>
  <c r="R1265" i="5" s="1"/>
  <c r="S1265" i="5" s="1"/>
  <c r="O1265" i="5"/>
  <c r="N1265" i="5"/>
  <c r="M1265" i="5"/>
  <c r="L1265" i="5"/>
  <c r="J1265" i="5"/>
  <c r="I1265" i="5"/>
  <c r="B1265" i="5" s="1"/>
  <c r="G1265" i="5"/>
  <c r="H1265" i="5" s="1"/>
  <c r="E1265" i="5"/>
  <c r="D1265" i="5"/>
  <c r="C1265" i="5"/>
  <c r="Q1286" i="5"/>
  <c r="P1286" i="5"/>
  <c r="R1286" i="5" s="1"/>
  <c r="S1286" i="5" s="1"/>
  <c r="O1286" i="5"/>
  <c r="N1286" i="5"/>
  <c r="M1286" i="5"/>
  <c r="L1286" i="5"/>
  <c r="J1286" i="5"/>
  <c r="I1286" i="5"/>
  <c r="B1286" i="5" s="1"/>
  <c r="G1286" i="5"/>
  <c r="H1286" i="5" s="1"/>
  <c r="E1286" i="5"/>
  <c r="D1286" i="5"/>
  <c r="C1286" i="5"/>
  <c r="Q1285" i="5"/>
  <c r="P1285" i="5"/>
  <c r="R1285" i="5" s="1"/>
  <c r="S1285" i="5" s="1"/>
  <c r="O1285" i="5"/>
  <c r="N1285" i="5"/>
  <c r="M1285" i="5"/>
  <c r="L1285" i="5"/>
  <c r="J1285" i="5"/>
  <c r="I1285" i="5"/>
  <c r="B1285" i="5" s="1"/>
  <c r="G1285" i="5"/>
  <c r="H1285" i="5" s="1"/>
  <c r="E1285" i="5"/>
  <c r="D1285" i="5"/>
  <c r="C1285" i="5"/>
  <c r="Q1150" i="5"/>
  <c r="P1150" i="5"/>
  <c r="R1150" i="5" s="1"/>
  <c r="S1150" i="5" s="1"/>
  <c r="O1150" i="5"/>
  <c r="N1150" i="5"/>
  <c r="M1150" i="5"/>
  <c r="L1150" i="5"/>
  <c r="J1150" i="5"/>
  <c r="I1150" i="5"/>
  <c r="B1150" i="5" s="1"/>
  <c r="G1150" i="5"/>
  <c r="H1150" i="5" s="1"/>
  <c r="E1150" i="5"/>
  <c r="D1150" i="5"/>
  <c r="C1150" i="5"/>
  <c r="Q1033" i="5"/>
  <c r="P1033" i="5"/>
  <c r="R1033" i="5" s="1"/>
  <c r="S1033" i="5" s="1"/>
  <c r="O1033" i="5"/>
  <c r="N1033" i="5"/>
  <c r="M1033" i="5"/>
  <c r="L1033" i="5"/>
  <c r="J1033" i="5"/>
  <c r="I1033" i="5"/>
  <c r="B1033" i="5" s="1"/>
  <c r="G1033" i="5"/>
  <c r="H1033" i="5" s="1"/>
  <c r="E1033" i="5"/>
  <c r="D1033" i="5"/>
  <c r="C1033" i="5"/>
  <c r="Q1032" i="5"/>
  <c r="P1032" i="5"/>
  <c r="R1032" i="5" s="1"/>
  <c r="S1032" i="5" s="1"/>
  <c r="O1032" i="5"/>
  <c r="N1032" i="5"/>
  <c r="M1032" i="5"/>
  <c r="L1032" i="5"/>
  <c r="J1032" i="5"/>
  <c r="I1032" i="5"/>
  <c r="B1032" i="5" s="1"/>
  <c r="G1032" i="5"/>
  <c r="H1032" i="5" s="1"/>
  <c r="E1032" i="5"/>
  <c r="D1032" i="5"/>
  <c r="C1032" i="5"/>
  <c r="Q1031" i="5"/>
  <c r="P1031" i="5"/>
  <c r="R1031" i="5" s="1"/>
  <c r="S1031" i="5" s="1"/>
  <c r="O1031" i="5"/>
  <c r="N1031" i="5"/>
  <c r="M1031" i="5"/>
  <c r="L1031" i="5"/>
  <c r="J1031" i="5"/>
  <c r="I1031" i="5"/>
  <c r="B1031" i="5" s="1"/>
  <c r="G1031" i="5"/>
  <c r="H1031" i="5" s="1"/>
  <c r="E1031" i="5"/>
  <c r="D1031" i="5"/>
  <c r="C1031" i="5"/>
  <c r="Q1284" i="5"/>
  <c r="P1284" i="5"/>
  <c r="R1284" i="5" s="1"/>
  <c r="S1284" i="5" s="1"/>
  <c r="O1284" i="5"/>
  <c r="N1284" i="5"/>
  <c r="M1284" i="5"/>
  <c r="L1284" i="5"/>
  <c r="J1284" i="5"/>
  <c r="I1284" i="5"/>
  <c r="B1284" i="5" s="1"/>
  <c r="G1284" i="5"/>
  <c r="H1284" i="5" s="1"/>
  <c r="E1284" i="5"/>
  <c r="D1284" i="5"/>
  <c r="C1284" i="5"/>
  <c r="Q1283" i="5"/>
  <c r="P1283" i="5"/>
  <c r="R1283" i="5" s="1"/>
  <c r="S1283" i="5" s="1"/>
  <c r="O1283" i="5"/>
  <c r="N1283" i="5"/>
  <c r="M1283" i="5"/>
  <c r="L1283" i="5"/>
  <c r="J1283" i="5"/>
  <c r="I1283" i="5"/>
  <c r="B1283" i="5" s="1"/>
  <c r="G1283" i="5"/>
  <c r="H1283" i="5" s="1"/>
  <c r="E1283" i="5"/>
  <c r="D1283" i="5"/>
  <c r="C1283" i="5"/>
  <c r="Q1282" i="5"/>
  <c r="P1282" i="5"/>
  <c r="R1282" i="5" s="1"/>
  <c r="S1282" i="5" s="1"/>
  <c r="O1282" i="5"/>
  <c r="N1282" i="5"/>
  <c r="M1282" i="5"/>
  <c r="L1282" i="5"/>
  <c r="J1282" i="5"/>
  <c r="I1282" i="5"/>
  <c r="B1282" i="5" s="1"/>
  <c r="G1282" i="5"/>
  <c r="H1282" i="5" s="1"/>
  <c r="E1282" i="5"/>
  <c r="D1282" i="5"/>
  <c r="C1282" i="5"/>
  <c r="Q1300" i="5"/>
  <c r="P1300" i="5"/>
  <c r="R1300" i="5" s="1"/>
  <c r="S1300" i="5" s="1"/>
  <c r="O1300" i="5"/>
  <c r="N1300" i="5"/>
  <c r="M1300" i="5"/>
  <c r="L1300" i="5"/>
  <c r="J1300" i="5"/>
  <c r="I1300" i="5"/>
  <c r="B1300" i="5" s="1"/>
  <c r="G1300" i="5"/>
  <c r="H1300" i="5" s="1"/>
  <c r="E1300" i="5"/>
  <c r="D1300" i="5"/>
  <c r="C1300" i="5"/>
  <c r="Q942" i="5"/>
  <c r="P942" i="5"/>
  <c r="R942" i="5" s="1"/>
  <c r="S942" i="5" s="1"/>
  <c r="O942" i="5"/>
  <c r="N942" i="5"/>
  <c r="M942" i="5"/>
  <c r="L942" i="5"/>
  <c r="J942" i="5"/>
  <c r="I942" i="5"/>
  <c r="B942" i="5" s="1"/>
  <c r="G942" i="5"/>
  <c r="H942" i="5" s="1"/>
  <c r="E942" i="5"/>
  <c r="D942" i="5"/>
  <c r="C942" i="5"/>
  <c r="Q941" i="5"/>
  <c r="P941" i="5"/>
  <c r="R941" i="5" s="1"/>
  <c r="S941" i="5" s="1"/>
  <c r="O941" i="5"/>
  <c r="N941" i="5"/>
  <c r="M941" i="5"/>
  <c r="L941" i="5"/>
  <c r="J941" i="5"/>
  <c r="I941" i="5"/>
  <c r="B941" i="5" s="1"/>
  <c r="G941" i="5"/>
  <c r="H941" i="5" s="1"/>
  <c r="E941" i="5"/>
  <c r="D941" i="5"/>
  <c r="C941" i="5"/>
  <c r="Q1264" i="5"/>
  <c r="P1264" i="5"/>
  <c r="R1264" i="5" s="1"/>
  <c r="S1264" i="5" s="1"/>
  <c r="O1264" i="5"/>
  <c r="N1264" i="5"/>
  <c r="M1264" i="5"/>
  <c r="L1264" i="5"/>
  <c r="J1264" i="5"/>
  <c r="I1264" i="5"/>
  <c r="B1264" i="5" s="1"/>
  <c r="G1264" i="5"/>
  <c r="H1264" i="5" s="1"/>
  <c r="E1264" i="5"/>
  <c r="D1264" i="5"/>
  <c r="C1264" i="5"/>
  <c r="Q1303" i="5"/>
  <c r="P1303" i="5"/>
  <c r="R1303" i="5" s="1"/>
  <c r="S1303" i="5" s="1"/>
  <c r="O1303" i="5"/>
  <c r="N1303" i="5"/>
  <c r="M1303" i="5"/>
  <c r="L1303" i="5"/>
  <c r="J1303" i="5"/>
  <c r="I1303" i="5"/>
  <c r="B1303" i="5" s="1"/>
  <c r="G1303" i="5"/>
  <c r="H1303" i="5" s="1"/>
  <c r="E1303" i="5"/>
  <c r="D1303" i="5"/>
  <c r="C1303" i="5"/>
  <c r="Q1281" i="5"/>
  <c r="P1281" i="5"/>
  <c r="R1281" i="5" s="1"/>
  <c r="S1281" i="5" s="1"/>
  <c r="O1281" i="5"/>
  <c r="N1281" i="5"/>
  <c r="M1281" i="5"/>
  <c r="L1281" i="5"/>
  <c r="J1281" i="5"/>
  <c r="I1281" i="5"/>
  <c r="B1281" i="5" s="1"/>
  <c r="G1281" i="5"/>
  <c r="H1281" i="5" s="1"/>
  <c r="E1281" i="5"/>
  <c r="D1281" i="5"/>
  <c r="C1281" i="5"/>
  <c r="Q1280" i="5"/>
  <c r="P1280" i="5"/>
  <c r="R1280" i="5" s="1"/>
  <c r="S1280" i="5" s="1"/>
  <c r="O1280" i="5"/>
  <c r="N1280" i="5"/>
  <c r="M1280" i="5"/>
  <c r="L1280" i="5"/>
  <c r="J1280" i="5"/>
  <c r="I1280" i="5"/>
  <c r="B1280" i="5" s="1"/>
  <c r="G1280" i="5"/>
  <c r="H1280" i="5" s="1"/>
  <c r="E1280" i="5"/>
  <c r="D1280" i="5"/>
  <c r="C1280" i="5"/>
  <c r="Q1279" i="5"/>
  <c r="P1279" i="5"/>
  <c r="R1279" i="5" s="1"/>
  <c r="S1279" i="5" s="1"/>
  <c r="O1279" i="5"/>
  <c r="N1279" i="5"/>
  <c r="M1279" i="5"/>
  <c r="L1279" i="5"/>
  <c r="J1279" i="5"/>
  <c r="I1279" i="5"/>
  <c r="B1279" i="5" s="1"/>
  <c r="G1279" i="5"/>
  <c r="H1279" i="5" s="1"/>
  <c r="E1279" i="5"/>
  <c r="D1279" i="5"/>
  <c r="C1279" i="5"/>
  <c r="Q1182" i="5"/>
  <c r="P1182" i="5"/>
  <c r="R1182" i="5" s="1"/>
  <c r="S1182" i="5" s="1"/>
  <c r="O1182" i="5"/>
  <c r="N1182" i="5"/>
  <c r="M1182" i="5"/>
  <c r="L1182" i="5"/>
  <c r="J1182" i="5"/>
  <c r="I1182" i="5"/>
  <c r="B1182" i="5" s="1"/>
  <c r="G1182" i="5"/>
  <c r="H1182" i="5" s="1"/>
  <c r="E1182" i="5"/>
  <c r="D1182" i="5"/>
  <c r="C1182" i="5"/>
  <c r="Q1014" i="5"/>
  <c r="P1014" i="5"/>
  <c r="R1014" i="5" s="1"/>
  <c r="S1014" i="5" s="1"/>
  <c r="O1014" i="5"/>
  <c r="N1014" i="5"/>
  <c r="M1014" i="5"/>
  <c r="L1014" i="5"/>
  <c r="J1014" i="5"/>
  <c r="I1014" i="5"/>
  <c r="B1014" i="5" s="1"/>
  <c r="G1014" i="5"/>
  <c r="H1014" i="5" s="1"/>
  <c r="E1014" i="5"/>
  <c r="D1014" i="5"/>
  <c r="C1014" i="5"/>
  <c r="Q990" i="5"/>
  <c r="P990" i="5"/>
  <c r="R990" i="5" s="1"/>
  <c r="S990" i="5" s="1"/>
  <c r="O990" i="5"/>
  <c r="N990" i="5"/>
  <c r="M990" i="5"/>
  <c r="L990" i="5"/>
  <c r="J990" i="5"/>
  <c r="I990" i="5"/>
  <c r="B990" i="5" s="1"/>
  <c r="G990" i="5"/>
  <c r="H990" i="5" s="1"/>
  <c r="E990" i="5"/>
  <c r="D990" i="5"/>
  <c r="C990" i="5"/>
  <c r="Q1152" i="5"/>
  <c r="P1152" i="5"/>
  <c r="R1152" i="5" s="1"/>
  <c r="S1152" i="5" s="1"/>
  <c r="O1152" i="5"/>
  <c r="N1152" i="5"/>
  <c r="M1152" i="5"/>
  <c r="L1152" i="5"/>
  <c r="J1152" i="5"/>
  <c r="I1152" i="5"/>
  <c r="B1152" i="5" s="1"/>
  <c r="G1152" i="5"/>
  <c r="H1152" i="5" s="1"/>
  <c r="E1152" i="5"/>
  <c r="D1152" i="5"/>
  <c r="C1152" i="5"/>
  <c r="Q1214" i="5"/>
  <c r="P1214" i="5"/>
  <c r="R1214" i="5" s="1"/>
  <c r="S1214" i="5" s="1"/>
  <c r="O1214" i="5"/>
  <c r="N1214" i="5"/>
  <c r="M1214" i="5"/>
  <c r="L1214" i="5"/>
  <c r="J1214" i="5"/>
  <c r="I1214" i="5"/>
  <c r="B1214" i="5" s="1"/>
  <c r="G1214" i="5"/>
  <c r="H1214" i="5" s="1"/>
  <c r="E1214" i="5"/>
  <c r="D1214" i="5"/>
  <c r="C1214" i="5"/>
  <c r="Q1008" i="5"/>
  <c r="P1008" i="5"/>
  <c r="R1008" i="5" s="1"/>
  <c r="S1008" i="5" s="1"/>
  <c r="O1008" i="5"/>
  <c r="N1008" i="5"/>
  <c r="M1008" i="5"/>
  <c r="L1008" i="5"/>
  <c r="J1008" i="5"/>
  <c r="I1008" i="5"/>
  <c r="B1008" i="5" s="1"/>
  <c r="G1008" i="5"/>
  <c r="H1008" i="5" s="1"/>
  <c r="E1008" i="5"/>
  <c r="D1008" i="5"/>
  <c r="C1008" i="5"/>
  <c r="Q989" i="5"/>
  <c r="P989" i="5"/>
  <c r="R989" i="5" s="1"/>
  <c r="S989" i="5" s="1"/>
  <c r="O989" i="5"/>
  <c r="N989" i="5"/>
  <c r="M989" i="5"/>
  <c r="L989" i="5"/>
  <c r="J989" i="5"/>
  <c r="I989" i="5"/>
  <c r="B989" i="5" s="1"/>
  <c r="G989" i="5"/>
  <c r="H989" i="5" s="1"/>
  <c r="E989" i="5"/>
  <c r="D989" i="5"/>
  <c r="C989" i="5"/>
  <c r="Q1181" i="5"/>
  <c r="P1181" i="5"/>
  <c r="R1181" i="5" s="1"/>
  <c r="S1181" i="5" s="1"/>
  <c r="O1181" i="5"/>
  <c r="N1181" i="5"/>
  <c r="M1181" i="5"/>
  <c r="L1181" i="5"/>
  <c r="J1181" i="5"/>
  <c r="I1181" i="5"/>
  <c r="B1181" i="5" s="1"/>
  <c r="G1181" i="5"/>
  <c r="H1181" i="5" s="1"/>
  <c r="E1181" i="5"/>
  <c r="D1181" i="5"/>
  <c r="C1181" i="5"/>
  <c r="Q1157" i="5"/>
  <c r="P1157" i="5"/>
  <c r="R1157" i="5" s="1"/>
  <c r="S1157" i="5" s="1"/>
  <c r="O1157" i="5"/>
  <c r="N1157" i="5"/>
  <c r="M1157" i="5"/>
  <c r="L1157" i="5"/>
  <c r="J1157" i="5"/>
  <c r="I1157" i="5"/>
  <c r="B1157" i="5" s="1"/>
  <c r="G1157" i="5"/>
  <c r="H1157" i="5" s="1"/>
  <c r="E1157" i="5"/>
  <c r="D1157" i="5"/>
  <c r="C1157" i="5"/>
  <c r="Q1213" i="5"/>
  <c r="P1213" i="5"/>
  <c r="R1213" i="5" s="1"/>
  <c r="S1213" i="5" s="1"/>
  <c r="O1213" i="5"/>
  <c r="N1213" i="5"/>
  <c r="M1213" i="5"/>
  <c r="L1213" i="5"/>
  <c r="J1213" i="5"/>
  <c r="I1213" i="5"/>
  <c r="B1213" i="5" s="1"/>
  <c r="G1213" i="5"/>
  <c r="H1213" i="5" s="1"/>
  <c r="E1213" i="5"/>
  <c r="D1213" i="5"/>
  <c r="C1213" i="5"/>
  <c r="Q937" i="5"/>
  <c r="P937" i="5"/>
  <c r="R937" i="5" s="1"/>
  <c r="S937" i="5" s="1"/>
  <c r="O937" i="5"/>
  <c r="N937" i="5"/>
  <c r="M937" i="5"/>
  <c r="L937" i="5"/>
  <c r="J937" i="5"/>
  <c r="I937" i="5"/>
  <c r="B937" i="5" s="1"/>
  <c r="G937" i="5"/>
  <c r="H937" i="5" s="1"/>
  <c r="E937" i="5"/>
  <c r="D937" i="5"/>
  <c r="C937" i="5"/>
  <c r="Q766" i="5"/>
  <c r="P766" i="5"/>
  <c r="R766" i="5" s="1"/>
  <c r="S766" i="5" s="1"/>
  <c r="O766" i="5"/>
  <c r="N766" i="5"/>
  <c r="M766" i="5"/>
  <c r="L766" i="5"/>
  <c r="J766" i="5"/>
  <c r="I766" i="5"/>
  <c r="B766" i="5" s="1"/>
  <c r="G766" i="5"/>
  <c r="H766" i="5" s="1"/>
  <c r="E766" i="5"/>
  <c r="D766" i="5"/>
  <c r="C766" i="5"/>
  <c r="Q936" i="5"/>
  <c r="P936" i="5"/>
  <c r="R936" i="5" s="1"/>
  <c r="S936" i="5" s="1"/>
  <c r="O936" i="5"/>
  <c r="N936" i="5"/>
  <c r="M936" i="5"/>
  <c r="L936" i="5"/>
  <c r="J936" i="5"/>
  <c r="I936" i="5"/>
  <c r="B936" i="5" s="1"/>
  <c r="G936" i="5"/>
  <c r="H936" i="5" s="1"/>
  <c r="E936" i="5"/>
  <c r="D936" i="5"/>
  <c r="C936" i="5"/>
  <c r="Q988" i="5"/>
  <c r="P988" i="5"/>
  <c r="R988" i="5" s="1"/>
  <c r="S988" i="5" s="1"/>
  <c r="O988" i="5"/>
  <c r="N988" i="5"/>
  <c r="M988" i="5"/>
  <c r="L988" i="5"/>
  <c r="J988" i="5"/>
  <c r="I988" i="5"/>
  <c r="B988" i="5" s="1"/>
  <c r="G988" i="5"/>
  <c r="H988" i="5" s="1"/>
  <c r="E988" i="5"/>
  <c r="D988" i="5"/>
  <c r="C988" i="5"/>
  <c r="Q938" i="5"/>
  <c r="P938" i="5"/>
  <c r="R938" i="5" s="1"/>
  <c r="S938" i="5" s="1"/>
  <c r="O938" i="5"/>
  <c r="N938" i="5"/>
  <c r="M938" i="5"/>
  <c r="L938" i="5"/>
  <c r="J938" i="5"/>
  <c r="I938" i="5"/>
  <c r="B938" i="5" s="1"/>
  <c r="G938" i="5"/>
  <c r="H938" i="5" s="1"/>
  <c r="E938" i="5"/>
  <c r="D938" i="5"/>
  <c r="C938" i="5"/>
  <c r="Q935" i="5"/>
  <c r="P935" i="5"/>
  <c r="R935" i="5" s="1"/>
  <c r="S935" i="5" s="1"/>
  <c r="O935" i="5"/>
  <c r="N935" i="5"/>
  <c r="M935" i="5"/>
  <c r="L935" i="5"/>
  <c r="J935" i="5"/>
  <c r="I935" i="5"/>
  <c r="B935" i="5" s="1"/>
  <c r="G935" i="5"/>
  <c r="H935" i="5" s="1"/>
  <c r="E935" i="5"/>
  <c r="D935" i="5"/>
  <c r="C935" i="5"/>
  <c r="Q1257" i="5"/>
  <c r="P1257" i="5"/>
  <c r="R1257" i="5" s="1"/>
  <c r="S1257" i="5" s="1"/>
  <c r="O1257" i="5"/>
  <c r="N1257" i="5"/>
  <c r="M1257" i="5"/>
  <c r="L1257" i="5"/>
  <c r="J1257" i="5"/>
  <c r="I1257" i="5"/>
  <c r="B1257" i="5" s="1"/>
  <c r="G1257" i="5"/>
  <c r="H1257" i="5" s="1"/>
  <c r="E1257" i="5"/>
  <c r="D1257" i="5"/>
  <c r="C1257" i="5"/>
  <c r="Q1311" i="5"/>
  <c r="P1311" i="5"/>
  <c r="R1311" i="5" s="1"/>
  <c r="S1311" i="5" s="1"/>
  <c r="O1311" i="5"/>
  <c r="N1311" i="5"/>
  <c r="M1311" i="5"/>
  <c r="L1311" i="5"/>
  <c r="J1311" i="5"/>
  <c r="I1311" i="5"/>
  <c r="B1311" i="5" s="1"/>
  <c r="G1311" i="5"/>
  <c r="H1311" i="5" s="1"/>
  <c r="E1311" i="5"/>
  <c r="D1311" i="5"/>
  <c r="C1311" i="5"/>
  <c r="Q1081" i="5"/>
  <c r="P1081" i="5"/>
  <c r="R1081" i="5" s="1"/>
  <c r="S1081" i="5" s="1"/>
  <c r="O1081" i="5"/>
  <c r="N1081" i="5"/>
  <c r="M1081" i="5"/>
  <c r="L1081" i="5"/>
  <c r="J1081" i="5"/>
  <c r="I1081" i="5"/>
  <c r="B1081" i="5" s="1"/>
  <c r="G1081" i="5"/>
  <c r="H1081" i="5" s="1"/>
  <c r="E1081" i="5"/>
  <c r="D1081" i="5"/>
  <c r="C1081" i="5"/>
  <c r="Q1030" i="5"/>
  <c r="P1030" i="5"/>
  <c r="R1030" i="5" s="1"/>
  <c r="S1030" i="5" s="1"/>
  <c r="O1030" i="5"/>
  <c r="N1030" i="5"/>
  <c r="M1030" i="5"/>
  <c r="L1030" i="5"/>
  <c r="J1030" i="5"/>
  <c r="I1030" i="5"/>
  <c r="B1030" i="5" s="1"/>
  <c r="G1030" i="5"/>
  <c r="H1030" i="5" s="1"/>
  <c r="E1030" i="5"/>
  <c r="D1030" i="5"/>
  <c r="C1030" i="5"/>
  <c r="Q1052" i="5"/>
  <c r="P1052" i="5"/>
  <c r="R1052" i="5" s="1"/>
  <c r="S1052" i="5" s="1"/>
  <c r="O1052" i="5"/>
  <c r="N1052" i="5"/>
  <c r="M1052" i="5"/>
  <c r="L1052" i="5"/>
  <c r="J1052" i="5"/>
  <c r="I1052" i="5"/>
  <c r="B1052" i="5" s="1"/>
  <c r="G1052" i="5"/>
  <c r="H1052" i="5" s="1"/>
  <c r="E1052" i="5"/>
  <c r="D1052" i="5"/>
  <c r="C1052" i="5"/>
  <c r="Q1051" i="5"/>
  <c r="P1051" i="5"/>
  <c r="R1051" i="5" s="1"/>
  <c r="S1051" i="5" s="1"/>
  <c r="O1051" i="5"/>
  <c r="N1051" i="5"/>
  <c r="M1051" i="5"/>
  <c r="L1051" i="5"/>
  <c r="J1051" i="5"/>
  <c r="I1051" i="5"/>
  <c r="B1051" i="5" s="1"/>
  <c r="G1051" i="5"/>
  <c r="H1051" i="5" s="1"/>
  <c r="E1051" i="5"/>
  <c r="D1051" i="5"/>
  <c r="C1051" i="5"/>
  <c r="Q1050" i="5"/>
  <c r="P1050" i="5"/>
  <c r="R1050" i="5" s="1"/>
  <c r="S1050" i="5" s="1"/>
  <c r="O1050" i="5"/>
  <c r="N1050" i="5"/>
  <c r="M1050" i="5"/>
  <c r="L1050" i="5"/>
  <c r="J1050" i="5"/>
  <c r="I1050" i="5"/>
  <c r="B1050" i="5" s="1"/>
  <c r="G1050" i="5"/>
  <c r="H1050" i="5" s="1"/>
  <c r="E1050" i="5"/>
  <c r="D1050" i="5"/>
  <c r="C1050" i="5"/>
  <c r="Q1049" i="5"/>
  <c r="P1049" i="5"/>
  <c r="R1049" i="5" s="1"/>
  <c r="S1049" i="5" s="1"/>
  <c r="O1049" i="5"/>
  <c r="N1049" i="5"/>
  <c r="M1049" i="5"/>
  <c r="L1049" i="5"/>
  <c r="J1049" i="5"/>
  <c r="I1049" i="5"/>
  <c r="B1049" i="5" s="1"/>
  <c r="G1049" i="5"/>
  <c r="H1049" i="5" s="1"/>
  <c r="E1049" i="5"/>
  <c r="D1049" i="5"/>
  <c r="C1049" i="5"/>
  <c r="Q1048" i="5"/>
  <c r="P1048" i="5"/>
  <c r="R1048" i="5" s="1"/>
  <c r="S1048" i="5" s="1"/>
  <c r="O1048" i="5"/>
  <c r="N1048" i="5"/>
  <c r="M1048" i="5"/>
  <c r="L1048" i="5"/>
  <c r="J1048" i="5"/>
  <c r="I1048" i="5"/>
  <c r="B1048" i="5" s="1"/>
  <c r="G1048" i="5"/>
  <c r="H1048" i="5" s="1"/>
  <c r="E1048" i="5"/>
  <c r="D1048" i="5"/>
  <c r="C1048" i="5"/>
  <c r="Q1047" i="5"/>
  <c r="P1047" i="5"/>
  <c r="R1047" i="5" s="1"/>
  <c r="S1047" i="5" s="1"/>
  <c r="O1047" i="5"/>
  <c r="N1047" i="5"/>
  <c r="M1047" i="5"/>
  <c r="L1047" i="5"/>
  <c r="J1047" i="5"/>
  <c r="I1047" i="5"/>
  <c r="B1047" i="5" s="1"/>
  <c r="G1047" i="5"/>
  <c r="H1047" i="5" s="1"/>
  <c r="E1047" i="5"/>
  <c r="D1047" i="5"/>
  <c r="C1047" i="5"/>
  <c r="Q1046" i="5"/>
  <c r="P1046" i="5"/>
  <c r="R1046" i="5" s="1"/>
  <c r="S1046" i="5" s="1"/>
  <c r="O1046" i="5"/>
  <c r="N1046" i="5"/>
  <c r="M1046" i="5"/>
  <c r="L1046" i="5"/>
  <c r="J1046" i="5"/>
  <c r="I1046" i="5"/>
  <c r="B1046" i="5" s="1"/>
  <c r="G1046" i="5"/>
  <c r="H1046" i="5" s="1"/>
  <c r="E1046" i="5"/>
  <c r="D1046" i="5"/>
  <c r="C1046" i="5"/>
  <c r="Q1080" i="5"/>
  <c r="P1080" i="5"/>
  <c r="R1080" i="5" s="1"/>
  <c r="S1080" i="5" s="1"/>
  <c r="O1080" i="5"/>
  <c r="N1080" i="5"/>
  <c r="M1080" i="5"/>
  <c r="L1080" i="5"/>
  <c r="J1080" i="5"/>
  <c r="I1080" i="5"/>
  <c r="B1080" i="5" s="1"/>
  <c r="G1080" i="5"/>
  <c r="H1080" i="5" s="1"/>
  <c r="E1080" i="5"/>
  <c r="D1080" i="5"/>
  <c r="C1080" i="5"/>
  <c r="Q175" i="5"/>
  <c r="P175" i="5"/>
  <c r="R175" i="5" s="1"/>
  <c r="S175" i="5" s="1"/>
  <c r="O175" i="5"/>
  <c r="N175" i="5"/>
  <c r="M175" i="5"/>
  <c r="L175" i="5"/>
  <c r="J175" i="5"/>
  <c r="I175" i="5"/>
  <c r="B175" i="5" s="1"/>
  <c r="G175" i="5"/>
  <c r="H175" i="5" s="1"/>
  <c r="E175" i="5"/>
  <c r="D175" i="5"/>
  <c r="C175" i="5"/>
  <c r="Q174" i="5"/>
  <c r="P174" i="5"/>
  <c r="R174" i="5" s="1"/>
  <c r="S174" i="5" s="1"/>
  <c r="O174" i="5"/>
  <c r="N174" i="5"/>
  <c r="M174" i="5"/>
  <c r="L174" i="5"/>
  <c r="J174" i="5"/>
  <c r="I174" i="5"/>
  <c r="B174" i="5" s="1"/>
  <c r="G174" i="5"/>
  <c r="H174" i="5" s="1"/>
  <c r="E174" i="5"/>
  <c r="D174" i="5"/>
  <c r="C174" i="5"/>
  <c r="Q173" i="5"/>
  <c r="P173" i="5"/>
  <c r="R173" i="5" s="1"/>
  <c r="S173" i="5" s="1"/>
  <c r="O173" i="5"/>
  <c r="N173" i="5"/>
  <c r="M173" i="5"/>
  <c r="L173" i="5"/>
  <c r="J173" i="5"/>
  <c r="I173" i="5"/>
  <c r="B173" i="5" s="1"/>
  <c r="G173" i="5"/>
  <c r="H173" i="5" s="1"/>
  <c r="E173" i="5"/>
  <c r="D173" i="5"/>
  <c r="C173" i="5"/>
  <c r="Q172" i="5"/>
  <c r="P172" i="5"/>
  <c r="R172" i="5" s="1"/>
  <c r="S172" i="5" s="1"/>
  <c r="O172" i="5"/>
  <c r="N172" i="5"/>
  <c r="M172" i="5"/>
  <c r="L172" i="5"/>
  <c r="J172" i="5"/>
  <c r="I172" i="5"/>
  <c r="B172" i="5" s="1"/>
  <c r="G172" i="5"/>
  <c r="H172" i="5" s="1"/>
  <c r="E172" i="5"/>
  <c r="D172" i="5"/>
  <c r="C172" i="5"/>
  <c r="Q164" i="5"/>
  <c r="P164" i="5"/>
  <c r="R164" i="5" s="1"/>
  <c r="S164" i="5" s="1"/>
  <c r="O164" i="5"/>
  <c r="N164" i="5"/>
  <c r="M164" i="5"/>
  <c r="L164" i="5"/>
  <c r="J164" i="5"/>
  <c r="I164" i="5"/>
  <c r="B164" i="5" s="1"/>
  <c r="G164" i="5"/>
  <c r="H164" i="5" s="1"/>
  <c r="E164" i="5"/>
  <c r="D164" i="5"/>
  <c r="C164" i="5"/>
  <c r="Q163" i="5"/>
  <c r="P163" i="5"/>
  <c r="R163" i="5" s="1"/>
  <c r="S163" i="5" s="1"/>
  <c r="O163" i="5"/>
  <c r="N163" i="5"/>
  <c r="M163" i="5"/>
  <c r="L163" i="5"/>
  <c r="J163" i="5"/>
  <c r="I163" i="5"/>
  <c r="B163" i="5" s="1"/>
  <c r="G163" i="5"/>
  <c r="H163" i="5" s="1"/>
  <c r="E163" i="5"/>
  <c r="D163" i="5"/>
  <c r="C163" i="5"/>
  <c r="Q165" i="5"/>
  <c r="P165" i="5"/>
  <c r="R165" i="5" s="1"/>
  <c r="S165" i="5" s="1"/>
  <c r="O165" i="5"/>
  <c r="N165" i="5"/>
  <c r="M165" i="5"/>
  <c r="L165" i="5"/>
  <c r="J165" i="5"/>
  <c r="I165" i="5"/>
  <c r="B165" i="5" s="1"/>
  <c r="G165" i="5"/>
  <c r="H165" i="5" s="1"/>
  <c r="E165" i="5"/>
  <c r="D165" i="5"/>
  <c r="C165" i="5"/>
  <c r="Q169" i="5"/>
  <c r="P169" i="5"/>
  <c r="R169" i="5" s="1"/>
  <c r="S169" i="5" s="1"/>
  <c r="O169" i="5"/>
  <c r="N169" i="5"/>
  <c r="M169" i="5"/>
  <c r="L169" i="5"/>
  <c r="J169" i="5"/>
  <c r="I169" i="5"/>
  <c r="B169" i="5" s="1"/>
  <c r="G169" i="5"/>
  <c r="H169" i="5" s="1"/>
  <c r="E169" i="5"/>
  <c r="D169" i="5"/>
  <c r="C169" i="5"/>
  <c r="Q166" i="5"/>
  <c r="P166" i="5"/>
  <c r="R166" i="5" s="1"/>
  <c r="S166" i="5" s="1"/>
  <c r="O166" i="5"/>
  <c r="N166" i="5"/>
  <c r="M166" i="5"/>
  <c r="L166" i="5"/>
  <c r="J166" i="5"/>
  <c r="I166" i="5"/>
  <c r="B166" i="5" s="1"/>
  <c r="G166" i="5"/>
  <c r="H166" i="5" s="1"/>
  <c r="E166" i="5"/>
  <c r="D166" i="5"/>
  <c r="C166" i="5"/>
  <c r="Q168" i="5"/>
  <c r="P168" i="5"/>
  <c r="R168" i="5" s="1"/>
  <c r="S168" i="5" s="1"/>
  <c r="O168" i="5"/>
  <c r="N168" i="5"/>
  <c r="M168" i="5"/>
  <c r="L168" i="5"/>
  <c r="J168" i="5"/>
  <c r="I168" i="5"/>
  <c r="B168" i="5" s="1"/>
  <c r="G168" i="5"/>
  <c r="H168" i="5" s="1"/>
  <c r="E168" i="5"/>
  <c r="D168" i="5"/>
  <c r="C168" i="5"/>
  <c r="Q162" i="5"/>
  <c r="P162" i="5"/>
  <c r="R162" i="5" s="1"/>
  <c r="S162" i="5" s="1"/>
  <c r="O162" i="5"/>
  <c r="N162" i="5"/>
  <c r="M162" i="5"/>
  <c r="L162" i="5"/>
  <c r="J162" i="5"/>
  <c r="I162" i="5"/>
  <c r="B162" i="5" s="1"/>
  <c r="G162" i="5"/>
  <c r="H162" i="5" s="1"/>
  <c r="E162" i="5"/>
  <c r="D162" i="5"/>
  <c r="C162" i="5"/>
  <c r="Q167" i="5"/>
  <c r="P167" i="5"/>
  <c r="R167" i="5" s="1"/>
  <c r="S167" i="5" s="1"/>
  <c r="O167" i="5"/>
  <c r="N167" i="5"/>
  <c r="M167" i="5"/>
  <c r="L167" i="5"/>
  <c r="J167" i="5"/>
  <c r="I167" i="5"/>
  <c r="B167" i="5" s="1"/>
  <c r="G167" i="5"/>
  <c r="H167" i="5" s="1"/>
  <c r="E167" i="5"/>
  <c r="D167" i="5"/>
  <c r="C167" i="5"/>
  <c r="Q161" i="5"/>
  <c r="P161" i="5"/>
  <c r="R161" i="5" s="1"/>
  <c r="S161" i="5" s="1"/>
  <c r="O161" i="5"/>
  <c r="N161" i="5"/>
  <c r="M161" i="5"/>
  <c r="L161" i="5"/>
  <c r="J161" i="5"/>
  <c r="I161" i="5"/>
  <c r="B161" i="5" s="1"/>
  <c r="G161" i="5"/>
  <c r="H161" i="5" s="1"/>
  <c r="E161" i="5"/>
  <c r="D161" i="5"/>
  <c r="C161" i="5"/>
  <c r="Q160" i="5"/>
  <c r="P160" i="5"/>
  <c r="R160" i="5" s="1"/>
  <c r="S160" i="5" s="1"/>
  <c r="O160" i="5"/>
  <c r="N160" i="5"/>
  <c r="M160" i="5"/>
  <c r="L160" i="5"/>
  <c r="J160" i="5"/>
  <c r="I160" i="5"/>
  <c r="B160" i="5" s="1"/>
  <c r="G160" i="5"/>
  <c r="H160" i="5" s="1"/>
  <c r="E160" i="5"/>
  <c r="D160" i="5"/>
  <c r="C160" i="5"/>
  <c r="Q171" i="5"/>
  <c r="P171" i="5"/>
  <c r="R171" i="5" s="1"/>
  <c r="S171" i="5" s="1"/>
  <c r="O171" i="5"/>
  <c r="N171" i="5"/>
  <c r="M171" i="5"/>
  <c r="L171" i="5"/>
  <c r="J171" i="5"/>
  <c r="I171" i="5"/>
  <c r="B171" i="5" s="1"/>
  <c r="G171" i="5"/>
  <c r="H171" i="5" s="1"/>
  <c r="E171" i="5"/>
  <c r="D171" i="5"/>
  <c r="C171" i="5"/>
  <c r="Q170" i="5"/>
  <c r="P170" i="5"/>
  <c r="R170" i="5" s="1"/>
  <c r="S170" i="5" s="1"/>
  <c r="O170" i="5"/>
  <c r="N170" i="5"/>
  <c r="M170" i="5"/>
  <c r="L170" i="5"/>
  <c r="J170" i="5"/>
  <c r="I170" i="5"/>
  <c r="B170" i="5" s="1"/>
  <c r="G170" i="5"/>
  <c r="H170" i="5" s="1"/>
  <c r="E170" i="5"/>
  <c r="D170" i="5"/>
  <c r="C170" i="5"/>
  <c r="Q113" i="5"/>
  <c r="P113" i="5"/>
  <c r="R113" i="5" s="1"/>
  <c r="S113" i="5" s="1"/>
  <c r="O113" i="5"/>
  <c r="N113" i="5"/>
  <c r="M113" i="5"/>
  <c r="L113" i="5"/>
  <c r="J113" i="5"/>
  <c r="I113" i="5"/>
  <c r="B113" i="5" s="1"/>
  <c r="G113" i="5"/>
  <c r="H113" i="5" s="1"/>
  <c r="E113" i="5"/>
  <c r="D113" i="5"/>
  <c r="C113" i="5"/>
  <c r="Q112" i="5"/>
  <c r="P112" i="5"/>
  <c r="R112" i="5" s="1"/>
  <c r="S112" i="5" s="1"/>
  <c r="O112" i="5"/>
  <c r="N112" i="5"/>
  <c r="M112" i="5"/>
  <c r="L112" i="5"/>
  <c r="J112" i="5"/>
  <c r="I112" i="5"/>
  <c r="B112" i="5" s="1"/>
  <c r="G112" i="5"/>
  <c r="H112" i="5" s="1"/>
  <c r="E112" i="5"/>
  <c r="D112" i="5"/>
  <c r="C112" i="5"/>
  <c r="Q111" i="5"/>
  <c r="P111" i="5"/>
  <c r="R111" i="5" s="1"/>
  <c r="S111" i="5" s="1"/>
  <c r="O111" i="5"/>
  <c r="N111" i="5"/>
  <c r="M111" i="5"/>
  <c r="L111" i="5"/>
  <c r="J111" i="5"/>
  <c r="I111" i="5"/>
  <c r="B111" i="5" s="1"/>
  <c r="G111" i="5"/>
  <c r="H111" i="5" s="1"/>
  <c r="E111" i="5"/>
  <c r="D111" i="5"/>
  <c r="C111" i="5"/>
  <c r="Q110" i="5"/>
  <c r="P110" i="5"/>
  <c r="R110" i="5" s="1"/>
  <c r="S110" i="5" s="1"/>
  <c r="O110" i="5"/>
  <c r="N110" i="5"/>
  <c r="M110" i="5"/>
  <c r="L110" i="5"/>
  <c r="J110" i="5"/>
  <c r="I110" i="5"/>
  <c r="B110" i="5" s="1"/>
  <c r="G110" i="5"/>
  <c r="H110" i="5" s="1"/>
  <c r="E110" i="5"/>
  <c r="D110" i="5"/>
  <c r="C110" i="5"/>
  <c r="Q109" i="5"/>
  <c r="P109" i="5"/>
  <c r="R109" i="5" s="1"/>
  <c r="S109" i="5" s="1"/>
  <c r="O109" i="5"/>
  <c r="N109" i="5"/>
  <c r="M109" i="5"/>
  <c r="L109" i="5"/>
  <c r="J109" i="5"/>
  <c r="I109" i="5"/>
  <c r="B109" i="5" s="1"/>
  <c r="G109" i="5"/>
  <c r="H109" i="5" s="1"/>
  <c r="E109" i="5"/>
  <c r="D109" i="5"/>
  <c r="C109" i="5"/>
  <c r="Q108" i="5"/>
  <c r="P108" i="5"/>
  <c r="R108" i="5" s="1"/>
  <c r="S108" i="5" s="1"/>
  <c r="O108" i="5"/>
  <c r="N108" i="5"/>
  <c r="M108" i="5"/>
  <c r="L108" i="5"/>
  <c r="J108" i="5"/>
  <c r="I108" i="5"/>
  <c r="B108" i="5" s="1"/>
  <c r="G108" i="5"/>
  <c r="H108" i="5" s="1"/>
  <c r="E108" i="5"/>
  <c r="D108" i="5"/>
  <c r="C108" i="5"/>
  <c r="Q107" i="5"/>
  <c r="P107" i="5"/>
  <c r="R107" i="5" s="1"/>
  <c r="S107" i="5" s="1"/>
  <c r="O107" i="5"/>
  <c r="N107" i="5"/>
  <c r="M107" i="5"/>
  <c r="L107" i="5"/>
  <c r="J107" i="5"/>
  <c r="I107" i="5"/>
  <c r="B107" i="5" s="1"/>
  <c r="G107" i="5"/>
  <c r="H107" i="5" s="1"/>
  <c r="E107" i="5"/>
  <c r="D107" i="5"/>
  <c r="C107" i="5"/>
  <c r="Q106" i="5"/>
  <c r="P106" i="5"/>
  <c r="R106" i="5" s="1"/>
  <c r="S106" i="5" s="1"/>
  <c r="O106" i="5"/>
  <c r="N106" i="5"/>
  <c r="M106" i="5"/>
  <c r="L106" i="5"/>
  <c r="J106" i="5"/>
  <c r="I106" i="5"/>
  <c r="B106" i="5" s="1"/>
  <c r="G106" i="5"/>
  <c r="H106" i="5" s="1"/>
  <c r="E106" i="5"/>
  <c r="D106" i="5"/>
  <c r="C106" i="5"/>
  <c r="Q105" i="5"/>
  <c r="P105" i="5"/>
  <c r="R105" i="5" s="1"/>
  <c r="S105" i="5" s="1"/>
  <c r="O105" i="5"/>
  <c r="N105" i="5"/>
  <c r="M105" i="5"/>
  <c r="L105" i="5"/>
  <c r="J105" i="5"/>
  <c r="I105" i="5"/>
  <c r="B105" i="5" s="1"/>
  <c r="G105" i="5"/>
  <c r="H105" i="5" s="1"/>
  <c r="E105" i="5"/>
  <c r="D105" i="5"/>
  <c r="C105" i="5"/>
  <c r="Q104" i="5"/>
  <c r="P104" i="5"/>
  <c r="R104" i="5" s="1"/>
  <c r="S104" i="5" s="1"/>
  <c r="O104" i="5"/>
  <c r="N104" i="5"/>
  <c r="M104" i="5"/>
  <c r="L104" i="5"/>
  <c r="J104" i="5"/>
  <c r="I104" i="5"/>
  <c r="B104" i="5" s="1"/>
  <c r="G104" i="5"/>
  <c r="H104" i="5" s="1"/>
  <c r="E104" i="5"/>
  <c r="D104" i="5"/>
  <c r="C104" i="5"/>
  <c r="Q103" i="5"/>
  <c r="P103" i="5"/>
  <c r="R103" i="5" s="1"/>
  <c r="S103" i="5" s="1"/>
  <c r="O103" i="5"/>
  <c r="N103" i="5"/>
  <c r="M103" i="5"/>
  <c r="L103" i="5"/>
  <c r="J103" i="5"/>
  <c r="I103" i="5"/>
  <c r="B103" i="5" s="1"/>
  <c r="G103" i="5"/>
  <c r="H103" i="5" s="1"/>
  <c r="E103" i="5"/>
  <c r="D103" i="5"/>
  <c r="C103" i="5"/>
  <c r="Q102" i="5"/>
  <c r="P102" i="5"/>
  <c r="R102" i="5" s="1"/>
  <c r="S102" i="5" s="1"/>
  <c r="O102" i="5"/>
  <c r="N102" i="5"/>
  <c r="M102" i="5"/>
  <c r="L102" i="5"/>
  <c r="J102" i="5"/>
  <c r="I102" i="5"/>
  <c r="B102" i="5" s="1"/>
  <c r="G102" i="5"/>
  <c r="H102" i="5" s="1"/>
  <c r="E102" i="5"/>
  <c r="D102" i="5"/>
  <c r="C102" i="5"/>
  <c r="Q101" i="5"/>
  <c r="P101" i="5"/>
  <c r="R101" i="5" s="1"/>
  <c r="S101" i="5" s="1"/>
  <c r="O101" i="5"/>
  <c r="N101" i="5"/>
  <c r="M101" i="5"/>
  <c r="L101" i="5"/>
  <c r="J101" i="5"/>
  <c r="I101" i="5"/>
  <c r="B101" i="5" s="1"/>
  <c r="G101" i="5"/>
  <c r="H101" i="5" s="1"/>
  <c r="E101" i="5"/>
  <c r="D101" i="5"/>
  <c r="C101" i="5"/>
  <c r="Q100" i="5"/>
  <c r="P100" i="5"/>
  <c r="R100" i="5" s="1"/>
  <c r="S100" i="5" s="1"/>
  <c r="O100" i="5"/>
  <c r="N100" i="5"/>
  <c r="M100" i="5"/>
  <c r="L100" i="5"/>
  <c r="J100" i="5"/>
  <c r="I100" i="5"/>
  <c r="B100" i="5" s="1"/>
  <c r="G100" i="5"/>
  <c r="H100" i="5" s="1"/>
  <c r="E100" i="5"/>
  <c r="D100" i="5"/>
  <c r="C100" i="5"/>
  <c r="Q99" i="5"/>
  <c r="P99" i="5"/>
  <c r="R99" i="5" s="1"/>
  <c r="S99" i="5" s="1"/>
  <c r="O99" i="5"/>
  <c r="N99" i="5"/>
  <c r="M99" i="5"/>
  <c r="L99" i="5"/>
  <c r="J99" i="5"/>
  <c r="I99" i="5"/>
  <c r="B99" i="5" s="1"/>
  <c r="G99" i="5"/>
  <c r="H99" i="5" s="1"/>
  <c r="E99" i="5"/>
  <c r="D99" i="5"/>
  <c r="C99" i="5"/>
  <c r="Q98" i="5"/>
  <c r="P98" i="5"/>
  <c r="R98" i="5" s="1"/>
  <c r="S98" i="5" s="1"/>
  <c r="O98" i="5"/>
  <c r="N98" i="5"/>
  <c r="M98" i="5"/>
  <c r="L98" i="5"/>
  <c r="J98" i="5"/>
  <c r="I98" i="5"/>
  <c r="B98" i="5" s="1"/>
  <c r="G98" i="5"/>
  <c r="H98" i="5" s="1"/>
  <c r="E98" i="5"/>
  <c r="D98" i="5"/>
  <c r="C98" i="5"/>
  <c r="Q97" i="5"/>
  <c r="P97" i="5"/>
  <c r="R97" i="5" s="1"/>
  <c r="S97" i="5" s="1"/>
  <c r="O97" i="5"/>
  <c r="N97" i="5"/>
  <c r="M97" i="5"/>
  <c r="L97" i="5"/>
  <c r="J97" i="5"/>
  <c r="I97" i="5"/>
  <c r="B97" i="5" s="1"/>
  <c r="G97" i="5"/>
  <c r="H97" i="5" s="1"/>
  <c r="E97" i="5"/>
  <c r="D97" i="5"/>
  <c r="C97" i="5"/>
  <c r="Q96" i="5"/>
  <c r="P96" i="5"/>
  <c r="R96" i="5" s="1"/>
  <c r="S96" i="5" s="1"/>
  <c r="O96" i="5"/>
  <c r="N96" i="5"/>
  <c r="M96" i="5"/>
  <c r="L96" i="5"/>
  <c r="J96" i="5"/>
  <c r="I96" i="5"/>
  <c r="B96" i="5" s="1"/>
  <c r="G96" i="5"/>
  <c r="H96" i="5" s="1"/>
  <c r="E96" i="5"/>
  <c r="D96" i="5"/>
  <c r="C96" i="5"/>
  <c r="Q95" i="5"/>
  <c r="P95" i="5"/>
  <c r="R95" i="5" s="1"/>
  <c r="S95" i="5" s="1"/>
  <c r="O95" i="5"/>
  <c r="N95" i="5"/>
  <c r="M95" i="5"/>
  <c r="L95" i="5"/>
  <c r="J95" i="5"/>
  <c r="I95" i="5"/>
  <c r="B95" i="5" s="1"/>
  <c r="G95" i="5"/>
  <c r="H95" i="5" s="1"/>
  <c r="E95" i="5"/>
  <c r="D95" i="5"/>
  <c r="C95" i="5"/>
  <c r="Q94" i="5"/>
  <c r="P94" i="5"/>
  <c r="R94" i="5" s="1"/>
  <c r="S94" i="5" s="1"/>
  <c r="O94" i="5"/>
  <c r="N94" i="5"/>
  <c r="M94" i="5"/>
  <c r="L94" i="5"/>
  <c r="J94" i="5"/>
  <c r="I94" i="5"/>
  <c r="B94" i="5" s="1"/>
  <c r="G94" i="5"/>
  <c r="H94" i="5" s="1"/>
  <c r="E94" i="5"/>
  <c r="D94" i="5"/>
  <c r="C94" i="5"/>
  <c r="Q93" i="5"/>
  <c r="P93" i="5"/>
  <c r="R93" i="5" s="1"/>
  <c r="S93" i="5" s="1"/>
  <c r="O93" i="5"/>
  <c r="N93" i="5"/>
  <c r="M93" i="5"/>
  <c r="L93" i="5"/>
  <c r="J93" i="5"/>
  <c r="I93" i="5"/>
  <c r="B93" i="5" s="1"/>
  <c r="G93" i="5"/>
  <c r="H93" i="5" s="1"/>
  <c r="E93" i="5"/>
  <c r="D93" i="5"/>
  <c r="C93" i="5"/>
  <c r="Q92" i="5"/>
  <c r="P92" i="5"/>
  <c r="R92" i="5" s="1"/>
  <c r="S92" i="5" s="1"/>
  <c r="O92" i="5"/>
  <c r="N92" i="5"/>
  <c r="M92" i="5"/>
  <c r="L92" i="5"/>
  <c r="J92" i="5"/>
  <c r="I92" i="5"/>
  <c r="B92" i="5" s="1"/>
  <c r="G92" i="5"/>
  <c r="H92" i="5" s="1"/>
  <c r="E92" i="5"/>
  <c r="D92" i="5"/>
  <c r="C92" i="5"/>
  <c r="Q91" i="5"/>
  <c r="P91" i="5"/>
  <c r="R91" i="5" s="1"/>
  <c r="S91" i="5" s="1"/>
  <c r="O91" i="5"/>
  <c r="N91" i="5"/>
  <c r="M91" i="5"/>
  <c r="L91" i="5"/>
  <c r="J91" i="5"/>
  <c r="I91" i="5"/>
  <c r="B91" i="5" s="1"/>
  <c r="G91" i="5"/>
  <c r="H91" i="5" s="1"/>
  <c r="E91" i="5"/>
  <c r="D91" i="5"/>
  <c r="C91" i="5"/>
  <c r="Q90" i="5"/>
  <c r="P90" i="5"/>
  <c r="R90" i="5" s="1"/>
  <c r="S90" i="5" s="1"/>
  <c r="O90" i="5"/>
  <c r="N90" i="5"/>
  <c r="M90" i="5"/>
  <c r="L90" i="5"/>
  <c r="J90" i="5"/>
  <c r="I90" i="5"/>
  <c r="B90" i="5" s="1"/>
  <c r="G90" i="5"/>
  <c r="H90" i="5" s="1"/>
  <c r="E90" i="5"/>
  <c r="D90" i="5"/>
  <c r="C90" i="5"/>
  <c r="Q89" i="5"/>
  <c r="P89" i="5"/>
  <c r="R89" i="5" s="1"/>
  <c r="S89" i="5" s="1"/>
  <c r="O89" i="5"/>
  <c r="N89" i="5"/>
  <c r="M89" i="5"/>
  <c r="L89" i="5"/>
  <c r="J89" i="5"/>
  <c r="I89" i="5"/>
  <c r="B89" i="5" s="1"/>
  <c r="G89" i="5"/>
  <c r="H89" i="5" s="1"/>
  <c r="E89" i="5"/>
  <c r="D89" i="5"/>
  <c r="C89" i="5"/>
  <c r="Q88" i="5"/>
  <c r="P88" i="5"/>
  <c r="R88" i="5" s="1"/>
  <c r="S88" i="5" s="1"/>
  <c r="O88" i="5"/>
  <c r="N88" i="5"/>
  <c r="M88" i="5"/>
  <c r="L88" i="5"/>
  <c r="J88" i="5"/>
  <c r="I88" i="5"/>
  <c r="B88" i="5" s="1"/>
  <c r="G88" i="5"/>
  <c r="H88" i="5" s="1"/>
  <c r="E88" i="5"/>
  <c r="D88" i="5"/>
  <c r="C88" i="5"/>
  <c r="Q87" i="5"/>
  <c r="P87" i="5"/>
  <c r="R87" i="5" s="1"/>
  <c r="S87" i="5" s="1"/>
  <c r="O87" i="5"/>
  <c r="N87" i="5"/>
  <c r="M87" i="5"/>
  <c r="L87" i="5"/>
  <c r="J87" i="5"/>
  <c r="I87" i="5"/>
  <c r="B87" i="5" s="1"/>
  <c r="G87" i="5"/>
  <c r="H87" i="5" s="1"/>
  <c r="E87" i="5"/>
  <c r="D87" i="5"/>
  <c r="C87" i="5"/>
  <c r="Q86" i="5"/>
  <c r="P86" i="5"/>
  <c r="R86" i="5" s="1"/>
  <c r="S86" i="5" s="1"/>
  <c r="O86" i="5"/>
  <c r="N86" i="5"/>
  <c r="M86" i="5"/>
  <c r="L86" i="5"/>
  <c r="J86" i="5"/>
  <c r="I86" i="5"/>
  <c r="B86" i="5" s="1"/>
  <c r="G86" i="5"/>
  <c r="H86" i="5" s="1"/>
  <c r="E86" i="5"/>
  <c r="D86" i="5"/>
  <c r="C86" i="5"/>
  <c r="Q411" i="5"/>
  <c r="P411" i="5"/>
  <c r="R411" i="5" s="1"/>
  <c r="S411" i="5" s="1"/>
  <c r="O411" i="5"/>
  <c r="N411" i="5"/>
  <c r="M411" i="5"/>
  <c r="L411" i="5"/>
  <c r="J411" i="5"/>
  <c r="I411" i="5"/>
  <c r="B411" i="5" s="1"/>
  <c r="G411" i="5"/>
  <c r="H411" i="5" s="1"/>
  <c r="E411" i="5"/>
  <c r="D411" i="5"/>
  <c r="C411" i="5"/>
  <c r="Q399" i="5"/>
  <c r="P399" i="5"/>
  <c r="R399" i="5" s="1"/>
  <c r="S399" i="5" s="1"/>
  <c r="O399" i="5"/>
  <c r="N399" i="5"/>
  <c r="M399" i="5"/>
  <c r="L399" i="5"/>
  <c r="J399" i="5"/>
  <c r="I399" i="5"/>
  <c r="B399" i="5" s="1"/>
  <c r="G399" i="5"/>
  <c r="H399" i="5" s="1"/>
  <c r="E399" i="5"/>
  <c r="D399" i="5"/>
  <c r="C399" i="5"/>
  <c r="Q387" i="5"/>
  <c r="P387" i="5"/>
  <c r="R387" i="5" s="1"/>
  <c r="S387" i="5" s="1"/>
  <c r="O387" i="5"/>
  <c r="N387" i="5"/>
  <c r="M387" i="5"/>
  <c r="L387" i="5"/>
  <c r="J387" i="5"/>
  <c r="I387" i="5"/>
  <c r="B387" i="5" s="1"/>
  <c r="G387" i="5"/>
  <c r="H387" i="5" s="1"/>
  <c r="E387" i="5"/>
  <c r="D387" i="5"/>
  <c r="C387" i="5"/>
  <c r="Q402" i="5"/>
  <c r="P402" i="5"/>
  <c r="R402" i="5" s="1"/>
  <c r="S402" i="5" s="1"/>
  <c r="O402" i="5"/>
  <c r="N402" i="5"/>
  <c r="M402" i="5"/>
  <c r="L402" i="5"/>
  <c r="J402" i="5"/>
  <c r="I402" i="5"/>
  <c r="B402" i="5" s="1"/>
  <c r="G402" i="5"/>
  <c r="H402" i="5" s="1"/>
  <c r="E402" i="5"/>
  <c r="D402" i="5"/>
  <c r="C402" i="5"/>
  <c r="Q390" i="5"/>
  <c r="P390" i="5"/>
  <c r="R390" i="5" s="1"/>
  <c r="S390" i="5" s="1"/>
  <c r="O390" i="5"/>
  <c r="N390" i="5"/>
  <c r="M390" i="5"/>
  <c r="L390" i="5"/>
  <c r="J390" i="5"/>
  <c r="I390" i="5"/>
  <c r="B390" i="5" s="1"/>
  <c r="G390" i="5"/>
  <c r="H390" i="5" s="1"/>
  <c r="E390" i="5"/>
  <c r="D390" i="5"/>
  <c r="C390" i="5"/>
  <c r="Q378" i="5"/>
  <c r="P378" i="5"/>
  <c r="R378" i="5" s="1"/>
  <c r="S378" i="5" s="1"/>
  <c r="O378" i="5"/>
  <c r="N378" i="5"/>
  <c r="M378" i="5"/>
  <c r="L378" i="5"/>
  <c r="J378" i="5"/>
  <c r="I378" i="5"/>
  <c r="B378" i="5" s="1"/>
  <c r="G378" i="5"/>
  <c r="H378" i="5" s="1"/>
  <c r="E378" i="5"/>
  <c r="D378" i="5"/>
  <c r="C378" i="5"/>
  <c r="Q410" i="5"/>
  <c r="P410" i="5"/>
  <c r="R410" i="5" s="1"/>
  <c r="S410" i="5" s="1"/>
  <c r="O410" i="5"/>
  <c r="N410" i="5"/>
  <c r="M410" i="5"/>
  <c r="L410" i="5"/>
  <c r="J410" i="5"/>
  <c r="I410" i="5"/>
  <c r="B410" i="5" s="1"/>
  <c r="G410" i="5"/>
  <c r="H410" i="5" s="1"/>
  <c r="E410" i="5"/>
  <c r="D410" i="5"/>
  <c r="C410" i="5"/>
  <c r="Q398" i="5"/>
  <c r="P398" i="5"/>
  <c r="R398" i="5" s="1"/>
  <c r="S398" i="5" s="1"/>
  <c r="O398" i="5"/>
  <c r="N398" i="5"/>
  <c r="M398" i="5"/>
  <c r="L398" i="5"/>
  <c r="J398" i="5"/>
  <c r="I398" i="5"/>
  <c r="B398" i="5" s="1"/>
  <c r="G398" i="5"/>
  <c r="H398" i="5" s="1"/>
  <c r="E398" i="5"/>
  <c r="D398" i="5"/>
  <c r="C398" i="5"/>
  <c r="Q386" i="5"/>
  <c r="P386" i="5"/>
  <c r="R386" i="5" s="1"/>
  <c r="S386" i="5" s="1"/>
  <c r="O386" i="5"/>
  <c r="N386" i="5"/>
  <c r="M386" i="5"/>
  <c r="L386" i="5"/>
  <c r="J386" i="5"/>
  <c r="I386" i="5"/>
  <c r="B386" i="5" s="1"/>
  <c r="G386" i="5"/>
  <c r="H386" i="5" s="1"/>
  <c r="E386" i="5"/>
  <c r="D386" i="5"/>
  <c r="C386" i="5"/>
  <c r="Q401" i="5"/>
  <c r="P401" i="5"/>
  <c r="R401" i="5" s="1"/>
  <c r="S401" i="5" s="1"/>
  <c r="O401" i="5"/>
  <c r="N401" i="5"/>
  <c r="M401" i="5"/>
  <c r="L401" i="5"/>
  <c r="J401" i="5"/>
  <c r="I401" i="5"/>
  <c r="B401" i="5" s="1"/>
  <c r="G401" i="5"/>
  <c r="H401" i="5" s="1"/>
  <c r="E401" i="5"/>
  <c r="D401" i="5"/>
  <c r="C401" i="5"/>
  <c r="Q389" i="5"/>
  <c r="P389" i="5"/>
  <c r="R389" i="5" s="1"/>
  <c r="S389" i="5" s="1"/>
  <c r="O389" i="5"/>
  <c r="N389" i="5"/>
  <c r="M389" i="5"/>
  <c r="L389" i="5"/>
  <c r="J389" i="5"/>
  <c r="I389" i="5"/>
  <c r="B389" i="5" s="1"/>
  <c r="G389" i="5"/>
  <c r="H389" i="5" s="1"/>
  <c r="E389" i="5"/>
  <c r="D389" i="5"/>
  <c r="C389" i="5"/>
  <c r="Q377" i="5"/>
  <c r="P377" i="5"/>
  <c r="R377" i="5" s="1"/>
  <c r="S377" i="5" s="1"/>
  <c r="O377" i="5"/>
  <c r="N377" i="5"/>
  <c r="M377" i="5"/>
  <c r="L377" i="5"/>
  <c r="J377" i="5"/>
  <c r="I377" i="5"/>
  <c r="B377" i="5" s="1"/>
  <c r="G377" i="5"/>
  <c r="H377" i="5" s="1"/>
  <c r="E377" i="5"/>
  <c r="D377" i="5"/>
  <c r="C377" i="5"/>
  <c r="Q407" i="5"/>
  <c r="P407" i="5"/>
  <c r="R407" i="5" s="1"/>
  <c r="S407" i="5" s="1"/>
  <c r="O407" i="5"/>
  <c r="N407" i="5"/>
  <c r="M407" i="5"/>
  <c r="L407" i="5"/>
  <c r="J407" i="5"/>
  <c r="I407" i="5"/>
  <c r="B407" i="5" s="1"/>
  <c r="G407" i="5"/>
  <c r="H407" i="5" s="1"/>
  <c r="E407" i="5"/>
  <c r="D407" i="5"/>
  <c r="C407" i="5"/>
  <c r="Q395" i="5"/>
  <c r="P395" i="5"/>
  <c r="R395" i="5" s="1"/>
  <c r="S395" i="5" s="1"/>
  <c r="O395" i="5"/>
  <c r="N395" i="5"/>
  <c r="M395" i="5"/>
  <c r="L395" i="5"/>
  <c r="J395" i="5"/>
  <c r="I395" i="5"/>
  <c r="B395" i="5" s="1"/>
  <c r="G395" i="5"/>
  <c r="H395" i="5" s="1"/>
  <c r="E395" i="5"/>
  <c r="D395" i="5"/>
  <c r="C395" i="5"/>
  <c r="Q383" i="5"/>
  <c r="P383" i="5"/>
  <c r="R383" i="5" s="1"/>
  <c r="S383" i="5" s="1"/>
  <c r="O383" i="5"/>
  <c r="N383" i="5"/>
  <c r="M383" i="5"/>
  <c r="L383" i="5"/>
  <c r="J383" i="5"/>
  <c r="I383" i="5"/>
  <c r="B383" i="5" s="1"/>
  <c r="G383" i="5"/>
  <c r="H383" i="5" s="1"/>
  <c r="E383" i="5"/>
  <c r="D383" i="5"/>
  <c r="C383" i="5"/>
  <c r="Q406" i="5"/>
  <c r="P406" i="5"/>
  <c r="R406" i="5" s="1"/>
  <c r="S406" i="5" s="1"/>
  <c r="O406" i="5"/>
  <c r="N406" i="5"/>
  <c r="M406" i="5"/>
  <c r="L406" i="5"/>
  <c r="J406" i="5"/>
  <c r="I406" i="5"/>
  <c r="B406" i="5" s="1"/>
  <c r="G406" i="5"/>
  <c r="H406" i="5" s="1"/>
  <c r="E406" i="5"/>
  <c r="D406" i="5"/>
  <c r="C406" i="5"/>
  <c r="Q394" i="5"/>
  <c r="P394" i="5"/>
  <c r="R394" i="5" s="1"/>
  <c r="S394" i="5" s="1"/>
  <c r="O394" i="5"/>
  <c r="N394" i="5"/>
  <c r="M394" i="5"/>
  <c r="L394" i="5"/>
  <c r="J394" i="5"/>
  <c r="I394" i="5"/>
  <c r="B394" i="5" s="1"/>
  <c r="G394" i="5"/>
  <c r="H394" i="5" s="1"/>
  <c r="E394" i="5"/>
  <c r="D394" i="5"/>
  <c r="C394" i="5"/>
  <c r="Q382" i="5"/>
  <c r="P382" i="5"/>
  <c r="R382" i="5" s="1"/>
  <c r="S382" i="5" s="1"/>
  <c r="O382" i="5"/>
  <c r="N382" i="5"/>
  <c r="M382" i="5"/>
  <c r="L382" i="5"/>
  <c r="J382" i="5"/>
  <c r="I382" i="5"/>
  <c r="B382" i="5" s="1"/>
  <c r="G382" i="5"/>
  <c r="H382" i="5" s="1"/>
  <c r="E382" i="5"/>
  <c r="D382" i="5"/>
  <c r="C382" i="5"/>
  <c r="Q405" i="5"/>
  <c r="P405" i="5"/>
  <c r="R405" i="5" s="1"/>
  <c r="S405" i="5" s="1"/>
  <c r="O405" i="5"/>
  <c r="N405" i="5"/>
  <c r="M405" i="5"/>
  <c r="L405" i="5"/>
  <c r="J405" i="5"/>
  <c r="I405" i="5"/>
  <c r="B405" i="5" s="1"/>
  <c r="G405" i="5"/>
  <c r="H405" i="5" s="1"/>
  <c r="E405" i="5"/>
  <c r="D405" i="5"/>
  <c r="C405" i="5"/>
  <c r="Q393" i="5"/>
  <c r="P393" i="5"/>
  <c r="R393" i="5" s="1"/>
  <c r="S393" i="5" s="1"/>
  <c r="O393" i="5"/>
  <c r="N393" i="5"/>
  <c r="M393" i="5"/>
  <c r="L393" i="5"/>
  <c r="J393" i="5"/>
  <c r="I393" i="5"/>
  <c r="B393" i="5" s="1"/>
  <c r="G393" i="5"/>
  <c r="H393" i="5" s="1"/>
  <c r="E393" i="5"/>
  <c r="D393" i="5"/>
  <c r="C393" i="5"/>
  <c r="Q381" i="5"/>
  <c r="P381" i="5"/>
  <c r="R381" i="5" s="1"/>
  <c r="S381" i="5" s="1"/>
  <c r="O381" i="5"/>
  <c r="N381" i="5"/>
  <c r="M381" i="5"/>
  <c r="L381" i="5"/>
  <c r="J381" i="5"/>
  <c r="I381" i="5"/>
  <c r="B381" i="5" s="1"/>
  <c r="G381" i="5"/>
  <c r="H381" i="5" s="1"/>
  <c r="E381" i="5"/>
  <c r="D381" i="5"/>
  <c r="C381" i="5"/>
  <c r="Q409" i="5"/>
  <c r="P409" i="5"/>
  <c r="R409" i="5" s="1"/>
  <c r="S409" i="5" s="1"/>
  <c r="O409" i="5"/>
  <c r="N409" i="5"/>
  <c r="M409" i="5"/>
  <c r="L409" i="5"/>
  <c r="J409" i="5"/>
  <c r="I409" i="5"/>
  <c r="B409" i="5" s="1"/>
  <c r="G409" i="5"/>
  <c r="H409" i="5" s="1"/>
  <c r="E409" i="5"/>
  <c r="D409" i="5"/>
  <c r="C409" i="5"/>
  <c r="Q397" i="5"/>
  <c r="P397" i="5"/>
  <c r="R397" i="5" s="1"/>
  <c r="S397" i="5" s="1"/>
  <c r="O397" i="5"/>
  <c r="N397" i="5"/>
  <c r="M397" i="5"/>
  <c r="L397" i="5"/>
  <c r="J397" i="5"/>
  <c r="I397" i="5"/>
  <c r="B397" i="5" s="1"/>
  <c r="G397" i="5"/>
  <c r="H397" i="5" s="1"/>
  <c r="E397" i="5"/>
  <c r="D397" i="5"/>
  <c r="C397" i="5"/>
  <c r="Q385" i="5"/>
  <c r="P385" i="5"/>
  <c r="R385" i="5" s="1"/>
  <c r="S385" i="5" s="1"/>
  <c r="O385" i="5"/>
  <c r="N385" i="5"/>
  <c r="M385" i="5"/>
  <c r="L385" i="5"/>
  <c r="J385" i="5"/>
  <c r="I385" i="5"/>
  <c r="B385" i="5" s="1"/>
  <c r="G385" i="5"/>
  <c r="H385" i="5" s="1"/>
  <c r="E385" i="5"/>
  <c r="D385" i="5"/>
  <c r="C385" i="5"/>
  <c r="Q408" i="5"/>
  <c r="P408" i="5"/>
  <c r="R408" i="5" s="1"/>
  <c r="S408" i="5" s="1"/>
  <c r="O408" i="5"/>
  <c r="N408" i="5"/>
  <c r="M408" i="5"/>
  <c r="L408" i="5"/>
  <c r="J408" i="5"/>
  <c r="I408" i="5"/>
  <c r="B408" i="5" s="1"/>
  <c r="G408" i="5"/>
  <c r="H408" i="5" s="1"/>
  <c r="E408" i="5"/>
  <c r="D408" i="5"/>
  <c r="C408" i="5"/>
  <c r="Q396" i="5"/>
  <c r="P396" i="5"/>
  <c r="R396" i="5" s="1"/>
  <c r="S396" i="5" s="1"/>
  <c r="O396" i="5"/>
  <c r="N396" i="5"/>
  <c r="M396" i="5"/>
  <c r="L396" i="5"/>
  <c r="J396" i="5"/>
  <c r="I396" i="5"/>
  <c r="B396" i="5" s="1"/>
  <c r="G396" i="5"/>
  <c r="H396" i="5" s="1"/>
  <c r="E396" i="5"/>
  <c r="D396" i="5"/>
  <c r="C396" i="5"/>
  <c r="Q384" i="5"/>
  <c r="P384" i="5"/>
  <c r="R384" i="5" s="1"/>
  <c r="S384" i="5" s="1"/>
  <c r="O384" i="5"/>
  <c r="N384" i="5"/>
  <c r="M384" i="5"/>
  <c r="L384" i="5"/>
  <c r="J384" i="5"/>
  <c r="I384" i="5"/>
  <c r="B384" i="5" s="1"/>
  <c r="G384" i="5"/>
  <c r="H384" i="5" s="1"/>
  <c r="E384" i="5"/>
  <c r="D384" i="5"/>
  <c r="C384" i="5"/>
  <c r="Q404" i="5"/>
  <c r="P404" i="5"/>
  <c r="R404" i="5" s="1"/>
  <c r="S404" i="5" s="1"/>
  <c r="O404" i="5"/>
  <c r="N404" i="5"/>
  <c r="M404" i="5"/>
  <c r="L404" i="5"/>
  <c r="J404" i="5"/>
  <c r="I404" i="5"/>
  <c r="B404" i="5" s="1"/>
  <c r="G404" i="5"/>
  <c r="H404" i="5" s="1"/>
  <c r="E404" i="5"/>
  <c r="D404" i="5"/>
  <c r="C404" i="5"/>
  <c r="Q392" i="5"/>
  <c r="P392" i="5"/>
  <c r="R392" i="5" s="1"/>
  <c r="S392" i="5" s="1"/>
  <c r="O392" i="5"/>
  <c r="N392" i="5"/>
  <c r="M392" i="5"/>
  <c r="L392" i="5"/>
  <c r="J392" i="5"/>
  <c r="I392" i="5"/>
  <c r="B392" i="5" s="1"/>
  <c r="G392" i="5"/>
  <c r="H392" i="5" s="1"/>
  <c r="E392" i="5"/>
  <c r="D392" i="5"/>
  <c r="C392" i="5"/>
  <c r="Q380" i="5"/>
  <c r="P380" i="5"/>
  <c r="R380" i="5" s="1"/>
  <c r="S380" i="5" s="1"/>
  <c r="O380" i="5"/>
  <c r="N380" i="5"/>
  <c r="M380" i="5"/>
  <c r="L380" i="5"/>
  <c r="J380" i="5"/>
  <c r="I380" i="5"/>
  <c r="B380" i="5" s="1"/>
  <c r="G380" i="5"/>
  <c r="H380" i="5" s="1"/>
  <c r="E380" i="5"/>
  <c r="D380" i="5"/>
  <c r="C380" i="5"/>
  <c r="Q400" i="5"/>
  <c r="P400" i="5"/>
  <c r="R400" i="5" s="1"/>
  <c r="S400" i="5" s="1"/>
  <c r="O400" i="5"/>
  <c r="N400" i="5"/>
  <c r="M400" i="5"/>
  <c r="L400" i="5"/>
  <c r="J400" i="5"/>
  <c r="I400" i="5"/>
  <c r="B400" i="5" s="1"/>
  <c r="G400" i="5"/>
  <c r="H400" i="5" s="1"/>
  <c r="E400" i="5"/>
  <c r="D400" i="5"/>
  <c r="C400" i="5"/>
  <c r="Q388" i="5"/>
  <c r="P388" i="5"/>
  <c r="R388" i="5" s="1"/>
  <c r="S388" i="5" s="1"/>
  <c r="O388" i="5"/>
  <c r="N388" i="5"/>
  <c r="M388" i="5"/>
  <c r="L388" i="5"/>
  <c r="J388" i="5"/>
  <c r="I388" i="5"/>
  <c r="B388" i="5" s="1"/>
  <c r="G388" i="5"/>
  <c r="H388" i="5" s="1"/>
  <c r="E388" i="5"/>
  <c r="D388" i="5"/>
  <c r="C388" i="5"/>
  <c r="Q376" i="5"/>
  <c r="P376" i="5"/>
  <c r="R376" i="5" s="1"/>
  <c r="S376" i="5" s="1"/>
  <c r="O376" i="5"/>
  <c r="N376" i="5"/>
  <c r="M376" i="5"/>
  <c r="L376" i="5"/>
  <c r="J376" i="5"/>
  <c r="I376" i="5"/>
  <c r="B376" i="5" s="1"/>
  <c r="G376" i="5"/>
  <c r="H376" i="5" s="1"/>
  <c r="E376" i="5"/>
  <c r="D376" i="5"/>
  <c r="C376" i="5"/>
  <c r="Q403" i="5"/>
  <c r="P403" i="5"/>
  <c r="R403" i="5" s="1"/>
  <c r="S403" i="5" s="1"/>
  <c r="O403" i="5"/>
  <c r="N403" i="5"/>
  <c r="M403" i="5"/>
  <c r="L403" i="5"/>
  <c r="J403" i="5"/>
  <c r="I403" i="5"/>
  <c r="B403" i="5" s="1"/>
  <c r="G403" i="5"/>
  <c r="H403" i="5" s="1"/>
  <c r="E403" i="5"/>
  <c r="D403" i="5"/>
  <c r="C403" i="5"/>
  <c r="Q391" i="5"/>
  <c r="P391" i="5"/>
  <c r="R391" i="5" s="1"/>
  <c r="S391" i="5" s="1"/>
  <c r="O391" i="5"/>
  <c r="N391" i="5"/>
  <c r="M391" i="5"/>
  <c r="L391" i="5"/>
  <c r="J391" i="5"/>
  <c r="I391" i="5"/>
  <c r="B391" i="5" s="1"/>
  <c r="G391" i="5"/>
  <c r="H391" i="5" s="1"/>
  <c r="E391" i="5"/>
  <c r="D391" i="5"/>
  <c r="C391" i="5"/>
  <c r="Q379" i="5"/>
  <c r="P379" i="5"/>
  <c r="R379" i="5" s="1"/>
  <c r="S379" i="5" s="1"/>
  <c r="O379" i="5"/>
  <c r="N379" i="5"/>
  <c r="M379" i="5"/>
  <c r="L379" i="5"/>
  <c r="J379" i="5"/>
  <c r="I379" i="5"/>
  <c r="B379" i="5" s="1"/>
  <c r="G379" i="5"/>
  <c r="H379" i="5" s="1"/>
  <c r="E379" i="5"/>
  <c r="D379" i="5"/>
  <c r="C379" i="5"/>
  <c r="Q374" i="5"/>
  <c r="P374" i="5"/>
  <c r="R374" i="5" s="1"/>
  <c r="S374" i="5" s="1"/>
  <c r="O374" i="5"/>
  <c r="N374" i="5"/>
  <c r="M374" i="5"/>
  <c r="L374" i="5"/>
  <c r="J374" i="5"/>
  <c r="I374" i="5"/>
  <c r="B374" i="5" s="1"/>
  <c r="G374" i="5"/>
  <c r="H374" i="5" s="1"/>
  <c r="E374" i="5"/>
  <c r="D374" i="5"/>
  <c r="C374" i="5"/>
  <c r="Q372" i="5"/>
  <c r="P372" i="5"/>
  <c r="R372" i="5" s="1"/>
  <c r="S372" i="5" s="1"/>
  <c r="O372" i="5"/>
  <c r="N372" i="5"/>
  <c r="M372" i="5"/>
  <c r="L372" i="5"/>
  <c r="J372" i="5"/>
  <c r="I372" i="5"/>
  <c r="B372" i="5" s="1"/>
  <c r="G372" i="5"/>
  <c r="H372" i="5" s="1"/>
  <c r="E372" i="5"/>
  <c r="D372" i="5"/>
  <c r="C372" i="5"/>
  <c r="Q371" i="5"/>
  <c r="P371" i="5"/>
  <c r="R371" i="5" s="1"/>
  <c r="S371" i="5" s="1"/>
  <c r="O371" i="5"/>
  <c r="N371" i="5"/>
  <c r="M371" i="5"/>
  <c r="L371" i="5"/>
  <c r="J371" i="5"/>
  <c r="I371" i="5"/>
  <c r="B371" i="5" s="1"/>
  <c r="G371" i="5"/>
  <c r="H371" i="5" s="1"/>
  <c r="E371" i="5"/>
  <c r="D371" i="5"/>
  <c r="C371" i="5"/>
  <c r="Q370" i="5"/>
  <c r="P370" i="5"/>
  <c r="R370" i="5" s="1"/>
  <c r="S370" i="5" s="1"/>
  <c r="O370" i="5"/>
  <c r="N370" i="5"/>
  <c r="M370" i="5"/>
  <c r="L370" i="5"/>
  <c r="J370" i="5"/>
  <c r="I370" i="5"/>
  <c r="B370" i="5" s="1"/>
  <c r="G370" i="5"/>
  <c r="H370" i="5" s="1"/>
  <c r="E370" i="5"/>
  <c r="D370" i="5"/>
  <c r="C370" i="5"/>
  <c r="Q369" i="5"/>
  <c r="P369" i="5"/>
  <c r="R369" i="5" s="1"/>
  <c r="S369" i="5" s="1"/>
  <c r="O369" i="5"/>
  <c r="N369" i="5"/>
  <c r="M369" i="5"/>
  <c r="L369" i="5"/>
  <c r="J369" i="5"/>
  <c r="I369" i="5"/>
  <c r="B369" i="5" s="1"/>
  <c r="G369" i="5"/>
  <c r="H369" i="5" s="1"/>
  <c r="E369" i="5"/>
  <c r="D369" i="5"/>
  <c r="C369" i="5"/>
  <c r="Q368" i="5"/>
  <c r="P368" i="5"/>
  <c r="R368" i="5" s="1"/>
  <c r="S368" i="5" s="1"/>
  <c r="O368" i="5"/>
  <c r="N368" i="5"/>
  <c r="M368" i="5"/>
  <c r="L368" i="5"/>
  <c r="J368" i="5"/>
  <c r="I368" i="5"/>
  <c r="B368" i="5" s="1"/>
  <c r="G368" i="5"/>
  <c r="H368" i="5" s="1"/>
  <c r="E368" i="5"/>
  <c r="D368" i="5"/>
  <c r="C368" i="5"/>
  <c r="Q367" i="5"/>
  <c r="P367" i="5"/>
  <c r="R367" i="5" s="1"/>
  <c r="S367" i="5" s="1"/>
  <c r="O367" i="5"/>
  <c r="N367" i="5"/>
  <c r="M367" i="5"/>
  <c r="L367" i="5"/>
  <c r="J367" i="5"/>
  <c r="I367" i="5"/>
  <c r="B367" i="5" s="1"/>
  <c r="G367" i="5"/>
  <c r="H367" i="5" s="1"/>
  <c r="E367" i="5"/>
  <c r="D367" i="5"/>
  <c r="C367" i="5"/>
  <c r="Q326" i="5"/>
  <c r="P326" i="5"/>
  <c r="R326" i="5" s="1"/>
  <c r="S326" i="5" s="1"/>
  <c r="O326" i="5"/>
  <c r="N326" i="5"/>
  <c r="M326" i="5"/>
  <c r="L326" i="5"/>
  <c r="J326" i="5"/>
  <c r="I326" i="5"/>
  <c r="B326" i="5" s="1"/>
  <c r="G326" i="5"/>
  <c r="H326" i="5" s="1"/>
  <c r="E326" i="5"/>
  <c r="D326" i="5"/>
  <c r="C326" i="5"/>
  <c r="Q325" i="5"/>
  <c r="P325" i="5"/>
  <c r="R325" i="5" s="1"/>
  <c r="S325" i="5" s="1"/>
  <c r="O325" i="5"/>
  <c r="N325" i="5"/>
  <c r="M325" i="5"/>
  <c r="L325" i="5"/>
  <c r="J325" i="5"/>
  <c r="I325" i="5"/>
  <c r="B325" i="5" s="1"/>
  <c r="G325" i="5"/>
  <c r="H325" i="5" s="1"/>
  <c r="E325" i="5"/>
  <c r="D325" i="5"/>
  <c r="C325" i="5"/>
  <c r="Q324" i="5"/>
  <c r="P324" i="5"/>
  <c r="R324" i="5" s="1"/>
  <c r="S324" i="5" s="1"/>
  <c r="O324" i="5"/>
  <c r="N324" i="5"/>
  <c r="M324" i="5"/>
  <c r="L324" i="5"/>
  <c r="J324" i="5"/>
  <c r="I324" i="5"/>
  <c r="B324" i="5" s="1"/>
  <c r="G324" i="5"/>
  <c r="H324" i="5" s="1"/>
  <c r="E324" i="5"/>
  <c r="D324" i="5"/>
  <c r="C324" i="5"/>
  <c r="Q323" i="5"/>
  <c r="P323" i="5"/>
  <c r="R323" i="5" s="1"/>
  <c r="S323" i="5" s="1"/>
  <c r="O323" i="5"/>
  <c r="N323" i="5"/>
  <c r="M323" i="5"/>
  <c r="L323" i="5"/>
  <c r="J323" i="5"/>
  <c r="I323" i="5"/>
  <c r="B323" i="5" s="1"/>
  <c r="G323" i="5"/>
  <c r="H323" i="5" s="1"/>
  <c r="E323" i="5"/>
  <c r="D323" i="5"/>
  <c r="C323" i="5"/>
  <c r="Q322" i="5"/>
  <c r="P322" i="5"/>
  <c r="R322" i="5" s="1"/>
  <c r="S322" i="5" s="1"/>
  <c r="O322" i="5"/>
  <c r="N322" i="5"/>
  <c r="M322" i="5"/>
  <c r="L322" i="5"/>
  <c r="J322" i="5"/>
  <c r="I322" i="5"/>
  <c r="B322" i="5" s="1"/>
  <c r="G322" i="5"/>
  <c r="H322" i="5" s="1"/>
  <c r="E322" i="5"/>
  <c r="D322" i="5"/>
  <c r="C322" i="5"/>
  <c r="Q321" i="5"/>
  <c r="P321" i="5"/>
  <c r="R321" i="5" s="1"/>
  <c r="S321" i="5" s="1"/>
  <c r="O321" i="5"/>
  <c r="N321" i="5"/>
  <c r="M321" i="5"/>
  <c r="L321" i="5"/>
  <c r="J321" i="5"/>
  <c r="I321" i="5"/>
  <c r="B321" i="5" s="1"/>
  <c r="G321" i="5"/>
  <c r="H321" i="5" s="1"/>
  <c r="E321" i="5"/>
  <c r="D321" i="5"/>
  <c r="C321" i="5"/>
  <c r="Q366" i="5"/>
  <c r="P366" i="5"/>
  <c r="R366" i="5" s="1"/>
  <c r="S366" i="5" s="1"/>
  <c r="O366" i="5"/>
  <c r="N366" i="5"/>
  <c r="M366" i="5"/>
  <c r="L366" i="5"/>
  <c r="J366" i="5"/>
  <c r="I366" i="5"/>
  <c r="B366" i="5" s="1"/>
  <c r="G366" i="5"/>
  <c r="H366" i="5" s="1"/>
  <c r="E366" i="5"/>
  <c r="D366" i="5"/>
  <c r="C366" i="5"/>
  <c r="Q365" i="5"/>
  <c r="P365" i="5"/>
  <c r="R365" i="5" s="1"/>
  <c r="S365" i="5" s="1"/>
  <c r="O365" i="5"/>
  <c r="N365" i="5"/>
  <c r="M365" i="5"/>
  <c r="L365" i="5"/>
  <c r="J365" i="5"/>
  <c r="I365" i="5"/>
  <c r="B365" i="5" s="1"/>
  <c r="G365" i="5"/>
  <c r="H365" i="5" s="1"/>
  <c r="E365" i="5"/>
  <c r="D365" i="5"/>
  <c r="C365" i="5"/>
  <c r="Q364" i="5"/>
  <c r="P364" i="5"/>
  <c r="R364" i="5" s="1"/>
  <c r="S364" i="5" s="1"/>
  <c r="O364" i="5"/>
  <c r="N364" i="5"/>
  <c r="M364" i="5"/>
  <c r="L364" i="5"/>
  <c r="J364" i="5"/>
  <c r="I364" i="5"/>
  <c r="B364" i="5" s="1"/>
  <c r="G364" i="5"/>
  <c r="H364" i="5" s="1"/>
  <c r="E364" i="5"/>
  <c r="D364" i="5"/>
  <c r="C364" i="5"/>
  <c r="Q363" i="5"/>
  <c r="P363" i="5"/>
  <c r="R363" i="5" s="1"/>
  <c r="S363" i="5" s="1"/>
  <c r="O363" i="5"/>
  <c r="N363" i="5"/>
  <c r="M363" i="5"/>
  <c r="L363" i="5"/>
  <c r="J363" i="5"/>
  <c r="I363" i="5"/>
  <c r="B363" i="5" s="1"/>
  <c r="G363" i="5"/>
  <c r="H363" i="5" s="1"/>
  <c r="E363" i="5"/>
  <c r="D363" i="5"/>
  <c r="C363" i="5"/>
  <c r="Q362" i="5"/>
  <c r="P362" i="5"/>
  <c r="R362" i="5" s="1"/>
  <c r="S362" i="5" s="1"/>
  <c r="O362" i="5"/>
  <c r="N362" i="5"/>
  <c r="M362" i="5"/>
  <c r="L362" i="5"/>
  <c r="J362" i="5"/>
  <c r="I362" i="5"/>
  <c r="B362" i="5" s="1"/>
  <c r="G362" i="5"/>
  <c r="H362" i="5" s="1"/>
  <c r="E362" i="5"/>
  <c r="D362" i="5"/>
  <c r="C362" i="5"/>
  <c r="Q361" i="5"/>
  <c r="P361" i="5"/>
  <c r="R361" i="5" s="1"/>
  <c r="S361" i="5" s="1"/>
  <c r="O361" i="5"/>
  <c r="N361" i="5"/>
  <c r="M361" i="5"/>
  <c r="L361" i="5"/>
  <c r="J361" i="5"/>
  <c r="I361" i="5"/>
  <c r="B361" i="5" s="1"/>
  <c r="G361" i="5"/>
  <c r="H361" i="5" s="1"/>
  <c r="E361" i="5"/>
  <c r="D361" i="5"/>
  <c r="C361" i="5"/>
  <c r="Q360" i="5"/>
  <c r="P360" i="5"/>
  <c r="R360" i="5" s="1"/>
  <c r="S360" i="5" s="1"/>
  <c r="O360" i="5"/>
  <c r="N360" i="5"/>
  <c r="M360" i="5"/>
  <c r="L360" i="5"/>
  <c r="J360" i="5"/>
  <c r="I360" i="5"/>
  <c r="B360" i="5" s="1"/>
  <c r="G360" i="5"/>
  <c r="H360" i="5" s="1"/>
  <c r="E360" i="5"/>
  <c r="D360" i="5"/>
  <c r="C360" i="5"/>
  <c r="Q359" i="5"/>
  <c r="P359" i="5"/>
  <c r="R359" i="5" s="1"/>
  <c r="S359" i="5" s="1"/>
  <c r="O359" i="5"/>
  <c r="N359" i="5"/>
  <c r="M359" i="5"/>
  <c r="L359" i="5"/>
  <c r="J359" i="5"/>
  <c r="I359" i="5"/>
  <c r="B359" i="5" s="1"/>
  <c r="G359" i="5"/>
  <c r="H359" i="5" s="1"/>
  <c r="E359" i="5"/>
  <c r="D359" i="5"/>
  <c r="C359" i="5"/>
  <c r="Q373" i="5"/>
  <c r="P373" i="5"/>
  <c r="R373" i="5" s="1"/>
  <c r="S373" i="5" s="1"/>
  <c r="O373" i="5"/>
  <c r="N373" i="5"/>
  <c r="M373" i="5"/>
  <c r="L373" i="5"/>
  <c r="J373" i="5"/>
  <c r="I373" i="5"/>
  <c r="B373" i="5" s="1"/>
  <c r="G373" i="5"/>
  <c r="H373" i="5" s="1"/>
  <c r="E373" i="5"/>
  <c r="D373" i="5"/>
  <c r="C373" i="5"/>
  <c r="Q358" i="5"/>
  <c r="P358" i="5"/>
  <c r="R358" i="5" s="1"/>
  <c r="S358" i="5" s="1"/>
  <c r="O358" i="5"/>
  <c r="N358" i="5"/>
  <c r="M358" i="5"/>
  <c r="L358" i="5"/>
  <c r="J358" i="5"/>
  <c r="I358" i="5"/>
  <c r="B358" i="5" s="1"/>
  <c r="G358" i="5"/>
  <c r="H358" i="5" s="1"/>
  <c r="E358" i="5"/>
  <c r="D358" i="5"/>
  <c r="C358" i="5"/>
  <c r="Q357" i="5"/>
  <c r="P357" i="5"/>
  <c r="R357" i="5" s="1"/>
  <c r="S357" i="5" s="1"/>
  <c r="O357" i="5"/>
  <c r="N357" i="5"/>
  <c r="M357" i="5"/>
  <c r="L357" i="5"/>
  <c r="J357" i="5"/>
  <c r="I357" i="5"/>
  <c r="B357" i="5" s="1"/>
  <c r="G357" i="5"/>
  <c r="H357" i="5" s="1"/>
  <c r="E357" i="5"/>
  <c r="D357" i="5"/>
  <c r="C357" i="5"/>
  <c r="Q356" i="5"/>
  <c r="P356" i="5"/>
  <c r="R356" i="5" s="1"/>
  <c r="S356" i="5" s="1"/>
  <c r="O356" i="5"/>
  <c r="N356" i="5"/>
  <c r="M356" i="5"/>
  <c r="L356" i="5"/>
  <c r="J356" i="5"/>
  <c r="I356" i="5"/>
  <c r="B356" i="5" s="1"/>
  <c r="G356" i="5"/>
  <c r="H356" i="5" s="1"/>
  <c r="E356" i="5"/>
  <c r="D356" i="5"/>
  <c r="C356" i="5"/>
  <c r="Q355" i="5"/>
  <c r="P355" i="5"/>
  <c r="R355" i="5" s="1"/>
  <c r="S355" i="5" s="1"/>
  <c r="O355" i="5"/>
  <c r="N355" i="5"/>
  <c r="M355" i="5"/>
  <c r="L355" i="5"/>
  <c r="J355" i="5"/>
  <c r="I355" i="5"/>
  <c r="B355" i="5" s="1"/>
  <c r="G355" i="5"/>
  <c r="H355" i="5" s="1"/>
  <c r="E355" i="5"/>
  <c r="D355" i="5"/>
  <c r="C355" i="5"/>
  <c r="Q320" i="5"/>
  <c r="P320" i="5"/>
  <c r="R320" i="5" s="1"/>
  <c r="S320" i="5" s="1"/>
  <c r="O320" i="5"/>
  <c r="N320" i="5"/>
  <c r="M320" i="5"/>
  <c r="L320" i="5"/>
  <c r="J320" i="5"/>
  <c r="I320" i="5"/>
  <c r="B320" i="5" s="1"/>
  <c r="G320" i="5"/>
  <c r="H320" i="5" s="1"/>
  <c r="E320" i="5"/>
  <c r="D320" i="5"/>
  <c r="C320" i="5"/>
  <c r="Q354" i="5"/>
  <c r="P354" i="5"/>
  <c r="R354" i="5" s="1"/>
  <c r="S354" i="5" s="1"/>
  <c r="O354" i="5"/>
  <c r="N354" i="5"/>
  <c r="M354" i="5"/>
  <c r="L354" i="5"/>
  <c r="J354" i="5"/>
  <c r="I354" i="5"/>
  <c r="B354" i="5" s="1"/>
  <c r="G354" i="5"/>
  <c r="H354" i="5" s="1"/>
  <c r="E354" i="5"/>
  <c r="D354" i="5"/>
  <c r="C354" i="5"/>
  <c r="Q353" i="5"/>
  <c r="P353" i="5"/>
  <c r="R353" i="5" s="1"/>
  <c r="S353" i="5" s="1"/>
  <c r="O353" i="5"/>
  <c r="N353" i="5"/>
  <c r="M353" i="5"/>
  <c r="L353" i="5"/>
  <c r="J353" i="5"/>
  <c r="I353" i="5"/>
  <c r="B353" i="5" s="1"/>
  <c r="G353" i="5"/>
  <c r="H353" i="5" s="1"/>
  <c r="E353" i="5"/>
  <c r="D353" i="5"/>
  <c r="C353" i="5"/>
  <c r="Q352" i="5"/>
  <c r="P352" i="5"/>
  <c r="R352" i="5" s="1"/>
  <c r="S352" i="5" s="1"/>
  <c r="O352" i="5"/>
  <c r="N352" i="5"/>
  <c r="M352" i="5"/>
  <c r="L352" i="5"/>
  <c r="J352" i="5"/>
  <c r="I352" i="5"/>
  <c r="B352" i="5" s="1"/>
  <c r="G352" i="5"/>
  <c r="H352" i="5" s="1"/>
  <c r="E352" i="5"/>
  <c r="D352" i="5"/>
  <c r="C352" i="5"/>
  <c r="Q351" i="5"/>
  <c r="P351" i="5"/>
  <c r="R351" i="5" s="1"/>
  <c r="S351" i="5" s="1"/>
  <c r="O351" i="5"/>
  <c r="N351" i="5"/>
  <c r="M351" i="5"/>
  <c r="L351" i="5"/>
  <c r="J351" i="5"/>
  <c r="I351" i="5"/>
  <c r="B351" i="5" s="1"/>
  <c r="G351" i="5"/>
  <c r="H351" i="5" s="1"/>
  <c r="E351" i="5"/>
  <c r="D351" i="5"/>
  <c r="C351" i="5"/>
  <c r="Q350" i="5"/>
  <c r="P350" i="5"/>
  <c r="R350" i="5" s="1"/>
  <c r="S350" i="5" s="1"/>
  <c r="O350" i="5"/>
  <c r="N350" i="5"/>
  <c r="M350" i="5"/>
  <c r="L350" i="5"/>
  <c r="J350" i="5"/>
  <c r="I350" i="5"/>
  <c r="B350" i="5" s="1"/>
  <c r="G350" i="5"/>
  <c r="H350" i="5" s="1"/>
  <c r="E350" i="5"/>
  <c r="D350" i="5"/>
  <c r="C350" i="5"/>
  <c r="Q349" i="5"/>
  <c r="P349" i="5"/>
  <c r="R349" i="5" s="1"/>
  <c r="S349" i="5" s="1"/>
  <c r="O349" i="5"/>
  <c r="N349" i="5"/>
  <c r="M349" i="5"/>
  <c r="L349" i="5"/>
  <c r="J349" i="5"/>
  <c r="I349" i="5"/>
  <c r="B349" i="5" s="1"/>
  <c r="G349" i="5"/>
  <c r="H349" i="5" s="1"/>
  <c r="E349" i="5"/>
  <c r="D349" i="5"/>
  <c r="C349" i="5"/>
  <c r="Q348" i="5"/>
  <c r="P348" i="5"/>
  <c r="R348" i="5" s="1"/>
  <c r="S348" i="5" s="1"/>
  <c r="O348" i="5"/>
  <c r="N348" i="5"/>
  <c r="M348" i="5"/>
  <c r="L348" i="5"/>
  <c r="J348" i="5"/>
  <c r="I348" i="5"/>
  <c r="B348" i="5" s="1"/>
  <c r="G348" i="5"/>
  <c r="H348" i="5" s="1"/>
  <c r="E348" i="5"/>
  <c r="D348" i="5"/>
  <c r="C348" i="5"/>
  <c r="Q347" i="5"/>
  <c r="P347" i="5"/>
  <c r="R347" i="5" s="1"/>
  <c r="S347" i="5" s="1"/>
  <c r="O347" i="5"/>
  <c r="N347" i="5"/>
  <c r="M347" i="5"/>
  <c r="L347" i="5"/>
  <c r="J347" i="5"/>
  <c r="I347" i="5"/>
  <c r="B347" i="5" s="1"/>
  <c r="G347" i="5"/>
  <c r="H347" i="5" s="1"/>
  <c r="E347" i="5"/>
  <c r="D347" i="5"/>
  <c r="C347" i="5"/>
  <c r="Q346" i="5"/>
  <c r="P346" i="5"/>
  <c r="R346" i="5" s="1"/>
  <c r="S346" i="5" s="1"/>
  <c r="O346" i="5"/>
  <c r="N346" i="5"/>
  <c r="M346" i="5"/>
  <c r="L346" i="5"/>
  <c r="J346" i="5"/>
  <c r="I346" i="5"/>
  <c r="B346" i="5" s="1"/>
  <c r="G346" i="5"/>
  <c r="H346" i="5" s="1"/>
  <c r="E346" i="5"/>
  <c r="D346" i="5"/>
  <c r="C346" i="5"/>
  <c r="Q345" i="5"/>
  <c r="P345" i="5"/>
  <c r="R345" i="5" s="1"/>
  <c r="S345" i="5" s="1"/>
  <c r="O345" i="5"/>
  <c r="N345" i="5"/>
  <c r="M345" i="5"/>
  <c r="L345" i="5"/>
  <c r="J345" i="5"/>
  <c r="I345" i="5"/>
  <c r="B345" i="5" s="1"/>
  <c r="G345" i="5"/>
  <c r="H345" i="5" s="1"/>
  <c r="E345" i="5"/>
  <c r="D345" i="5"/>
  <c r="C345" i="5"/>
  <c r="Q344" i="5"/>
  <c r="P344" i="5"/>
  <c r="R344" i="5" s="1"/>
  <c r="S344" i="5" s="1"/>
  <c r="O344" i="5"/>
  <c r="N344" i="5"/>
  <c r="M344" i="5"/>
  <c r="L344" i="5"/>
  <c r="J344" i="5"/>
  <c r="I344" i="5"/>
  <c r="B344" i="5" s="1"/>
  <c r="G344" i="5"/>
  <c r="H344" i="5" s="1"/>
  <c r="E344" i="5"/>
  <c r="D344" i="5"/>
  <c r="C344" i="5"/>
  <c r="Q343" i="5"/>
  <c r="P343" i="5"/>
  <c r="R343" i="5" s="1"/>
  <c r="S343" i="5" s="1"/>
  <c r="O343" i="5"/>
  <c r="N343" i="5"/>
  <c r="M343" i="5"/>
  <c r="L343" i="5"/>
  <c r="J343" i="5"/>
  <c r="I343" i="5"/>
  <c r="B343" i="5" s="1"/>
  <c r="G343" i="5"/>
  <c r="H343" i="5" s="1"/>
  <c r="E343" i="5"/>
  <c r="D343" i="5"/>
  <c r="C343" i="5"/>
  <c r="Q342" i="5"/>
  <c r="P342" i="5"/>
  <c r="R342" i="5" s="1"/>
  <c r="S342" i="5" s="1"/>
  <c r="O342" i="5"/>
  <c r="N342" i="5"/>
  <c r="M342" i="5"/>
  <c r="L342" i="5"/>
  <c r="J342" i="5"/>
  <c r="I342" i="5"/>
  <c r="B342" i="5" s="1"/>
  <c r="G342" i="5"/>
  <c r="H342" i="5" s="1"/>
  <c r="E342" i="5"/>
  <c r="D342" i="5"/>
  <c r="C342" i="5"/>
  <c r="Q341" i="5"/>
  <c r="P341" i="5"/>
  <c r="R341" i="5" s="1"/>
  <c r="S341" i="5" s="1"/>
  <c r="O341" i="5"/>
  <c r="N341" i="5"/>
  <c r="M341" i="5"/>
  <c r="L341" i="5"/>
  <c r="J341" i="5"/>
  <c r="I341" i="5"/>
  <c r="B341" i="5" s="1"/>
  <c r="G341" i="5"/>
  <c r="H341" i="5" s="1"/>
  <c r="E341" i="5"/>
  <c r="D341" i="5"/>
  <c r="C341" i="5"/>
  <c r="Q340" i="5"/>
  <c r="P340" i="5"/>
  <c r="R340" i="5" s="1"/>
  <c r="S340" i="5" s="1"/>
  <c r="O340" i="5"/>
  <c r="N340" i="5"/>
  <c r="M340" i="5"/>
  <c r="L340" i="5"/>
  <c r="J340" i="5"/>
  <c r="I340" i="5"/>
  <c r="B340" i="5" s="1"/>
  <c r="G340" i="5"/>
  <c r="H340" i="5" s="1"/>
  <c r="E340" i="5"/>
  <c r="D340" i="5"/>
  <c r="C340" i="5"/>
  <c r="Q339" i="5"/>
  <c r="P339" i="5"/>
  <c r="R339" i="5" s="1"/>
  <c r="S339" i="5" s="1"/>
  <c r="O339" i="5"/>
  <c r="N339" i="5"/>
  <c r="M339" i="5"/>
  <c r="L339" i="5"/>
  <c r="J339" i="5"/>
  <c r="I339" i="5"/>
  <c r="B339" i="5" s="1"/>
  <c r="G339" i="5"/>
  <c r="H339" i="5" s="1"/>
  <c r="E339" i="5"/>
  <c r="D339" i="5"/>
  <c r="C339" i="5"/>
  <c r="Q338" i="5"/>
  <c r="P338" i="5"/>
  <c r="R338" i="5" s="1"/>
  <c r="S338" i="5" s="1"/>
  <c r="O338" i="5"/>
  <c r="N338" i="5"/>
  <c r="M338" i="5"/>
  <c r="L338" i="5"/>
  <c r="J338" i="5"/>
  <c r="I338" i="5"/>
  <c r="B338" i="5" s="1"/>
  <c r="G338" i="5"/>
  <c r="H338" i="5" s="1"/>
  <c r="E338" i="5"/>
  <c r="D338" i="5"/>
  <c r="C338" i="5"/>
  <c r="Q337" i="5"/>
  <c r="P337" i="5"/>
  <c r="R337" i="5" s="1"/>
  <c r="S337" i="5" s="1"/>
  <c r="O337" i="5"/>
  <c r="N337" i="5"/>
  <c r="M337" i="5"/>
  <c r="L337" i="5"/>
  <c r="J337" i="5"/>
  <c r="I337" i="5"/>
  <c r="B337" i="5" s="1"/>
  <c r="G337" i="5"/>
  <c r="H337" i="5" s="1"/>
  <c r="E337" i="5"/>
  <c r="D337" i="5"/>
  <c r="C337" i="5"/>
  <c r="Q336" i="5"/>
  <c r="P336" i="5"/>
  <c r="R336" i="5" s="1"/>
  <c r="S336" i="5" s="1"/>
  <c r="O336" i="5"/>
  <c r="N336" i="5"/>
  <c r="M336" i="5"/>
  <c r="L336" i="5"/>
  <c r="J336" i="5"/>
  <c r="I336" i="5"/>
  <c r="B336" i="5" s="1"/>
  <c r="G336" i="5"/>
  <c r="H336" i="5" s="1"/>
  <c r="E336" i="5"/>
  <c r="D336" i="5"/>
  <c r="C336" i="5"/>
  <c r="Q335" i="5"/>
  <c r="P335" i="5"/>
  <c r="R335" i="5" s="1"/>
  <c r="S335" i="5" s="1"/>
  <c r="O335" i="5"/>
  <c r="N335" i="5"/>
  <c r="M335" i="5"/>
  <c r="L335" i="5"/>
  <c r="J335" i="5"/>
  <c r="I335" i="5"/>
  <c r="B335" i="5" s="1"/>
  <c r="G335" i="5"/>
  <c r="H335" i="5" s="1"/>
  <c r="E335" i="5"/>
  <c r="D335" i="5"/>
  <c r="C335" i="5"/>
  <c r="Q334" i="5"/>
  <c r="P334" i="5"/>
  <c r="R334" i="5" s="1"/>
  <c r="S334" i="5" s="1"/>
  <c r="O334" i="5"/>
  <c r="N334" i="5"/>
  <c r="M334" i="5"/>
  <c r="L334" i="5"/>
  <c r="J334" i="5"/>
  <c r="I334" i="5"/>
  <c r="B334" i="5" s="1"/>
  <c r="G334" i="5"/>
  <c r="H334" i="5" s="1"/>
  <c r="E334" i="5"/>
  <c r="D334" i="5"/>
  <c r="C334" i="5"/>
  <c r="Q333" i="5"/>
  <c r="P333" i="5"/>
  <c r="R333" i="5" s="1"/>
  <c r="S333" i="5" s="1"/>
  <c r="O333" i="5"/>
  <c r="N333" i="5"/>
  <c r="M333" i="5"/>
  <c r="L333" i="5"/>
  <c r="J333" i="5"/>
  <c r="I333" i="5"/>
  <c r="B333" i="5" s="1"/>
  <c r="G333" i="5"/>
  <c r="H333" i="5" s="1"/>
  <c r="E333" i="5"/>
  <c r="D333" i="5"/>
  <c r="C333" i="5"/>
  <c r="Q332" i="5"/>
  <c r="P332" i="5"/>
  <c r="R332" i="5" s="1"/>
  <c r="S332" i="5" s="1"/>
  <c r="O332" i="5"/>
  <c r="N332" i="5"/>
  <c r="M332" i="5"/>
  <c r="L332" i="5"/>
  <c r="J332" i="5"/>
  <c r="I332" i="5"/>
  <c r="B332" i="5" s="1"/>
  <c r="G332" i="5"/>
  <c r="H332" i="5" s="1"/>
  <c r="E332" i="5"/>
  <c r="D332" i="5"/>
  <c r="C332" i="5"/>
  <c r="Q331" i="5"/>
  <c r="P331" i="5"/>
  <c r="R331" i="5" s="1"/>
  <c r="S331" i="5" s="1"/>
  <c r="O331" i="5"/>
  <c r="N331" i="5"/>
  <c r="M331" i="5"/>
  <c r="L331" i="5"/>
  <c r="J331" i="5"/>
  <c r="I331" i="5"/>
  <c r="B331" i="5" s="1"/>
  <c r="G331" i="5"/>
  <c r="H331" i="5" s="1"/>
  <c r="E331" i="5"/>
  <c r="D331" i="5"/>
  <c r="C331" i="5"/>
  <c r="Q330" i="5"/>
  <c r="P330" i="5"/>
  <c r="R330" i="5" s="1"/>
  <c r="S330" i="5" s="1"/>
  <c r="O330" i="5"/>
  <c r="N330" i="5"/>
  <c r="M330" i="5"/>
  <c r="L330" i="5"/>
  <c r="J330" i="5"/>
  <c r="I330" i="5"/>
  <c r="B330" i="5" s="1"/>
  <c r="G330" i="5"/>
  <c r="H330" i="5" s="1"/>
  <c r="E330" i="5"/>
  <c r="D330" i="5"/>
  <c r="C330" i="5"/>
  <c r="Q329" i="5"/>
  <c r="P329" i="5"/>
  <c r="R329" i="5" s="1"/>
  <c r="S329" i="5" s="1"/>
  <c r="O329" i="5"/>
  <c r="N329" i="5"/>
  <c r="M329" i="5"/>
  <c r="L329" i="5"/>
  <c r="J329" i="5"/>
  <c r="I329" i="5"/>
  <c r="B329" i="5" s="1"/>
  <c r="G329" i="5"/>
  <c r="H329" i="5" s="1"/>
  <c r="E329" i="5"/>
  <c r="F329" i="5" s="1"/>
  <c r="D329" i="5"/>
  <c r="C329" i="5"/>
  <c r="Q328" i="5"/>
  <c r="P328" i="5"/>
  <c r="R328" i="5" s="1"/>
  <c r="S328" i="5" s="1"/>
  <c r="O328" i="5"/>
  <c r="N328" i="5"/>
  <c r="M328" i="5"/>
  <c r="L328" i="5"/>
  <c r="J328" i="5"/>
  <c r="I328" i="5"/>
  <c r="B328" i="5" s="1"/>
  <c r="G328" i="5"/>
  <c r="H328" i="5" s="1"/>
  <c r="E328" i="5"/>
  <c r="F328" i="5" s="1"/>
  <c r="D328" i="5"/>
  <c r="C328" i="5"/>
  <c r="Q327" i="5"/>
  <c r="P327" i="5"/>
  <c r="R327" i="5" s="1"/>
  <c r="S327" i="5" s="1"/>
  <c r="O327" i="5"/>
  <c r="N327" i="5"/>
  <c r="M327" i="5"/>
  <c r="L327" i="5"/>
  <c r="J327" i="5"/>
  <c r="I327" i="5"/>
  <c r="B327" i="5" s="1"/>
  <c r="G327" i="5"/>
  <c r="H327" i="5" s="1"/>
  <c r="E327" i="5"/>
  <c r="F327" i="5" s="1"/>
  <c r="D327" i="5"/>
  <c r="C327" i="5"/>
  <c r="Q279" i="5"/>
  <c r="P279" i="5"/>
  <c r="R279" i="5" s="1"/>
  <c r="S279" i="5" s="1"/>
  <c r="O279" i="5"/>
  <c r="N279" i="5"/>
  <c r="M279" i="5"/>
  <c r="L279" i="5"/>
  <c r="J279" i="5"/>
  <c r="I279" i="5"/>
  <c r="B279" i="5" s="1"/>
  <c r="G279" i="5"/>
  <c r="H279" i="5" s="1"/>
  <c r="E279" i="5"/>
  <c r="F279" i="5" s="1"/>
  <c r="D279" i="5"/>
  <c r="C279" i="5"/>
  <c r="Q278" i="5"/>
  <c r="P278" i="5"/>
  <c r="R278" i="5" s="1"/>
  <c r="S278" i="5" s="1"/>
  <c r="O278" i="5"/>
  <c r="N278" i="5"/>
  <c r="M278" i="5"/>
  <c r="L278" i="5"/>
  <c r="J278" i="5"/>
  <c r="I278" i="5"/>
  <c r="B278" i="5" s="1"/>
  <c r="G278" i="5"/>
  <c r="H278" i="5" s="1"/>
  <c r="E278" i="5"/>
  <c r="F278" i="5" s="1"/>
  <c r="D278" i="5"/>
  <c r="C278" i="5"/>
  <c r="Q276" i="5"/>
  <c r="P276" i="5"/>
  <c r="R276" i="5" s="1"/>
  <c r="S276" i="5" s="1"/>
  <c r="O276" i="5"/>
  <c r="N276" i="5"/>
  <c r="M276" i="5"/>
  <c r="L276" i="5"/>
  <c r="J276" i="5"/>
  <c r="I276" i="5"/>
  <c r="B276" i="5" s="1"/>
  <c r="G276" i="5"/>
  <c r="H276" i="5" s="1"/>
  <c r="E276" i="5"/>
  <c r="F276" i="5" s="1"/>
  <c r="D276" i="5"/>
  <c r="C276" i="5"/>
  <c r="Q275" i="5"/>
  <c r="P275" i="5"/>
  <c r="R275" i="5" s="1"/>
  <c r="S275" i="5" s="1"/>
  <c r="O275" i="5"/>
  <c r="N275" i="5"/>
  <c r="M275" i="5"/>
  <c r="L275" i="5"/>
  <c r="J275" i="5"/>
  <c r="I275" i="5"/>
  <c r="B275" i="5" s="1"/>
  <c r="G275" i="5"/>
  <c r="H275" i="5" s="1"/>
  <c r="E275" i="5"/>
  <c r="F275" i="5" s="1"/>
  <c r="D275" i="5"/>
  <c r="C275" i="5"/>
  <c r="Q274" i="5"/>
  <c r="P274" i="5"/>
  <c r="R274" i="5" s="1"/>
  <c r="S274" i="5" s="1"/>
  <c r="O274" i="5"/>
  <c r="N274" i="5"/>
  <c r="M274" i="5"/>
  <c r="L274" i="5"/>
  <c r="J274" i="5"/>
  <c r="I274" i="5"/>
  <c r="B274" i="5" s="1"/>
  <c r="G274" i="5"/>
  <c r="H274" i="5" s="1"/>
  <c r="E274" i="5"/>
  <c r="F274" i="5" s="1"/>
  <c r="D274" i="5"/>
  <c r="C274" i="5"/>
  <c r="Q273" i="5"/>
  <c r="P273" i="5"/>
  <c r="R273" i="5" s="1"/>
  <c r="S273" i="5" s="1"/>
  <c r="O273" i="5"/>
  <c r="N273" i="5"/>
  <c r="M273" i="5"/>
  <c r="L273" i="5"/>
  <c r="J273" i="5"/>
  <c r="I273" i="5"/>
  <c r="B273" i="5" s="1"/>
  <c r="G273" i="5"/>
  <c r="H273" i="5" s="1"/>
  <c r="E273" i="5"/>
  <c r="F273" i="5" s="1"/>
  <c r="D273" i="5"/>
  <c r="C273" i="5"/>
  <c r="Q277" i="5"/>
  <c r="P277" i="5"/>
  <c r="R277" i="5" s="1"/>
  <c r="S277" i="5" s="1"/>
  <c r="O277" i="5"/>
  <c r="N277" i="5"/>
  <c r="M277" i="5"/>
  <c r="L277" i="5"/>
  <c r="J277" i="5"/>
  <c r="I277" i="5"/>
  <c r="B277" i="5" s="1"/>
  <c r="G277" i="5"/>
  <c r="H277" i="5" s="1"/>
  <c r="E277" i="5"/>
  <c r="F277" i="5" s="1"/>
  <c r="D277" i="5"/>
  <c r="C277" i="5"/>
  <c r="Q272" i="5"/>
  <c r="P272" i="5"/>
  <c r="R272" i="5" s="1"/>
  <c r="S272" i="5" s="1"/>
  <c r="O272" i="5"/>
  <c r="N272" i="5"/>
  <c r="M272" i="5"/>
  <c r="L272" i="5"/>
  <c r="J272" i="5"/>
  <c r="I272" i="5"/>
  <c r="B272" i="5" s="1"/>
  <c r="G272" i="5"/>
  <c r="H272" i="5" s="1"/>
  <c r="E272" i="5"/>
  <c r="F272" i="5" s="1"/>
  <c r="D272" i="5"/>
  <c r="C272" i="5"/>
  <c r="Q264" i="5"/>
  <c r="P264" i="5"/>
  <c r="R264" i="5" s="1"/>
  <c r="S264" i="5" s="1"/>
  <c r="O264" i="5"/>
  <c r="N264" i="5"/>
  <c r="M264" i="5"/>
  <c r="L264" i="5"/>
  <c r="J264" i="5"/>
  <c r="I264" i="5"/>
  <c r="B264" i="5" s="1"/>
  <c r="G264" i="5"/>
  <c r="H264" i="5" s="1"/>
  <c r="E264" i="5"/>
  <c r="F264" i="5" s="1"/>
  <c r="D264" i="5"/>
  <c r="C264" i="5"/>
  <c r="Q263" i="5"/>
  <c r="P263" i="5"/>
  <c r="R263" i="5" s="1"/>
  <c r="S263" i="5" s="1"/>
  <c r="O263" i="5"/>
  <c r="N263" i="5"/>
  <c r="M263" i="5"/>
  <c r="L263" i="5"/>
  <c r="J263" i="5"/>
  <c r="I263" i="5"/>
  <c r="B263" i="5" s="1"/>
  <c r="G263" i="5"/>
  <c r="H263" i="5" s="1"/>
  <c r="E263" i="5"/>
  <c r="F263" i="5" s="1"/>
  <c r="D263" i="5"/>
  <c r="C263" i="5"/>
  <c r="Q262" i="5"/>
  <c r="P262" i="5"/>
  <c r="R262" i="5" s="1"/>
  <c r="S262" i="5" s="1"/>
  <c r="O262" i="5"/>
  <c r="N262" i="5"/>
  <c r="M262" i="5"/>
  <c r="L262" i="5"/>
  <c r="J262" i="5"/>
  <c r="I262" i="5"/>
  <c r="B262" i="5" s="1"/>
  <c r="G262" i="5"/>
  <c r="H262" i="5" s="1"/>
  <c r="E262" i="5"/>
  <c r="F262" i="5" s="1"/>
  <c r="D262" i="5"/>
  <c r="C262" i="5"/>
  <c r="Q261" i="5"/>
  <c r="P261" i="5"/>
  <c r="R261" i="5" s="1"/>
  <c r="S261" i="5" s="1"/>
  <c r="O261" i="5"/>
  <c r="N261" i="5"/>
  <c r="M261" i="5"/>
  <c r="L261" i="5"/>
  <c r="J261" i="5"/>
  <c r="I261" i="5"/>
  <c r="B261" i="5" s="1"/>
  <c r="G261" i="5"/>
  <c r="H261" i="5" s="1"/>
  <c r="E261" i="5"/>
  <c r="F261" i="5" s="1"/>
  <c r="D261" i="5"/>
  <c r="C261" i="5"/>
  <c r="Q260" i="5"/>
  <c r="P260" i="5"/>
  <c r="R260" i="5" s="1"/>
  <c r="S260" i="5" s="1"/>
  <c r="O260" i="5"/>
  <c r="N260" i="5"/>
  <c r="M260" i="5"/>
  <c r="L260" i="5"/>
  <c r="J260" i="5"/>
  <c r="I260" i="5"/>
  <c r="B260" i="5" s="1"/>
  <c r="G260" i="5"/>
  <c r="H260" i="5" s="1"/>
  <c r="E260" i="5"/>
  <c r="F260" i="5" s="1"/>
  <c r="D260" i="5"/>
  <c r="C260" i="5"/>
  <c r="Q259" i="5"/>
  <c r="P259" i="5"/>
  <c r="R259" i="5" s="1"/>
  <c r="S259" i="5" s="1"/>
  <c r="O259" i="5"/>
  <c r="N259" i="5"/>
  <c r="M259" i="5"/>
  <c r="L259" i="5"/>
  <c r="J259" i="5"/>
  <c r="I259" i="5"/>
  <c r="B259" i="5" s="1"/>
  <c r="G259" i="5"/>
  <c r="H259" i="5" s="1"/>
  <c r="E259" i="5"/>
  <c r="F259" i="5" s="1"/>
  <c r="D259" i="5"/>
  <c r="C259" i="5"/>
  <c r="Q258" i="5"/>
  <c r="P258" i="5"/>
  <c r="R258" i="5" s="1"/>
  <c r="S258" i="5" s="1"/>
  <c r="O258" i="5"/>
  <c r="N258" i="5"/>
  <c r="M258" i="5"/>
  <c r="L258" i="5"/>
  <c r="J258" i="5"/>
  <c r="I258" i="5"/>
  <c r="B258" i="5" s="1"/>
  <c r="G258" i="5"/>
  <c r="H258" i="5" s="1"/>
  <c r="E258" i="5"/>
  <c r="F258" i="5" s="1"/>
  <c r="D258" i="5"/>
  <c r="C258" i="5"/>
  <c r="Q257" i="5"/>
  <c r="P257" i="5"/>
  <c r="R257" i="5" s="1"/>
  <c r="S257" i="5" s="1"/>
  <c r="O257" i="5"/>
  <c r="N257" i="5"/>
  <c r="M257" i="5"/>
  <c r="L257" i="5"/>
  <c r="J257" i="5"/>
  <c r="I257" i="5"/>
  <c r="B257" i="5" s="1"/>
  <c r="G257" i="5"/>
  <c r="H257" i="5" s="1"/>
  <c r="E257" i="5"/>
  <c r="F257" i="5" s="1"/>
  <c r="D257" i="5"/>
  <c r="C257" i="5"/>
  <c r="Q256" i="5"/>
  <c r="P256" i="5"/>
  <c r="R256" i="5" s="1"/>
  <c r="S256" i="5" s="1"/>
  <c r="O256" i="5"/>
  <c r="N256" i="5"/>
  <c r="M256" i="5"/>
  <c r="L256" i="5"/>
  <c r="J256" i="5"/>
  <c r="I256" i="5"/>
  <c r="B256" i="5" s="1"/>
  <c r="G256" i="5"/>
  <c r="H256" i="5" s="1"/>
  <c r="E256" i="5"/>
  <c r="F256" i="5" s="1"/>
  <c r="D256" i="5"/>
  <c r="C256" i="5"/>
  <c r="Q255" i="5"/>
  <c r="P255" i="5"/>
  <c r="R255" i="5" s="1"/>
  <c r="S255" i="5" s="1"/>
  <c r="O255" i="5"/>
  <c r="N255" i="5"/>
  <c r="M255" i="5"/>
  <c r="L255" i="5"/>
  <c r="J255" i="5"/>
  <c r="I255" i="5"/>
  <c r="B255" i="5" s="1"/>
  <c r="G255" i="5"/>
  <c r="H255" i="5" s="1"/>
  <c r="E255" i="5"/>
  <c r="F255" i="5" s="1"/>
  <c r="D255" i="5"/>
  <c r="C255" i="5"/>
  <c r="Q254" i="5"/>
  <c r="P254" i="5"/>
  <c r="R254" i="5" s="1"/>
  <c r="S254" i="5" s="1"/>
  <c r="O254" i="5"/>
  <c r="N254" i="5"/>
  <c r="M254" i="5"/>
  <c r="L254" i="5"/>
  <c r="J254" i="5"/>
  <c r="I254" i="5"/>
  <c r="B254" i="5" s="1"/>
  <c r="G254" i="5"/>
  <c r="H254" i="5" s="1"/>
  <c r="E254" i="5"/>
  <c r="F254" i="5" s="1"/>
  <c r="D254" i="5"/>
  <c r="C254" i="5"/>
  <c r="Q253" i="5"/>
  <c r="P253" i="5"/>
  <c r="R253" i="5" s="1"/>
  <c r="S253" i="5" s="1"/>
  <c r="O253" i="5"/>
  <c r="N253" i="5"/>
  <c r="M253" i="5"/>
  <c r="L253" i="5"/>
  <c r="J253" i="5"/>
  <c r="I253" i="5"/>
  <c r="B253" i="5" s="1"/>
  <c r="G253" i="5"/>
  <c r="H253" i="5" s="1"/>
  <c r="E253" i="5"/>
  <c r="F253" i="5" s="1"/>
  <c r="D253" i="5"/>
  <c r="C253" i="5"/>
  <c r="Q252" i="5"/>
  <c r="P252" i="5"/>
  <c r="R252" i="5" s="1"/>
  <c r="S252" i="5" s="1"/>
  <c r="O252" i="5"/>
  <c r="N252" i="5"/>
  <c r="M252" i="5"/>
  <c r="L252" i="5"/>
  <c r="J252" i="5"/>
  <c r="I252" i="5"/>
  <c r="B252" i="5" s="1"/>
  <c r="G252" i="5"/>
  <c r="H252" i="5" s="1"/>
  <c r="E252" i="5"/>
  <c r="F252" i="5" s="1"/>
  <c r="D252" i="5"/>
  <c r="C252" i="5"/>
  <c r="Q251" i="5"/>
  <c r="P251" i="5"/>
  <c r="R251" i="5" s="1"/>
  <c r="S251" i="5" s="1"/>
  <c r="O251" i="5"/>
  <c r="N251" i="5"/>
  <c r="M251" i="5"/>
  <c r="L251" i="5"/>
  <c r="J251" i="5"/>
  <c r="I251" i="5"/>
  <c r="B251" i="5" s="1"/>
  <c r="G251" i="5"/>
  <c r="H251" i="5" s="1"/>
  <c r="E251" i="5"/>
  <c r="F251" i="5" s="1"/>
  <c r="D251" i="5"/>
  <c r="C251" i="5"/>
  <c r="Q250" i="5"/>
  <c r="P250" i="5"/>
  <c r="R250" i="5" s="1"/>
  <c r="S250" i="5" s="1"/>
  <c r="O250" i="5"/>
  <c r="N250" i="5"/>
  <c r="M250" i="5"/>
  <c r="L250" i="5"/>
  <c r="J250" i="5"/>
  <c r="I250" i="5"/>
  <c r="B250" i="5" s="1"/>
  <c r="G250" i="5"/>
  <c r="H250" i="5" s="1"/>
  <c r="E250" i="5"/>
  <c r="F250" i="5" s="1"/>
  <c r="D250" i="5"/>
  <c r="C250" i="5"/>
  <c r="Q249" i="5"/>
  <c r="P249" i="5"/>
  <c r="R249" i="5" s="1"/>
  <c r="S249" i="5" s="1"/>
  <c r="O249" i="5"/>
  <c r="N249" i="5"/>
  <c r="M249" i="5"/>
  <c r="L249" i="5"/>
  <c r="J249" i="5"/>
  <c r="I249" i="5"/>
  <c r="B249" i="5" s="1"/>
  <c r="G249" i="5"/>
  <c r="H249" i="5" s="1"/>
  <c r="E249" i="5"/>
  <c r="F249" i="5" s="1"/>
  <c r="D249" i="5"/>
  <c r="C249" i="5"/>
  <c r="Q248" i="5"/>
  <c r="P248" i="5"/>
  <c r="R248" i="5" s="1"/>
  <c r="S248" i="5" s="1"/>
  <c r="O248" i="5"/>
  <c r="N248" i="5"/>
  <c r="M248" i="5"/>
  <c r="L248" i="5"/>
  <c r="J248" i="5"/>
  <c r="I248" i="5"/>
  <c r="B248" i="5" s="1"/>
  <c r="G248" i="5"/>
  <c r="H248" i="5" s="1"/>
  <c r="E248" i="5"/>
  <c r="F248" i="5" s="1"/>
  <c r="D248" i="5"/>
  <c r="C248" i="5"/>
  <c r="Q247" i="5"/>
  <c r="P247" i="5"/>
  <c r="R247" i="5" s="1"/>
  <c r="S247" i="5" s="1"/>
  <c r="O247" i="5"/>
  <c r="N247" i="5"/>
  <c r="M247" i="5"/>
  <c r="L247" i="5"/>
  <c r="J247" i="5"/>
  <c r="I247" i="5"/>
  <c r="B247" i="5" s="1"/>
  <c r="G247" i="5"/>
  <c r="H247" i="5" s="1"/>
  <c r="E247" i="5"/>
  <c r="F247" i="5" s="1"/>
  <c r="D247" i="5"/>
  <c r="C247" i="5"/>
  <c r="Q246" i="5"/>
  <c r="P246" i="5"/>
  <c r="R246" i="5" s="1"/>
  <c r="S246" i="5" s="1"/>
  <c r="O246" i="5"/>
  <c r="N246" i="5"/>
  <c r="M246" i="5"/>
  <c r="L246" i="5"/>
  <c r="J246" i="5"/>
  <c r="I246" i="5"/>
  <c r="B246" i="5" s="1"/>
  <c r="G246" i="5"/>
  <c r="H246" i="5" s="1"/>
  <c r="E246" i="5"/>
  <c r="F246" i="5" s="1"/>
  <c r="D246" i="5"/>
  <c r="C246" i="5"/>
  <c r="Q245" i="5"/>
  <c r="P245" i="5"/>
  <c r="R245" i="5" s="1"/>
  <c r="S245" i="5" s="1"/>
  <c r="O245" i="5"/>
  <c r="N245" i="5"/>
  <c r="M245" i="5"/>
  <c r="L245" i="5"/>
  <c r="J245" i="5"/>
  <c r="I245" i="5"/>
  <c r="B245" i="5" s="1"/>
  <c r="G245" i="5"/>
  <c r="H245" i="5" s="1"/>
  <c r="E245" i="5"/>
  <c r="F245" i="5" s="1"/>
  <c r="D245" i="5"/>
  <c r="C245" i="5"/>
  <c r="Q244" i="5"/>
  <c r="P244" i="5"/>
  <c r="R244" i="5" s="1"/>
  <c r="S244" i="5" s="1"/>
  <c r="O244" i="5"/>
  <c r="N244" i="5"/>
  <c r="M244" i="5"/>
  <c r="L244" i="5"/>
  <c r="J244" i="5"/>
  <c r="I244" i="5"/>
  <c r="B244" i="5" s="1"/>
  <c r="G244" i="5"/>
  <c r="H244" i="5" s="1"/>
  <c r="E244" i="5"/>
  <c r="F244" i="5" s="1"/>
  <c r="D244" i="5"/>
  <c r="C244" i="5"/>
  <c r="Q243" i="5"/>
  <c r="P243" i="5"/>
  <c r="R243" i="5" s="1"/>
  <c r="S243" i="5" s="1"/>
  <c r="O243" i="5"/>
  <c r="N243" i="5"/>
  <c r="M243" i="5"/>
  <c r="L243" i="5"/>
  <c r="J243" i="5"/>
  <c r="I243" i="5"/>
  <c r="B243" i="5" s="1"/>
  <c r="G243" i="5"/>
  <c r="H243" i="5" s="1"/>
  <c r="E243" i="5"/>
  <c r="F243" i="5" s="1"/>
  <c r="D243" i="5"/>
  <c r="C243" i="5"/>
  <c r="Q242" i="5"/>
  <c r="P242" i="5"/>
  <c r="R242" i="5" s="1"/>
  <c r="S242" i="5" s="1"/>
  <c r="O242" i="5"/>
  <c r="N242" i="5"/>
  <c r="M242" i="5"/>
  <c r="L242" i="5"/>
  <c r="J242" i="5"/>
  <c r="I242" i="5"/>
  <c r="B242" i="5" s="1"/>
  <c r="G242" i="5"/>
  <c r="H242" i="5" s="1"/>
  <c r="E242" i="5"/>
  <c r="F242" i="5" s="1"/>
  <c r="D242" i="5"/>
  <c r="C242" i="5"/>
  <c r="Q271" i="5"/>
  <c r="P271" i="5"/>
  <c r="R271" i="5" s="1"/>
  <c r="S271" i="5" s="1"/>
  <c r="O271" i="5"/>
  <c r="N271" i="5"/>
  <c r="M271" i="5"/>
  <c r="L271" i="5"/>
  <c r="J271" i="5"/>
  <c r="I271" i="5"/>
  <c r="B271" i="5" s="1"/>
  <c r="G271" i="5"/>
  <c r="H271" i="5" s="1"/>
  <c r="E271" i="5"/>
  <c r="F271" i="5" s="1"/>
  <c r="D271" i="5"/>
  <c r="C271" i="5"/>
  <c r="Q241" i="5"/>
  <c r="P241" i="5"/>
  <c r="R241" i="5" s="1"/>
  <c r="S241" i="5" s="1"/>
  <c r="O241" i="5"/>
  <c r="N241" i="5"/>
  <c r="M241" i="5"/>
  <c r="L241" i="5"/>
  <c r="J241" i="5"/>
  <c r="I241" i="5"/>
  <c r="B241" i="5" s="1"/>
  <c r="G241" i="5"/>
  <c r="H241" i="5" s="1"/>
  <c r="E241" i="5"/>
  <c r="F241" i="5" s="1"/>
  <c r="D241" i="5"/>
  <c r="C241" i="5"/>
  <c r="Q240" i="5"/>
  <c r="P240" i="5"/>
  <c r="R240" i="5" s="1"/>
  <c r="S240" i="5" s="1"/>
  <c r="O240" i="5"/>
  <c r="N240" i="5"/>
  <c r="M240" i="5"/>
  <c r="L240" i="5"/>
  <c r="J240" i="5"/>
  <c r="I240" i="5"/>
  <c r="B240" i="5" s="1"/>
  <c r="G240" i="5"/>
  <c r="H240" i="5" s="1"/>
  <c r="E240" i="5"/>
  <c r="F240" i="5" s="1"/>
  <c r="D240" i="5"/>
  <c r="C240" i="5"/>
  <c r="Q239" i="5"/>
  <c r="P239" i="5"/>
  <c r="R239" i="5" s="1"/>
  <c r="S239" i="5" s="1"/>
  <c r="O239" i="5"/>
  <c r="N239" i="5"/>
  <c r="M239" i="5"/>
  <c r="L239" i="5"/>
  <c r="J239" i="5"/>
  <c r="I239" i="5"/>
  <c r="B239" i="5" s="1"/>
  <c r="G239" i="5"/>
  <c r="H239" i="5" s="1"/>
  <c r="E239" i="5"/>
  <c r="F239" i="5" s="1"/>
  <c r="D239" i="5"/>
  <c r="C239" i="5"/>
  <c r="Q238" i="5"/>
  <c r="P238" i="5"/>
  <c r="R238" i="5" s="1"/>
  <c r="S238" i="5" s="1"/>
  <c r="O238" i="5"/>
  <c r="N238" i="5"/>
  <c r="M238" i="5"/>
  <c r="L238" i="5"/>
  <c r="J238" i="5"/>
  <c r="I238" i="5"/>
  <c r="B238" i="5" s="1"/>
  <c r="G238" i="5"/>
  <c r="H238" i="5" s="1"/>
  <c r="E238" i="5"/>
  <c r="F238" i="5" s="1"/>
  <c r="D238" i="5"/>
  <c r="C238" i="5"/>
  <c r="Q237" i="5"/>
  <c r="P237" i="5"/>
  <c r="R237" i="5" s="1"/>
  <c r="S237" i="5" s="1"/>
  <c r="O237" i="5"/>
  <c r="N237" i="5"/>
  <c r="M237" i="5"/>
  <c r="L237" i="5"/>
  <c r="J237" i="5"/>
  <c r="I237" i="5"/>
  <c r="B237" i="5" s="1"/>
  <c r="G237" i="5"/>
  <c r="H237" i="5" s="1"/>
  <c r="E237" i="5"/>
  <c r="F237" i="5" s="1"/>
  <c r="D237" i="5"/>
  <c r="C237" i="5"/>
  <c r="Q236" i="5"/>
  <c r="P236" i="5"/>
  <c r="R236" i="5" s="1"/>
  <c r="S236" i="5" s="1"/>
  <c r="O236" i="5"/>
  <c r="N236" i="5"/>
  <c r="M236" i="5"/>
  <c r="L236" i="5"/>
  <c r="J236" i="5"/>
  <c r="I236" i="5"/>
  <c r="B236" i="5" s="1"/>
  <c r="G236" i="5"/>
  <c r="H236" i="5" s="1"/>
  <c r="E236" i="5"/>
  <c r="F236" i="5" s="1"/>
  <c r="D236" i="5"/>
  <c r="C236" i="5"/>
  <c r="Q235" i="5"/>
  <c r="P235" i="5"/>
  <c r="R235" i="5" s="1"/>
  <c r="S235" i="5" s="1"/>
  <c r="O235" i="5"/>
  <c r="N235" i="5"/>
  <c r="M235" i="5"/>
  <c r="L235" i="5"/>
  <c r="J235" i="5"/>
  <c r="I235" i="5"/>
  <c r="B235" i="5" s="1"/>
  <c r="G235" i="5"/>
  <c r="H235" i="5" s="1"/>
  <c r="E235" i="5"/>
  <c r="F235" i="5" s="1"/>
  <c r="D235" i="5"/>
  <c r="C235" i="5"/>
  <c r="Q234" i="5"/>
  <c r="P234" i="5"/>
  <c r="R234" i="5" s="1"/>
  <c r="S234" i="5" s="1"/>
  <c r="O234" i="5"/>
  <c r="N234" i="5"/>
  <c r="M234" i="5"/>
  <c r="L234" i="5"/>
  <c r="J234" i="5"/>
  <c r="I234" i="5"/>
  <c r="B234" i="5" s="1"/>
  <c r="G234" i="5"/>
  <c r="H234" i="5" s="1"/>
  <c r="E234" i="5"/>
  <c r="F234" i="5" s="1"/>
  <c r="D234" i="5"/>
  <c r="C234" i="5"/>
  <c r="Q233" i="5"/>
  <c r="P233" i="5"/>
  <c r="R233" i="5" s="1"/>
  <c r="S233" i="5" s="1"/>
  <c r="O233" i="5"/>
  <c r="N233" i="5"/>
  <c r="M233" i="5"/>
  <c r="L233" i="5"/>
  <c r="J233" i="5"/>
  <c r="I233" i="5"/>
  <c r="B233" i="5" s="1"/>
  <c r="G233" i="5"/>
  <c r="H233" i="5" s="1"/>
  <c r="E233" i="5"/>
  <c r="F233" i="5" s="1"/>
  <c r="D233" i="5"/>
  <c r="C233" i="5"/>
  <c r="Q232" i="5"/>
  <c r="P232" i="5"/>
  <c r="R232" i="5" s="1"/>
  <c r="S232" i="5" s="1"/>
  <c r="O232" i="5"/>
  <c r="N232" i="5"/>
  <c r="M232" i="5"/>
  <c r="L232" i="5"/>
  <c r="J232" i="5"/>
  <c r="I232" i="5"/>
  <c r="B232" i="5" s="1"/>
  <c r="G232" i="5"/>
  <c r="H232" i="5" s="1"/>
  <c r="E232" i="5"/>
  <c r="F232" i="5" s="1"/>
  <c r="D232" i="5"/>
  <c r="C232" i="5"/>
  <c r="Q231" i="5"/>
  <c r="P231" i="5"/>
  <c r="R231" i="5" s="1"/>
  <c r="S231" i="5" s="1"/>
  <c r="O231" i="5"/>
  <c r="N231" i="5"/>
  <c r="M231" i="5"/>
  <c r="L231" i="5"/>
  <c r="J231" i="5"/>
  <c r="I231" i="5"/>
  <c r="B231" i="5" s="1"/>
  <c r="G231" i="5"/>
  <c r="H231" i="5" s="1"/>
  <c r="E231" i="5"/>
  <c r="F231" i="5" s="1"/>
  <c r="D231" i="5"/>
  <c r="C231" i="5"/>
  <c r="Q230" i="5"/>
  <c r="P230" i="5"/>
  <c r="R230" i="5" s="1"/>
  <c r="S230" i="5" s="1"/>
  <c r="O230" i="5"/>
  <c r="N230" i="5"/>
  <c r="M230" i="5"/>
  <c r="L230" i="5"/>
  <c r="J230" i="5"/>
  <c r="I230" i="5"/>
  <c r="B230" i="5" s="1"/>
  <c r="G230" i="5"/>
  <c r="H230" i="5" s="1"/>
  <c r="E230" i="5"/>
  <c r="F230" i="5" s="1"/>
  <c r="D230" i="5"/>
  <c r="C230" i="5"/>
  <c r="Q229" i="5"/>
  <c r="P229" i="5"/>
  <c r="R229" i="5" s="1"/>
  <c r="S229" i="5" s="1"/>
  <c r="O229" i="5"/>
  <c r="N229" i="5"/>
  <c r="M229" i="5"/>
  <c r="L229" i="5"/>
  <c r="J229" i="5"/>
  <c r="I229" i="5"/>
  <c r="B229" i="5" s="1"/>
  <c r="G229" i="5"/>
  <c r="H229" i="5" s="1"/>
  <c r="E229" i="5"/>
  <c r="D229" i="5"/>
  <c r="C229" i="5"/>
  <c r="Q228" i="5"/>
  <c r="P228" i="5"/>
  <c r="R228" i="5" s="1"/>
  <c r="S228" i="5" s="1"/>
  <c r="O228" i="5"/>
  <c r="N228" i="5"/>
  <c r="M228" i="5"/>
  <c r="L228" i="5"/>
  <c r="J228" i="5"/>
  <c r="I228" i="5"/>
  <c r="B228" i="5" s="1"/>
  <c r="G228" i="5"/>
  <c r="H228" i="5" s="1"/>
  <c r="E228" i="5"/>
  <c r="D228" i="5"/>
  <c r="C228" i="5"/>
  <c r="Q227" i="5"/>
  <c r="P227" i="5"/>
  <c r="R227" i="5" s="1"/>
  <c r="S227" i="5" s="1"/>
  <c r="O227" i="5"/>
  <c r="N227" i="5"/>
  <c r="M227" i="5"/>
  <c r="L227" i="5"/>
  <c r="J227" i="5"/>
  <c r="I227" i="5"/>
  <c r="B227" i="5" s="1"/>
  <c r="G227" i="5"/>
  <c r="H227" i="5" s="1"/>
  <c r="E227" i="5"/>
  <c r="D227" i="5"/>
  <c r="C227" i="5"/>
  <c r="Q226" i="5"/>
  <c r="P226" i="5"/>
  <c r="R226" i="5" s="1"/>
  <c r="S226" i="5" s="1"/>
  <c r="O226" i="5"/>
  <c r="N226" i="5"/>
  <c r="M226" i="5"/>
  <c r="L226" i="5"/>
  <c r="J226" i="5"/>
  <c r="I226" i="5"/>
  <c r="B226" i="5" s="1"/>
  <c r="G226" i="5"/>
  <c r="H226" i="5" s="1"/>
  <c r="E226" i="5"/>
  <c r="D226" i="5"/>
  <c r="C226" i="5"/>
  <c r="Q225" i="5"/>
  <c r="P225" i="5"/>
  <c r="R225" i="5" s="1"/>
  <c r="S225" i="5" s="1"/>
  <c r="O225" i="5"/>
  <c r="N225" i="5"/>
  <c r="M225" i="5"/>
  <c r="L225" i="5"/>
  <c r="J225" i="5"/>
  <c r="I225" i="5"/>
  <c r="B225" i="5" s="1"/>
  <c r="G225" i="5"/>
  <c r="H225" i="5" s="1"/>
  <c r="E225" i="5"/>
  <c r="D225" i="5"/>
  <c r="C225" i="5"/>
  <c r="Q224" i="5"/>
  <c r="P224" i="5"/>
  <c r="R224" i="5" s="1"/>
  <c r="S224" i="5" s="1"/>
  <c r="O224" i="5"/>
  <c r="N224" i="5"/>
  <c r="M224" i="5"/>
  <c r="L224" i="5"/>
  <c r="J224" i="5"/>
  <c r="I224" i="5"/>
  <c r="B224" i="5" s="1"/>
  <c r="G224" i="5"/>
  <c r="H224" i="5" s="1"/>
  <c r="E224" i="5"/>
  <c r="D224" i="5"/>
  <c r="C224" i="5"/>
  <c r="Q223" i="5"/>
  <c r="P223" i="5"/>
  <c r="R223" i="5" s="1"/>
  <c r="S223" i="5" s="1"/>
  <c r="O223" i="5"/>
  <c r="N223" i="5"/>
  <c r="M223" i="5"/>
  <c r="L223" i="5"/>
  <c r="J223" i="5"/>
  <c r="I223" i="5"/>
  <c r="B223" i="5" s="1"/>
  <c r="G223" i="5"/>
  <c r="H223" i="5" s="1"/>
  <c r="E223" i="5"/>
  <c r="D223" i="5"/>
  <c r="C223" i="5"/>
  <c r="Q222" i="5"/>
  <c r="P222" i="5"/>
  <c r="R222" i="5" s="1"/>
  <c r="S222" i="5" s="1"/>
  <c r="O222" i="5"/>
  <c r="N222" i="5"/>
  <c r="M222" i="5"/>
  <c r="L222" i="5"/>
  <c r="J222" i="5"/>
  <c r="I222" i="5"/>
  <c r="B222" i="5" s="1"/>
  <c r="G222" i="5"/>
  <c r="H222" i="5" s="1"/>
  <c r="E222" i="5"/>
  <c r="D222" i="5"/>
  <c r="C222" i="5"/>
  <c r="Q221" i="5"/>
  <c r="P221" i="5"/>
  <c r="R221" i="5" s="1"/>
  <c r="S221" i="5" s="1"/>
  <c r="O221" i="5"/>
  <c r="N221" i="5"/>
  <c r="M221" i="5"/>
  <c r="L221" i="5"/>
  <c r="J221" i="5"/>
  <c r="I221" i="5"/>
  <c r="B221" i="5" s="1"/>
  <c r="G221" i="5"/>
  <c r="H221" i="5" s="1"/>
  <c r="E221" i="5"/>
  <c r="D221" i="5"/>
  <c r="C221" i="5"/>
  <c r="Q220" i="5"/>
  <c r="P220" i="5"/>
  <c r="R220" i="5" s="1"/>
  <c r="S220" i="5" s="1"/>
  <c r="O220" i="5"/>
  <c r="N220" i="5"/>
  <c r="M220" i="5"/>
  <c r="L220" i="5"/>
  <c r="J220" i="5"/>
  <c r="I220" i="5"/>
  <c r="B220" i="5" s="1"/>
  <c r="G220" i="5"/>
  <c r="H220" i="5" s="1"/>
  <c r="E220" i="5"/>
  <c r="D220" i="5"/>
  <c r="C220" i="5"/>
  <c r="Q219" i="5"/>
  <c r="P219" i="5"/>
  <c r="R219" i="5" s="1"/>
  <c r="S219" i="5" s="1"/>
  <c r="O219" i="5"/>
  <c r="N219" i="5"/>
  <c r="M219" i="5"/>
  <c r="L219" i="5"/>
  <c r="J219" i="5"/>
  <c r="I219" i="5"/>
  <c r="B219" i="5" s="1"/>
  <c r="G219" i="5"/>
  <c r="H219" i="5" s="1"/>
  <c r="E219" i="5"/>
  <c r="D219" i="5"/>
  <c r="C219" i="5"/>
  <c r="Q218" i="5"/>
  <c r="P218" i="5"/>
  <c r="R218" i="5" s="1"/>
  <c r="S218" i="5" s="1"/>
  <c r="O218" i="5"/>
  <c r="N218" i="5"/>
  <c r="M218" i="5"/>
  <c r="L218" i="5"/>
  <c r="J218" i="5"/>
  <c r="I218" i="5"/>
  <c r="B218" i="5" s="1"/>
  <c r="G218" i="5"/>
  <c r="H218" i="5" s="1"/>
  <c r="E218" i="5"/>
  <c r="D218" i="5"/>
  <c r="C218" i="5"/>
  <c r="Q217" i="5"/>
  <c r="P217" i="5"/>
  <c r="R217" i="5" s="1"/>
  <c r="S217" i="5" s="1"/>
  <c r="O217" i="5"/>
  <c r="N217" i="5"/>
  <c r="M217" i="5"/>
  <c r="L217" i="5"/>
  <c r="J217" i="5"/>
  <c r="I217" i="5"/>
  <c r="B217" i="5" s="1"/>
  <c r="G217" i="5"/>
  <c r="H217" i="5" s="1"/>
  <c r="E217" i="5"/>
  <c r="D217" i="5"/>
  <c r="C217" i="5"/>
  <c r="Q270" i="5"/>
  <c r="P270" i="5"/>
  <c r="R270" i="5" s="1"/>
  <c r="S270" i="5" s="1"/>
  <c r="O270" i="5"/>
  <c r="N270" i="5"/>
  <c r="M270" i="5"/>
  <c r="L270" i="5"/>
  <c r="J270" i="5"/>
  <c r="I270" i="5"/>
  <c r="B270" i="5" s="1"/>
  <c r="G270" i="5"/>
  <c r="H270" i="5" s="1"/>
  <c r="E270" i="5"/>
  <c r="D270" i="5"/>
  <c r="C270" i="5"/>
  <c r="Q216" i="5"/>
  <c r="P216" i="5"/>
  <c r="R216" i="5" s="1"/>
  <c r="S216" i="5" s="1"/>
  <c r="O216" i="5"/>
  <c r="N216" i="5"/>
  <c r="M216" i="5"/>
  <c r="L216" i="5"/>
  <c r="J216" i="5"/>
  <c r="I216" i="5"/>
  <c r="B216" i="5" s="1"/>
  <c r="G216" i="5"/>
  <c r="H216" i="5" s="1"/>
  <c r="E216" i="5"/>
  <c r="D216" i="5"/>
  <c r="C216" i="5"/>
  <c r="Q269" i="5"/>
  <c r="P269" i="5"/>
  <c r="R269" i="5" s="1"/>
  <c r="S269" i="5" s="1"/>
  <c r="O269" i="5"/>
  <c r="N269" i="5"/>
  <c r="M269" i="5"/>
  <c r="L269" i="5"/>
  <c r="J269" i="5"/>
  <c r="I269" i="5"/>
  <c r="B269" i="5" s="1"/>
  <c r="G269" i="5"/>
  <c r="H269" i="5" s="1"/>
  <c r="E269" i="5"/>
  <c r="D269" i="5"/>
  <c r="C269" i="5"/>
  <c r="Q215" i="5"/>
  <c r="P215" i="5"/>
  <c r="R215" i="5" s="1"/>
  <c r="S215" i="5" s="1"/>
  <c r="O215" i="5"/>
  <c r="N215" i="5"/>
  <c r="M215" i="5"/>
  <c r="L215" i="5"/>
  <c r="J215" i="5"/>
  <c r="I215" i="5"/>
  <c r="B215" i="5" s="1"/>
  <c r="G215" i="5"/>
  <c r="H215" i="5" s="1"/>
  <c r="E215" i="5"/>
  <c r="D215" i="5"/>
  <c r="C215" i="5"/>
  <c r="Q214" i="5"/>
  <c r="P214" i="5"/>
  <c r="R214" i="5" s="1"/>
  <c r="S214" i="5" s="1"/>
  <c r="O214" i="5"/>
  <c r="N214" i="5"/>
  <c r="M214" i="5"/>
  <c r="L214" i="5"/>
  <c r="J214" i="5"/>
  <c r="I214" i="5"/>
  <c r="B214" i="5" s="1"/>
  <c r="G214" i="5"/>
  <c r="H214" i="5" s="1"/>
  <c r="E214" i="5"/>
  <c r="D214" i="5"/>
  <c r="C214" i="5"/>
  <c r="Q213" i="5"/>
  <c r="P213" i="5"/>
  <c r="R213" i="5" s="1"/>
  <c r="S213" i="5" s="1"/>
  <c r="O213" i="5"/>
  <c r="N213" i="5"/>
  <c r="M213" i="5"/>
  <c r="L213" i="5"/>
  <c r="J213" i="5"/>
  <c r="I213" i="5"/>
  <c r="B213" i="5" s="1"/>
  <c r="G213" i="5"/>
  <c r="H213" i="5" s="1"/>
  <c r="E213" i="5"/>
  <c r="D213" i="5"/>
  <c r="C213" i="5"/>
  <c r="Q212" i="5"/>
  <c r="P212" i="5"/>
  <c r="R212" i="5" s="1"/>
  <c r="S212" i="5" s="1"/>
  <c r="O212" i="5"/>
  <c r="N212" i="5"/>
  <c r="M212" i="5"/>
  <c r="L212" i="5"/>
  <c r="J212" i="5"/>
  <c r="I212" i="5"/>
  <c r="B212" i="5" s="1"/>
  <c r="G212" i="5"/>
  <c r="H212" i="5" s="1"/>
  <c r="E212" i="5"/>
  <c r="D212" i="5"/>
  <c r="C212" i="5"/>
  <c r="Q268" i="5"/>
  <c r="P268" i="5"/>
  <c r="R268" i="5" s="1"/>
  <c r="S268" i="5" s="1"/>
  <c r="O268" i="5"/>
  <c r="N268" i="5"/>
  <c r="M268" i="5"/>
  <c r="L268" i="5"/>
  <c r="J268" i="5"/>
  <c r="I268" i="5"/>
  <c r="B268" i="5" s="1"/>
  <c r="G268" i="5"/>
  <c r="H268" i="5" s="1"/>
  <c r="E268" i="5"/>
  <c r="D268" i="5"/>
  <c r="C268" i="5"/>
  <c r="Q211" i="5"/>
  <c r="P211" i="5"/>
  <c r="R211" i="5" s="1"/>
  <c r="S211" i="5" s="1"/>
  <c r="O211" i="5"/>
  <c r="N211" i="5"/>
  <c r="M211" i="5"/>
  <c r="L211" i="5"/>
  <c r="J211" i="5"/>
  <c r="I211" i="5"/>
  <c r="B211" i="5" s="1"/>
  <c r="G211" i="5"/>
  <c r="H211" i="5" s="1"/>
  <c r="E211" i="5"/>
  <c r="D211" i="5"/>
  <c r="C211" i="5"/>
  <c r="Q210" i="5"/>
  <c r="P210" i="5"/>
  <c r="R210" i="5" s="1"/>
  <c r="S210" i="5" s="1"/>
  <c r="O210" i="5"/>
  <c r="N210" i="5"/>
  <c r="M210" i="5"/>
  <c r="L210" i="5"/>
  <c r="J210" i="5"/>
  <c r="I210" i="5"/>
  <c r="B210" i="5" s="1"/>
  <c r="G210" i="5"/>
  <c r="H210" i="5" s="1"/>
  <c r="E210" i="5"/>
  <c r="D210" i="5"/>
  <c r="C210" i="5"/>
  <c r="Q209" i="5"/>
  <c r="P209" i="5"/>
  <c r="R209" i="5" s="1"/>
  <c r="S209" i="5" s="1"/>
  <c r="O209" i="5"/>
  <c r="N209" i="5"/>
  <c r="M209" i="5"/>
  <c r="L209" i="5"/>
  <c r="J209" i="5"/>
  <c r="I209" i="5"/>
  <c r="B209" i="5" s="1"/>
  <c r="G209" i="5"/>
  <c r="H209" i="5" s="1"/>
  <c r="E209" i="5"/>
  <c r="D209" i="5"/>
  <c r="C209" i="5"/>
  <c r="Q208" i="5"/>
  <c r="P208" i="5"/>
  <c r="R208" i="5" s="1"/>
  <c r="S208" i="5" s="1"/>
  <c r="O208" i="5"/>
  <c r="N208" i="5"/>
  <c r="M208" i="5"/>
  <c r="L208" i="5"/>
  <c r="J208" i="5"/>
  <c r="I208" i="5"/>
  <c r="B208" i="5" s="1"/>
  <c r="G208" i="5"/>
  <c r="H208" i="5" s="1"/>
  <c r="E208" i="5"/>
  <c r="D208" i="5"/>
  <c r="C208" i="5"/>
  <c r="Q207" i="5"/>
  <c r="P207" i="5"/>
  <c r="R207" i="5" s="1"/>
  <c r="S207" i="5" s="1"/>
  <c r="O207" i="5"/>
  <c r="N207" i="5"/>
  <c r="M207" i="5"/>
  <c r="L207" i="5"/>
  <c r="J207" i="5"/>
  <c r="I207" i="5"/>
  <c r="B207" i="5" s="1"/>
  <c r="G207" i="5"/>
  <c r="H207" i="5" s="1"/>
  <c r="E207" i="5"/>
  <c r="D207" i="5"/>
  <c r="C207" i="5"/>
  <c r="Q206" i="5"/>
  <c r="P206" i="5"/>
  <c r="R206" i="5" s="1"/>
  <c r="S206" i="5" s="1"/>
  <c r="O206" i="5"/>
  <c r="N206" i="5"/>
  <c r="M206" i="5"/>
  <c r="L206" i="5"/>
  <c r="J206" i="5"/>
  <c r="I206" i="5"/>
  <c r="B206" i="5" s="1"/>
  <c r="G206" i="5"/>
  <c r="H206" i="5" s="1"/>
  <c r="E206" i="5"/>
  <c r="D206" i="5"/>
  <c r="C206" i="5"/>
  <c r="Q205" i="5"/>
  <c r="P205" i="5"/>
  <c r="R205" i="5" s="1"/>
  <c r="S205" i="5" s="1"/>
  <c r="O205" i="5"/>
  <c r="N205" i="5"/>
  <c r="M205" i="5"/>
  <c r="L205" i="5"/>
  <c r="J205" i="5"/>
  <c r="I205" i="5"/>
  <c r="B205" i="5" s="1"/>
  <c r="G205" i="5"/>
  <c r="H205" i="5" s="1"/>
  <c r="E205" i="5"/>
  <c r="D205" i="5"/>
  <c r="C205" i="5"/>
  <c r="Q204" i="5"/>
  <c r="P204" i="5"/>
  <c r="R204" i="5" s="1"/>
  <c r="S204" i="5" s="1"/>
  <c r="O204" i="5"/>
  <c r="N204" i="5"/>
  <c r="M204" i="5"/>
  <c r="L204" i="5"/>
  <c r="J204" i="5"/>
  <c r="I204" i="5"/>
  <c r="B204" i="5" s="1"/>
  <c r="G204" i="5"/>
  <c r="H204" i="5" s="1"/>
  <c r="E204" i="5"/>
  <c r="D204" i="5"/>
  <c r="C204" i="5"/>
  <c r="Q203" i="5"/>
  <c r="P203" i="5"/>
  <c r="R203" i="5" s="1"/>
  <c r="S203" i="5" s="1"/>
  <c r="O203" i="5"/>
  <c r="N203" i="5"/>
  <c r="M203" i="5"/>
  <c r="L203" i="5"/>
  <c r="J203" i="5"/>
  <c r="I203" i="5"/>
  <c r="B203" i="5" s="1"/>
  <c r="G203" i="5"/>
  <c r="H203" i="5" s="1"/>
  <c r="E203" i="5"/>
  <c r="D203" i="5"/>
  <c r="C203" i="5"/>
  <c r="Q202" i="5"/>
  <c r="P202" i="5"/>
  <c r="R202" i="5" s="1"/>
  <c r="S202" i="5" s="1"/>
  <c r="O202" i="5"/>
  <c r="N202" i="5"/>
  <c r="M202" i="5"/>
  <c r="L202" i="5"/>
  <c r="J202" i="5"/>
  <c r="I202" i="5"/>
  <c r="B202" i="5" s="1"/>
  <c r="G202" i="5"/>
  <c r="H202" i="5" s="1"/>
  <c r="E202" i="5"/>
  <c r="D202" i="5"/>
  <c r="C202" i="5"/>
  <c r="Q201" i="5"/>
  <c r="P201" i="5"/>
  <c r="R201" i="5" s="1"/>
  <c r="S201" i="5" s="1"/>
  <c r="O201" i="5"/>
  <c r="N201" i="5"/>
  <c r="M201" i="5"/>
  <c r="L201" i="5"/>
  <c r="J201" i="5"/>
  <c r="I201" i="5"/>
  <c r="B201" i="5" s="1"/>
  <c r="G201" i="5"/>
  <c r="H201" i="5" s="1"/>
  <c r="E201" i="5"/>
  <c r="D201" i="5"/>
  <c r="C201" i="5"/>
  <c r="Q200" i="5"/>
  <c r="P200" i="5"/>
  <c r="R200" i="5" s="1"/>
  <c r="S200" i="5" s="1"/>
  <c r="O200" i="5"/>
  <c r="N200" i="5"/>
  <c r="M200" i="5"/>
  <c r="L200" i="5"/>
  <c r="J200" i="5"/>
  <c r="I200" i="5"/>
  <c r="B200" i="5" s="1"/>
  <c r="G200" i="5"/>
  <c r="H200" i="5" s="1"/>
  <c r="E200" i="5"/>
  <c r="D200" i="5"/>
  <c r="C200" i="5"/>
  <c r="Q199" i="5"/>
  <c r="P199" i="5"/>
  <c r="R199" i="5" s="1"/>
  <c r="S199" i="5" s="1"/>
  <c r="O199" i="5"/>
  <c r="N199" i="5"/>
  <c r="M199" i="5"/>
  <c r="L199" i="5"/>
  <c r="J199" i="5"/>
  <c r="I199" i="5"/>
  <c r="B199" i="5" s="1"/>
  <c r="G199" i="5"/>
  <c r="H199" i="5" s="1"/>
  <c r="E199" i="5"/>
  <c r="D199" i="5"/>
  <c r="C199" i="5"/>
  <c r="Q267" i="5"/>
  <c r="P267" i="5"/>
  <c r="R267" i="5" s="1"/>
  <c r="S267" i="5" s="1"/>
  <c r="O267" i="5"/>
  <c r="N267" i="5"/>
  <c r="M267" i="5"/>
  <c r="L267" i="5"/>
  <c r="J267" i="5"/>
  <c r="I267" i="5"/>
  <c r="B267" i="5" s="1"/>
  <c r="G267" i="5"/>
  <c r="H267" i="5" s="1"/>
  <c r="E267" i="5"/>
  <c r="D267" i="5"/>
  <c r="C267" i="5"/>
  <c r="Q198" i="5"/>
  <c r="P198" i="5"/>
  <c r="R198" i="5" s="1"/>
  <c r="S198" i="5" s="1"/>
  <c r="O198" i="5"/>
  <c r="N198" i="5"/>
  <c r="M198" i="5"/>
  <c r="L198" i="5"/>
  <c r="J198" i="5"/>
  <c r="I198" i="5"/>
  <c r="B198" i="5" s="1"/>
  <c r="G198" i="5"/>
  <c r="H198" i="5" s="1"/>
  <c r="E198" i="5"/>
  <c r="D198" i="5"/>
  <c r="C198" i="5"/>
  <c r="Q197" i="5"/>
  <c r="P197" i="5"/>
  <c r="R197" i="5" s="1"/>
  <c r="S197" i="5" s="1"/>
  <c r="O197" i="5"/>
  <c r="N197" i="5"/>
  <c r="M197" i="5"/>
  <c r="L197" i="5"/>
  <c r="J197" i="5"/>
  <c r="I197" i="5"/>
  <c r="B197" i="5" s="1"/>
  <c r="G197" i="5"/>
  <c r="H197" i="5" s="1"/>
  <c r="E197" i="5"/>
  <c r="D197" i="5"/>
  <c r="C197" i="5"/>
  <c r="Q196" i="5"/>
  <c r="P196" i="5"/>
  <c r="R196" i="5" s="1"/>
  <c r="S196" i="5" s="1"/>
  <c r="O196" i="5"/>
  <c r="N196" i="5"/>
  <c r="M196" i="5"/>
  <c r="L196" i="5"/>
  <c r="J196" i="5"/>
  <c r="I196" i="5"/>
  <c r="B196" i="5" s="1"/>
  <c r="G196" i="5"/>
  <c r="H196" i="5" s="1"/>
  <c r="E196" i="5"/>
  <c r="D196" i="5"/>
  <c r="C196" i="5"/>
  <c r="Q195" i="5"/>
  <c r="P195" i="5"/>
  <c r="R195" i="5" s="1"/>
  <c r="S195" i="5" s="1"/>
  <c r="O195" i="5"/>
  <c r="N195" i="5"/>
  <c r="M195" i="5"/>
  <c r="L195" i="5"/>
  <c r="J195" i="5"/>
  <c r="I195" i="5"/>
  <c r="B195" i="5" s="1"/>
  <c r="G195" i="5"/>
  <c r="H195" i="5" s="1"/>
  <c r="E195" i="5"/>
  <c r="D195" i="5"/>
  <c r="C195" i="5"/>
  <c r="Q194" i="5"/>
  <c r="P194" i="5"/>
  <c r="R194" i="5" s="1"/>
  <c r="S194" i="5" s="1"/>
  <c r="O194" i="5"/>
  <c r="N194" i="5"/>
  <c r="M194" i="5"/>
  <c r="L194" i="5"/>
  <c r="J194" i="5"/>
  <c r="I194" i="5"/>
  <c r="B194" i="5" s="1"/>
  <c r="G194" i="5"/>
  <c r="H194" i="5" s="1"/>
  <c r="E194" i="5"/>
  <c r="D194" i="5"/>
  <c r="C194" i="5"/>
  <c r="Q193" i="5"/>
  <c r="P193" i="5"/>
  <c r="R193" i="5" s="1"/>
  <c r="S193" i="5" s="1"/>
  <c r="O193" i="5"/>
  <c r="N193" i="5"/>
  <c r="M193" i="5"/>
  <c r="L193" i="5"/>
  <c r="J193" i="5"/>
  <c r="I193" i="5"/>
  <c r="B193" i="5" s="1"/>
  <c r="G193" i="5"/>
  <c r="H193" i="5" s="1"/>
  <c r="E193" i="5"/>
  <c r="D193" i="5"/>
  <c r="C193" i="5"/>
  <c r="Q266" i="5"/>
  <c r="P266" i="5"/>
  <c r="R266" i="5" s="1"/>
  <c r="S266" i="5" s="1"/>
  <c r="O266" i="5"/>
  <c r="N266" i="5"/>
  <c r="M266" i="5"/>
  <c r="L266" i="5"/>
  <c r="J266" i="5"/>
  <c r="I266" i="5"/>
  <c r="B266" i="5" s="1"/>
  <c r="G266" i="5"/>
  <c r="H266" i="5" s="1"/>
  <c r="E266" i="5"/>
  <c r="D266" i="5"/>
  <c r="C266" i="5"/>
  <c r="Q192" i="5"/>
  <c r="P192" i="5"/>
  <c r="R192" i="5" s="1"/>
  <c r="S192" i="5" s="1"/>
  <c r="O192" i="5"/>
  <c r="N192" i="5"/>
  <c r="M192" i="5"/>
  <c r="L192" i="5"/>
  <c r="J192" i="5"/>
  <c r="I192" i="5"/>
  <c r="B192" i="5" s="1"/>
  <c r="G192" i="5"/>
  <c r="H192" i="5" s="1"/>
  <c r="E192" i="5"/>
  <c r="D192" i="5"/>
  <c r="C192" i="5"/>
  <c r="Q191" i="5"/>
  <c r="P191" i="5"/>
  <c r="R191" i="5" s="1"/>
  <c r="S191" i="5" s="1"/>
  <c r="O191" i="5"/>
  <c r="N191" i="5"/>
  <c r="M191" i="5"/>
  <c r="L191" i="5"/>
  <c r="J191" i="5"/>
  <c r="I191" i="5"/>
  <c r="B191" i="5" s="1"/>
  <c r="G191" i="5"/>
  <c r="H191" i="5" s="1"/>
  <c r="E191" i="5"/>
  <c r="D191" i="5"/>
  <c r="C191" i="5"/>
  <c r="Q190" i="5"/>
  <c r="P190" i="5"/>
  <c r="R190" i="5" s="1"/>
  <c r="S190" i="5" s="1"/>
  <c r="O190" i="5"/>
  <c r="N190" i="5"/>
  <c r="M190" i="5"/>
  <c r="L190" i="5"/>
  <c r="J190" i="5"/>
  <c r="I190" i="5"/>
  <c r="B190" i="5" s="1"/>
  <c r="G190" i="5"/>
  <c r="H190" i="5" s="1"/>
  <c r="E190" i="5"/>
  <c r="D190" i="5"/>
  <c r="C190" i="5"/>
  <c r="Q265" i="5"/>
  <c r="P265" i="5"/>
  <c r="R265" i="5" s="1"/>
  <c r="S265" i="5" s="1"/>
  <c r="O265" i="5"/>
  <c r="N265" i="5"/>
  <c r="M265" i="5"/>
  <c r="L265" i="5"/>
  <c r="J265" i="5"/>
  <c r="I265" i="5"/>
  <c r="B265" i="5" s="1"/>
  <c r="G265" i="5"/>
  <c r="H265" i="5" s="1"/>
  <c r="E265" i="5"/>
  <c r="D265" i="5"/>
  <c r="C265" i="5"/>
  <c r="Q4" i="5"/>
  <c r="P4" i="5"/>
  <c r="R4" i="5" s="1"/>
  <c r="S4" i="5" s="1"/>
  <c r="O4" i="5"/>
  <c r="N4" i="5"/>
  <c r="M4" i="5"/>
  <c r="L4" i="5"/>
  <c r="J4" i="5"/>
  <c r="I4" i="5"/>
  <c r="B4" i="5" s="1"/>
  <c r="G4" i="5"/>
  <c r="H4" i="5" s="1"/>
  <c r="E4" i="5"/>
  <c r="D4" i="5"/>
  <c r="C4" i="5"/>
  <c r="Q189" i="5"/>
  <c r="P189" i="5"/>
  <c r="R189" i="5" s="1"/>
  <c r="S189" i="5" s="1"/>
  <c r="O189" i="5"/>
  <c r="N189" i="5"/>
  <c r="M189" i="5"/>
  <c r="L189" i="5"/>
  <c r="J189" i="5"/>
  <c r="I189" i="5"/>
  <c r="B189" i="5" s="1"/>
  <c r="G189" i="5"/>
  <c r="H189" i="5" s="1"/>
  <c r="E189" i="5"/>
  <c r="D189" i="5"/>
  <c r="C189" i="5"/>
  <c r="Q188" i="5"/>
  <c r="P188" i="5"/>
  <c r="R188" i="5" s="1"/>
  <c r="S188" i="5" s="1"/>
  <c r="O188" i="5"/>
  <c r="N188" i="5"/>
  <c r="M188" i="5"/>
  <c r="L188" i="5"/>
  <c r="J188" i="5"/>
  <c r="I188" i="5"/>
  <c r="B188" i="5" s="1"/>
  <c r="G188" i="5"/>
  <c r="H188" i="5" s="1"/>
  <c r="E188" i="5"/>
  <c r="D188" i="5"/>
  <c r="C188" i="5"/>
  <c r="Q187" i="5"/>
  <c r="P187" i="5"/>
  <c r="R187" i="5" s="1"/>
  <c r="S187" i="5" s="1"/>
  <c r="O187" i="5"/>
  <c r="N187" i="5"/>
  <c r="M187" i="5"/>
  <c r="L187" i="5"/>
  <c r="J187" i="5"/>
  <c r="I187" i="5"/>
  <c r="B187" i="5" s="1"/>
  <c r="G187" i="5"/>
  <c r="H187" i="5" s="1"/>
  <c r="E187" i="5"/>
  <c r="D187" i="5"/>
  <c r="C187" i="5"/>
  <c r="Q186" i="5"/>
  <c r="P186" i="5"/>
  <c r="R186" i="5" s="1"/>
  <c r="S186" i="5" s="1"/>
  <c r="O186" i="5"/>
  <c r="N186" i="5"/>
  <c r="M186" i="5"/>
  <c r="L186" i="5"/>
  <c r="J186" i="5"/>
  <c r="I186" i="5"/>
  <c r="B186" i="5" s="1"/>
  <c r="G186" i="5"/>
  <c r="H186" i="5" s="1"/>
  <c r="E186" i="5"/>
  <c r="D186" i="5"/>
  <c r="C186" i="5"/>
  <c r="Q185" i="5"/>
  <c r="P185" i="5"/>
  <c r="R185" i="5" s="1"/>
  <c r="S185" i="5" s="1"/>
  <c r="O185" i="5"/>
  <c r="N185" i="5"/>
  <c r="M185" i="5"/>
  <c r="L185" i="5"/>
  <c r="J185" i="5"/>
  <c r="I185" i="5"/>
  <c r="B185" i="5" s="1"/>
  <c r="G185" i="5"/>
  <c r="H185" i="5" s="1"/>
  <c r="E185" i="5"/>
  <c r="D185" i="5"/>
  <c r="C185" i="5"/>
  <c r="Q184" i="5"/>
  <c r="P184" i="5"/>
  <c r="R184" i="5" s="1"/>
  <c r="S184" i="5" s="1"/>
  <c r="O184" i="5"/>
  <c r="N184" i="5"/>
  <c r="M184" i="5"/>
  <c r="L184" i="5"/>
  <c r="J184" i="5"/>
  <c r="I184" i="5"/>
  <c r="B184" i="5" s="1"/>
  <c r="G184" i="5"/>
  <c r="H184" i="5" s="1"/>
  <c r="E184" i="5"/>
  <c r="D184" i="5"/>
  <c r="C184" i="5"/>
  <c r="Q375" i="5"/>
  <c r="P375" i="5"/>
  <c r="R375" i="5" s="1"/>
  <c r="S375" i="5" s="1"/>
  <c r="O375" i="5"/>
  <c r="N375" i="5"/>
  <c r="M375" i="5"/>
  <c r="L375" i="5"/>
  <c r="J375" i="5"/>
  <c r="I375" i="5"/>
  <c r="B375" i="5" s="1"/>
  <c r="G375" i="5"/>
  <c r="H375" i="5" s="1"/>
  <c r="E375" i="5"/>
  <c r="D375" i="5"/>
  <c r="C375" i="5"/>
  <c r="Q291" i="5"/>
  <c r="P291" i="5"/>
  <c r="R291" i="5" s="1"/>
  <c r="S291" i="5" s="1"/>
  <c r="O291" i="5"/>
  <c r="N291" i="5"/>
  <c r="M291" i="5"/>
  <c r="L291" i="5"/>
  <c r="J291" i="5"/>
  <c r="I291" i="5"/>
  <c r="B291" i="5" s="1"/>
  <c r="G291" i="5"/>
  <c r="H291" i="5" s="1"/>
  <c r="E291" i="5"/>
  <c r="D291" i="5"/>
  <c r="C291" i="5"/>
  <c r="Q280" i="5"/>
  <c r="P280" i="5"/>
  <c r="R280" i="5" s="1"/>
  <c r="S280" i="5" s="1"/>
  <c r="O280" i="5"/>
  <c r="N280" i="5"/>
  <c r="M280" i="5"/>
  <c r="L280" i="5"/>
  <c r="J280" i="5"/>
  <c r="I280" i="5"/>
  <c r="B280" i="5" s="1"/>
  <c r="G280" i="5"/>
  <c r="H280" i="5" s="1"/>
  <c r="E280" i="5"/>
  <c r="D280" i="5"/>
  <c r="C280" i="5"/>
  <c r="Q299" i="5"/>
  <c r="P299" i="5"/>
  <c r="R299" i="5" s="1"/>
  <c r="S299" i="5" s="1"/>
  <c r="O299" i="5"/>
  <c r="N299" i="5"/>
  <c r="M299" i="5"/>
  <c r="L299" i="5"/>
  <c r="J299" i="5"/>
  <c r="I299" i="5"/>
  <c r="B299" i="5" s="1"/>
  <c r="G299" i="5"/>
  <c r="H299" i="5" s="1"/>
  <c r="E299" i="5"/>
  <c r="D299" i="5"/>
  <c r="C299" i="5"/>
  <c r="Q287" i="5"/>
  <c r="P287" i="5"/>
  <c r="R287" i="5" s="1"/>
  <c r="S287" i="5" s="1"/>
  <c r="O287" i="5"/>
  <c r="N287" i="5"/>
  <c r="M287" i="5"/>
  <c r="L287" i="5"/>
  <c r="J287" i="5"/>
  <c r="I287" i="5"/>
  <c r="B287" i="5" s="1"/>
  <c r="G287" i="5"/>
  <c r="H287" i="5" s="1"/>
  <c r="E287" i="5"/>
  <c r="D287" i="5"/>
  <c r="C287" i="5"/>
  <c r="Q318" i="5"/>
  <c r="P318" i="5"/>
  <c r="R318" i="5" s="1"/>
  <c r="S318" i="5" s="1"/>
  <c r="O318" i="5"/>
  <c r="N318" i="5"/>
  <c r="M318" i="5"/>
  <c r="L318" i="5"/>
  <c r="J318" i="5"/>
  <c r="I318" i="5"/>
  <c r="B318" i="5" s="1"/>
  <c r="G318" i="5"/>
  <c r="H318" i="5" s="1"/>
  <c r="E318" i="5"/>
  <c r="D318" i="5"/>
  <c r="C318" i="5"/>
  <c r="Q177" i="5"/>
  <c r="P177" i="5"/>
  <c r="R177" i="5" s="1"/>
  <c r="S177" i="5" s="1"/>
  <c r="O177" i="5"/>
  <c r="N177" i="5"/>
  <c r="M177" i="5"/>
  <c r="L177" i="5"/>
  <c r="J177" i="5"/>
  <c r="I177" i="5"/>
  <c r="B177" i="5" s="1"/>
  <c r="G177" i="5"/>
  <c r="H177" i="5" s="1"/>
  <c r="E177" i="5"/>
  <c r="D177" i="5"/>
  <c r="C177" i="5"/>
  <c r="Q303" i="5"/>
  <c r="P303" i="5"/>
  <c r="R303" i="5" s="1"/>
  <c r="S303" i="5" s="1"/>
  <c r="O303" i="5"/>
  <c r="N303" i="5"/>
  <c r="M303" i="5"/>
  <c r="L303" i="5"/>
  <c r="J303" i="5"/>
  <c r="I303" i="5"/>
  <c r="B303" i="5" s="1"/>
  <c r="G303" i="5"/>
  <c r="H303" i="5" s="1"/>
  <c r="E303" i="5"/>
  <c r="D303" i="5"/>
  <c r="C303" i="5"/>
  <c r="Q300" i="5"/>
  <c r="P300" i="5"/>
  <c r="R300" i="5" s="1"/>
  <c r="S300" i="5" s="1"/>
  <c r="O300" i="5"/>
  <c r="N300" i="5"/>
  <c r="M300" i="5"/>
  <c r="L300" i="5"/>
  <c r="J300" i="5"/>
  <c r="I300" i="5"/>
  <c r="B300" i="5" s="1"/>
  <c r="G300" i="5"/>
  <c r="H300" i="5" s="1"/>
  <c r="E300" i="5"/>
  <c r="D300" i="5"/>
  <c r="C300" i="5"/>
  <c r="Q282" i="5"/>
  <c r="P282" i="5"/>
  <c r="R282" i="5" s="1"/>
  <c r="S282" i="5" s="1"/>
  <c r="O282" i="5"/>
  <c r="N282" i="5"/>
  <c r="M282" i="5"/>
  <c r="L282" i="5"/>
  <c r="J282" i="5"/>
  <c r="I282" i="5"/>
  <c r="B282" i="5" s="1"/>
  <c r="G282" i="5"/>
  <c r="H282" i="5" s="1"/>
  <c r="E282" i="5"/>
  <c r="D282" i="5"/>
  <c r="C282" i="5"/>
  <c r="Q283" i="5"/>
  <c r="P283" i="5"/>
  <c r="R283" i="5" s="1"/>
  <c r="S283" i="5" s="1"/>
  <c r="O283" i="5"/>
  <c r="N283" i="5"/>
  <c r="M283" i="5"/>
  <c r="L283" i="5"/>
  <c r="J283" i="5"/>
  <c r="I283" i="5"/>
  <c r="B283" i="5" s="1"/>
  <c r="G283" i="5"/>
  <c r="H283" i="5" s="1"/>
  <c r="E283" i="5"/>
  <c r="D283" i="5"/>
  <c r="C283" i="5"/>
  <c r="Q284" i="5"/>
  <c r="P284" i="5"/>
  <c r="R284" i="5" s="1"/>
  <c r="S284" i="5" s="1"/>
  <c r="O284" i="5"/>
  <c r="N284" i="5"/>
  <c r="M284" i="5"/>
  <c r="L284" i="5"/>
  <c r="J284" i="5"/>
  <c r="I284" i="5"/>
  <c r="B284" i="5" s="1"/>
  <c r="G284" i="5"/>
  <c r="H284" i="5" s="1"/>
  <c r="E284" i="5"/>
  <c r="D284" i="5"/>
  <c r="C284" i="5"/>
  <c r="Q281" i="5"/>
  <c r="P281" i="5"/>
  <c r="R281" i="5" s="1"/>
  <c r="S281" i="5" s="1"/>
  <c r="O281" i="5"/>
  <c r="N281" i="5"/>
  <c r="M281" i="5"/>
  <c r="L281" i="5"/>
  <c r="J281" i="5"/>
  <c r="I281" i="5"/>
  <c r="B281" i="5" s="1"/>
  <c r="G281" i="5"/>
  <c r="H281" i="5" s="1"/>
  <c r="E281" i="5"/>
  <c r="D281" i="5"/>
  <c r="C281" i="5"/>
  <c r="Q317" i="5"/>
  <c r="P317" i="5"/>
  <c r="R317" i="5" s="1"/>
  <c r="S317" i="5" s="1"/>
  <c r="O317" i="5"/>
  <c r="N317" i="5"/>
  <c r="M317" i="5"/>
  <c r="L317" i="5"/>
  <c r="J317" i="5"/>
  <c r="I317" i="5"/>
  <c r="B317" i="5" s="1"/>
  <c r="G317" i="5"/>
  <c r="H317" i="5" s="1"/>
  <c r="E317" i="5"/>
  <c r="D317" i="5"/>
  <c r="C317" i="5"/>
  <c r="Q319" i="5"/>
  <c r="P319" i="5"/>
  <c r="R319" i="5" s="1"/>
  <c r="S319" i="5" s="1"/>
  <c r="O319" i="5"/>
  <c r="N319" i="5"/>
  <c r="M319" i="5"/>
  <c r="L319" i="5"/>
  <c r="J319" i="5"/>
  <c r="I319" i="5"/>
  <c r="B319" i="5" s="1"/>
  <c r="G319" i="5"/>
  <c r="H319" i="5" s="1"/>
  <c r="E319" i="5"/>
  <c r="D319" i="5"/>
  <c r="C319" i="5"/>
  <c r="Q316" i="5"/>
  <c r="P316" i="5"/>
  <c r="R316" i="5" s="1"/>
  <c r="S316" i="5" s="1"/>
  <c r="O316" i="5"/>
  <c r="N316" i="5"/>
  <c r="M316" i="5"/>
  <c r="L316" i="5"/>
  <c r="J316" i="5"/>
  <c r="I316" i="5"/>
  <c r="B316" i="5" s="1"/>
  <c r="G316" i="5"/>
  <c r="H316" i="5" s="1"/>
  <c r="E316" i="5"/>
  <c r="D316" i="5"/>
  <c r="C316" i="5"/>
  <c r="Q314" i="5"/>
  <c r="P314" i="5"/>
  <c r="R314" i="5" s="1"/>
  <c r="S314" i="5" s="1"/>
  <c r="O314" i="5"/>
  <c r="N314" i="5"/>
  <c r="M314" i="5"/>
  <c r="L314" i="5"/>
  <c r="J314" i="5"/>
  <c r="I314" i="5"/>
  <c r="B314" i="5" s="1"/>
  <c r="G314" i="5"/>
  <c r="H314" i="5" s="1"/>
  <c r="E314" i="5"/>
  <c r="D314" i="5"/>
  <c r="C314" i="5"/>
  <c r="Q315" i="5"/>
  <c r="P315" i="5"/>
  <c r="R315" i="5" s="1"/>
  <c r="S315" i="5" s="1"/>
  <c r="O315" i="5"/>
  <c r="N315" i="5"/>
  <c r="M315" i="5"/>
  <c r="L315" i="5"/>
  <c r="J315" i="5"/>
  <c r="I315" i="5"/>
  <c r="B315" i="5" s="1"/>
  <c r="G315" i="5"/>
  <c r="H315" i="5" s="1"/>
  <c r="E315" i="5"/>
  <c r="D315" i="5"/>
  <c r="C315" i="5"/>
  <c r="Q312" i="5"/>
  <c r="P312" i="5"/>
  <c r="R312" i="5" s="1"/>
  <c r="S312" i="5" s="1"/>
  <c r="O312" i="5"/>
  <c r="N312" i="5"/>
  <c r="M312" i="5"/>
  <c r="L312" i="5"/>
  <c r="J312" i="5"/>
  <c r="I312" i="5"/>
  <c r="B312" i="5" s="1"/>
  <c r="G312" i="5"/>
  <c r="H312" i="5" s="1"/>
  <c r="E312" i="5"/>
  <c r="D312" i="5"/>
  <c r="C312" i="5"/>
  <c r="Q311" i="5"/>
  <c r="P311" i="5"/>
  <c r="R311" i="5" s="1"/>
  <c r="S311" i="5" s="1"/>
  <c r="O311" i="5"/>
  <c r="N311" i="5"/>
  <c r="M311" i="5"/>
  <c r="L311" i="5"/>
  <c r="J311" i="5"/>
  <c r="I311" i="5"/>
  <c r="B311" i="5" s="1"/>
  <c r="G311" i="5"/>
  <c r="H311" i="5" s="1"/>
  <c r="E311" i="5"/>
  <c r="D311" i="5"/>
  <c r="C311" i="5"/>
  <c r="Q310" i="5"/>
  <c r="P310" i="5"/>
  <c r="R310" i="5" s="1"/>
  <c r="S310" i="5" s="1"/>
  <c r="O310" i="5"/>
  <c r="N310" i="5"/>
  <c r="M310" i="5"/>
  <c r="L310" i="5"/>
  <c r="J310" i="5"/>
  <c r="I310" i="5"/>
  <c r="B310" i="5" s="1"/>
  <c r="G310" i="5"/>
  <c r="H310" i="5" s="1"/>
  <c r="E310" i="5"/>
  <c r="D310" i="5"/>
  <c r="C310" i="5"/>
  <c r="Q309" i="5"/>
  <c r="P309" i="5"/>
  <c r="R309" i="5" s="1"/>
  <c r="S309" i="5" s="1"/>
  <c r="O309" i="5"/>
  <c r="N309" i="5"/>
  <c r="M309" i="5"/>
  <c r="L309" i="5"/>
  <c r="J309" i="5"/>
  <c r="I309" i="5"/>
  <c r="B309" i="5" s="1"/>
  <c r="G309" i="5"/>
  <c r="H309" i="5" s="1"/>
  <c r="E309" i="5"/>
  <c r="D309" i="5"/>
  <c r="C309" i="5"/>
  <c r="Q293" i="5"/>
  <c r="P293" i="5"/>
  <c r="R293" i="5" s="1"/>
  <c r="S293" i="5" s="1"/>
  <c r="O293" i="5"/>
  <c r="N293" i="5"/>
  <c r="M293" i="5"/>
  <c r="L293" i="5"/>
  <c r="J293" i="5"/>
  <c r="I293" i="5"/>
  <c r="B293" i="5" s="1"/>
  <c r="G293" i="5"/>
  <c r="H293" i="5" s="1"/>
  <c r="E293" i="5"/>
  <c r="D293" i="5"/>
  <c r="C293" i="5"/>
  <c r="Q290" i="5"/>
  <c r="P290" i="5"/>
  <c r="R290" i="5" s="1"/>
  <c r="S290" i="5" s="1"/>
  <c r="O290" i="5"/>
  <c r="N290" i="5"/>
  <c r="M290" i="5"/>
  <c r="L290" i="5"/>
  <c r="J290" i="5"/>
  <c r="I290" i="5"/>
  <c r="B290" i="5" s="1"/>
  <c r="G290" i="5"/>
  <c r="H290" i="5" s="1"/>
  <c r="E290" i="5"/>
  <c r="D290" i="5"/>
  <c r="C290" i="5"/>
  <c r="Q286" i="5"/>
  <c r="P286" i="5"/>
  <c r="R286" i="5" s="1"/>
  <c r="S286" i="5" s="1"/>
  <c r="O286" i="5"/>
  <c r="N286" i="5"/>
  <c r="M286" i="5"/>
  <c r="L286" i="5"/>
  <c r="J286" i="5"/>
  <c r="I286" i="5"/>
  <c r="B286" i="5" s="1"/>
  <c r="G286" i="5"/>
  <c r="H286" i="5" s="1"/>
  <c r="E286" i="5"/>
  <c r="D286" i="5"/>
  <c r="C286" i="5"/>
  <c r="Q295" i="5"/>
  <c r="P295" i="5"/>
  <c r="R295" i="5" s="1"/>
  <c r="S295" i="5" s="1"/>
  <c r="O295" i="5"/>
  <c r="N295" i="5"/>
  <c r="M295" i="5"/>
  <c r="L295" i="5"/>
  <c r="J295" i="5"/>
  <c r="I295" i="5"/>
  <c r="B295" i="5" s="1"/>
  <c r="G295" i="5"/>
  <c r="H295" i="5" s="1"/>
  <c r="E295" i="5"/>
  <c r="D295" i="5"/>
  <c r="C295" i="5"/>
  <c r="Q294" i="5"/>
  <c r="P294" i="5"/>
  <c r="R294" i="5" s="1"/>
  <c r="S294" i="5" s="1"/>
  <c r="O294" i="5"/>
  <c r="N294" i="5"/>
  <c r="M294" i="5"/>
  <c r="L294" i="5"/>
  <c r="J294" i="5"/>
  <c r="I294" i="5"/>
  <c r="B294" i="5" s="1"/>
  <c r="G294" i="5"/>
  <c r="H294" i="5" s="1"/>
  <c r="E294" i="5"/>
  <c r="D294" i="5"/>
  <c r="C294" i="5"/>
  <c r="Q288" i="5"/>
  <c r="P288" i="5"/>
  <c r="R288" i="5" s="1"/>
  <c r="S288" i="5" s="1"/>
  <c r="O288" i="5"/>
  <c r="N288" i="5"/>
  <c r="M288" i="5"/>
  <c r="L288" i="5"/>
  <c r="J288" i="5"/>
  <c r="I288" i="5"/>
  <c r="B288" i="5" s="1"/>
  <c r="G288" i="5"/>
  <c r="H288" i="5" s="1"/>
  <c r="E288" i="5"/>
  <c r="D288" i="5"/>
  <c r="C288" i="5"/>
  <c r="Q292" i="5"/>
  <c r="P292" i="5"/>
  <c r="R292" i="5" s="1"/>
  <c r="S292" i="5" s="1"/>
  <c r="O292" i="5"/>
  <c r="N292" i="5"/>
  <c r="M292" i="5"/>
  <c r="L292" i="5"/>
  <c r="J292" i="5"/>
  <c r="I292" i="5"/>
  <c r="B292" i="5" s="1"/>
  <c r="G292" i="5"/>
  <c r="H292" i="5" s="1"/>
  <c r="E292" i="5"/>
  <c r="D292" i="5"/>
  <c r="C292" i="5"/>
  <c r="Q296" i="5"/>
  <c r="P296" i="5"/>
  <c r="R296" i="5" s="1"/>
  <c r="S296" i="5" s="1"/>
  <c r="O296" i="5"/>
  <c r="N296" i="5"/>
  <c r="M296" i="5"/>
  <c r="L296" i="5"/>
  <c r="J296" i="5"/>
  <c r="I296" i="5"/>
  <c r="B296" i="5" s="1"/>
  <c r="G296" i="5"/>
  <c r="H296" i="5" s="1"/>
  <c r="E296" i="5"/>
  <c r="D296" i="5"/>
  <c r="C296" i="5"/>
  <c r="Q302" i="5"/>
  <c r="P302" i="5"/>
  <c r="R302" i="5" s="1"/>
  <c r="S302" i="5" s="1"/>
  <c r="O302" i="5"/>
  <c r="N302" i="5"/>
  <c r="M302" i="5"/>
  <c r="L302" i="5"/>
  <c r="J302" i="5"/>
  <c r="I302" i="5"/>
  <c r="B302" i="5" s="1"/>
  <c r="G302" i="5"/>
  <c r="H302" i="5" s="1"/>
  <c r="E302" i="5"/>
  <c r="D302" i="5"/>
  <c r="C302" i="5"/>
  <c r="Q305" i="5"/>
  <c r="P305" i="5"/>
  <c r="R305" i="5" s="1"/>
  <c r="S305" i="5" s="1"/>
  <c r="O305" i="5"/>
  <c r="N305" i="5"/>
  <c r="M305" i="5"/>
  <c r="L305" i="5"/>
  <c r="J305" i="5"/>
  <c r="I305" i="5"/>
  <c r="B305" i="5" s="1"/>
  <c r="G305" i="5"/>
  <c r="H305" i="5" s="1"/>
  <c r="E305" i="5"/>
  <c r="D305" i="5"/>
  <c r="C305" i="5"/>
  <c r="Q297" i="5"/>
  <c r="P297" i="5"/>
  <c r="R297" i="5" s="1"/>
  <c r="S297" i="5" s="1"/>
  <c r="O297" i="5"/>
  <c r="N297" i="5"/>
  <c r="M297" i="5"/>
  <c r="L297" i="5"/>
  <c r="J297" i="5"/>
  <c r="I297" i="5"/>
  <c r="B297" i="5" s="1"/>
  <c r="G297" i="5"/>
  <c r="H297" i="5" s="1"/>
  <c r="E297" i="5"/>
  <c r="D297" i="5"/>
  <c r="C297" i="5"/>
  <c r="Q308" i="5"/>
  <c r="P308" i="5"/>
  <c r="R308" i="5" s="1"/>
  <c r="S308" i="5" s="1"/>
  <c r="O308" i="5"/>
  <c r="N308" i="5"/>
  <c r="M308" i="5"/>
  <c r="L308" i="5"/>
  <c r="J308" i="5"/>
  <c r="I308" i="5"/>
  <c r="B308" i="5" s="1"/>
  <c r="G308" i="5"/>
  <c r="H308" i="5" s="1"/>
  <c r="E308" i="5"/>
  <c r="D308" i="5"/>
  <c r="C308" i="5"/>
  <c r="Q306" i="5"/>
  <c r="P306" i="5"/>
  <c r="R306" i="5" s="1"/>
  <c r="S306" i="5" s="1"/>
  <c r="O306" i="5"/>
  <c r="N306" i="5"/>
  <c r="M306" i="5"/>
  <c r="L306" i="5"/>
  <c r="J306" i="5"/>
  <c r="I306" i="5"/>
  <c r="B306" i="5" s="1"/>
  <c r="G306" i="5"/>
  <c r="H306" i="5" s="1"/>
  <c r="E306" i="5"/>
  <c r="D306" i="5"/>
  <c r="C306" i="5"/>
  <c r="Q304" i="5"/>
  <c r="P304" i="5"/>
  <c r="R304" i="5" s="1"/>
  <c r="S304" i="5" s="1"/>
  <c r="O304" i="5"/>
  <c r="N304" i="5"/>
  <c r="M304" i="5"/>
  <c r="L304" i="5"/>
  <c r="J304" i="5"/>
  <c r="I304" i="5"/>
  <c r="B304" i="5" s="1"/>
  <c r="G304" i="5"/>
  <c r="H304" i="5" s="1"/>
  <c r="E304" i="5"/>
  <c r="D304" i="5"/>
  <c r="C304" i="5"/>
  <c r="Q313" i="5"/>
  <c r="P313" i="5"/>
  <c r="R313" i="5" s="1"/>
  <c r="S313" i="5" s="1"/>
  <c r="O313" i="5"/>
  <c r="N313" i="5"/>
  <c r="M313" i="5"/>
  <c r="L313" i="5"/>
  <c r="J313" i="5"/>
  <c r="I313" i="5"/>
  <c r="B313" i="5" s="1"/>
  <c r="G313" i="5"/>
  <c r="H313" i="5" s="1"/>
  <c r="E313" i="5"/>
  <c r="D313" i="5"/>
  <c r="C313" i="5"/>
  <c r="Q289" i="5"/>
  <c r="P289" i="5"/>
  <c r="R289" i="5" s="1"/>
  <c r="S289" i="5" s="1"/>
  <c r="O289" i="5"/>
  <c r="N289" i="5"/>
  <c r="M289" i="5"/>
  <c r="L289" i="5"/>
  <c r="J289" i="5"/>
  <c r="I289" i="5"/>
  <c r="B289" i="5" s="1"/>
  <c r="G289" i="5"/>
  <c r="H289" i="5" s="1"/>
  <c r="E289" i="5"/>
  <c r="D289" i="5"/>
  <c r="C289" i="5"/>
  <c r="Q301" i="5"/>
  <c r="P301" i="5"/>
  <c r="R301" i="5" s="1"/>
  <c r="S301" i="5" s="1"/>
  <c r="O301" i="5"/>
  <c r="N301" i="5"/>
  <c r="M301" i="5"/>
  <c r="L301" i="5"/>
  <c r="J301" i="5"/>
  <c r="I301" i="5"/>
  <c r="B301" i="5" s="1"/>
  <c r="G301" i="5"/>
  <c r="H301" i="5" s="1"/>
  <c r="E301" i="5"/>
  <c r="D301" i="5"/>
  <c r="C301" i="5"/>
  <c r="Q307" i="5"/>
  <c r="P307" i="5"/>
  <c r="R307" i="5" s="1"/>
  <c r="S307" i="5" s="1"/>
  <c r="O307" i="5"/>
  <c r="N307" i="5"/>
  <c r="M307" i="5"/>
  <c r="L307" i="5"/>
  <c r="J307" i="5"/>
  <c r="I307" i="5"/>
  <c r="B307" i="5" s="1"/>
  <c r="G307" i="5"/>
  <c r="H307" i="5" s="1"/>
  <c r="E307" i="5"/>
  <c r="D307" i="5"/>
  <c r="C307" i="5"/>
  <c r="Q285" i="5"/>
  <c r="P285" i="5"/>
  <c r="R285" i="5" s="1"/>
  <c r="S285" i="5" s="1"/>
  <c r="O285" i="5"/>
  <c r="N285" i="5"/>
  <c r="M285" i="5"/>
  <c r="L285" i="5"/>
  <c r="J285" i="5"/>
  <c r="I285" i="5"/>
  <c r="B285" i="5" s="1"/>
  <c r="G285" i="5"/>
  <c r="H285" i="5" s="1"/>
  <c r="E285" i="5"/>
  <c r="D285" i="5"/>
  <c r="C285" i="5"/>
  <c r="Q298" i="5"/>
  <c r="P298" i="5"/>
  <c r="R298" i="5" s="1"/>
  <c r="S298" i="5" s="1"/>
  <c r="O298" i="5"/>
  <c r="N298" i="5"/>
  <c r="M298" i="5"/>
  <c r="L298" i="5"/>
  <c r="J298" i="5"/>
  <c r="I298" i="5"/>
  <c r="B298" i="5" s="1"/>
  <c r="G298" i="5"/>
  <c r="H298" i="5" s="1"/>
  <c r="E298" i="5"/>
  <c r="D298" i="5"/>
  <c r="C298" i="5"/>
  <c r="Q2" i="5"/>
  <c r="P2" i="5"/>
  <c r="R2" i="5" s="1"/>
  <c r="S2" i="5" s="1"/>
  <c r="O2" i="5"/>
  <c r="N2" i="5"/>
  <c r="M2" i="5"/>
  <c r="L2" i="5"/>
  <c r="J2" i="5"/>
  <c r="I2" i="5"/>
  <c r="B2" i="5" s="1"/>
  <c r="G2" i="5"/>
  <c r="H2" i="5" s="1"/>
  <c r="E2" i="5"/>
  <c r="D2" i="5"/>
  <c r="C2" i="5"/>
  <c r="Q79" i="5"/>
  <c r="P79" i="5"/>
  <c r="R79" i="5" s="1"/>
  <c r="S79" i="5" s="1"/>
  <c r="O79" i="5"/>
  <c r="N79" i="5"/>
  <c r="M79" i="5"/>
  <c r="L79" i="5"/>
  <c r="J79" i="5"/>
  <c r="I79" i="5"/>
  <c r="B79" i="5" s="1"/>
  <c r="G79" i="5"/>
  <c r="H79" i="5" s="1"/>
  <c r="E79" i="5"/>
  <c r="D79" i="5"/>
  <c r="C79" i="5"/>
  <c r="Q74" i="5"/>
  <c r="P74" i="5"/>
  <c r="R74" i="5" s="1"/>
  <c r="S74" i="5" s="1"/>
  <c r="O74" i="5"/>
  <c r="N74" i="5"/>
  <c r="M74" i="5"/>
  <c r="L74" i="5"/>
  <c r="J74" i="5"/>
  <c r="I74" i="5"/>
  <c r="B74" i="5" s="1"/>
  <c r="G74" i="5"/>
  <c r="H74" i="5" s="1"/>
  <c r="E74" i="5"/>
  <c r="D74" i="5"/>
  <c r="C74" i="5"/>
  <c r="Q77" i="5"/>
  <c r="P77" i="5"/>
  <c r="R77" i="5" s="1"/>
  <c r="S77" i="5" s="1"/>
  <c r="O77" i="5"/>
  <c r="N77" i="5"/>
  <c r="M77" i="5"/>
  <c r="L77" i="5"/>
  <c r="J77" i="5"/>
  <c r="I77" i="5"/>
  <c r="B77" i="5" s="1"/>
  <c r="G77" i="5"/>
  <c r="H77" i="5" s="1"/>
  <c r="E77" i="5"/>
  <c r="D77" i="5"/>
  <c r="C77" i="5"/>
  <c r="Q78" i="5"/>
  <c r="P78" i="5"/>
  <c r="R78" i="5" s="1"/>
  <c r="S78" i="5" s="1"/>
  <c r="O78" i="5"/>
  <c r="N78" i="5"/>
  <c r="M78" i="5"/>
  <c r="L78" i="5"/>
  <c r="J78" i="5"/>
  <c r="I78" i="5"/>
  <c r="B78" i="5" s="1"/>
  <c r="G78" i="5"/>
  <c r="H78" i="5" s="1"/>
  <c r="E78" i="5"/>
  <c r="D78" i="5"/>
  <c r="C78" i="5"/>
  <c r="Q72" i="5"/>
  <c r="P72" i="5"/>
  <c r="R72" i="5" s="1"/>
  <c r="S72" i="5" s="1"/>
  <c r="O72" i="5"/>
  <c r="N72" i="5"/>
  <c r="M72" i="5"/>
  <c r="L72" i="5"/>
  <c r="J72" i="5"/>
  <c r="I72" i="5"/>
  <c r="B72" i="5" s="1"/>
  <c r="G72" i="5"/>
  <c r="H72" i="5" s="1"/>
  <c r="E72" i="5"/>
  <c r="D72" i="5"/>
  <c r="C72" i="5"/>
  <c r="Q73" i="5"/>
  <c r="P73" i="5"/>
  <c r="R73" i="5" s="1"/>
  <c r="S73" i="5" s="1"/>
  <c r="O73" i="5"/>
  <c r="N73" i="5"/>
  <c r="M73" i="5"/>
  <c r="L73" i="5"/>
  <c r="J73" i="5"/>
  <c r="I73" i="5"/>
  <c r="B73" i="5" s="1"/>
  <c r="G73" i="5"/>
  <c r="H73" i="5" s="1"/>
  <c r="E73" i="5"/>
  <c r="D73" i="5"/>
  <c r="C73" i="5"/>
  <c r="Q70" i="5"/>
  <c r="P70" i="5"/>
  <c r="R70" i="5" s="1"/>
  <c r="S70" i="5" s="1"/>
  <c r="O70" i="5"/>
  <c r="N70" i="5"/>
  <c r="M70" i="5"/>
  <c r="L70" i="5"/>
  <c r="J70" i="5"/>
  <c r="I70" i="5"/>
  <c r="B70" i="5" s="1"/>
  <c r="G70" i="5"/>
  <c r="H70" i="5" s="1"/>
  <c r="E70" i="5"/>
  <c r="D70" i="5"/>
  <c r="C70" i="5"/>
  <c r="Q69" i="5"/>
  <c r="P69" i="5"/>
  <c r="R69" i="5" s="1"/>
  <c r="S69" i="5" s="1"/>
  <c r="O69" i="5"/>
  <c r="N69" i="5"/>
  <c r="M69" i="5"/>
  <c r="L69" i="5"/>
  <c r="J69" i="5"/>
  <c r="I69" i="5"/>
  <c r="B69" i="5" s="1"/>
  <c r="G69" i="5"/>
  <c r="H69" i="5" s="1"/>
  <c r="E69" i="5"/>
  <c r="D69" i="5"/>
  <c r="C69" i="5"/>
  <c r="Q64" i="5"/>
  <c r="P64" i="5"/>
  <c r="R64" i="5" s="1"/>
  <c r="S64" i="5" s="1"/>
  <c r="O64" i="5"/>
  <c r="N64" i="5"/>
  <c r="M64" i="5"/>
  <c r="L64" i="5"/>
  <c r="J64" i="5"/>
  <c r="I64" i="5"/>
  <c r="B64" i="5" s="1"/>
  <c r="G64" i="5"/>
  <c r="H64" i="5" s="1"/>
  <c r="E64" i="5"/>
  <c r="D64" i="5"/>
  <c r="C64" i="5"/>
  <c r="Q65" i="5"/>
  <c r="P65" i="5"/>
  <c r="R65" i="5" s="1"/>
  <c r="S65" i="5" s="1"/>
  <c r="O65" i="5"/>
  <c r="N65" i="5"/>
  <c r="M65" i="5"/>
  <c r="L65" i="5"/>
  <c r="J65" i="5"/>
  <c r="I65" i="5"/>
  <c r="B65" i="5" s="1"/>
  <c r="G65" i="5"/>
  <c r="H65" i="5" s="1"/>
  <c r="E65" i="5"/>
  <c r="D65" i="5"/>
  <c r="C65" i="5"/>
  <c r="Q71" i="5"/>
  <c r="P71" i="5"/>
  <c r="R71" i="5" s="1"/>
  <c r="S71" i="5" s="1"/>
  <c r="O71" i="5"/>
  <c r="N71" i="5"/>
  <c r="M71" i="5"/>
  <c r="L71" i="5"/>
  <c r="J71" i="5"/>
  <c r="I71" i="5"/>
  <c r="B71" i="5" s="1"/>
  <c r="G71" i="5"/>
  <c r="H71" i="5" s="1"/>
  <c r="E71" i="5"/>
  <c r="D71" i="5"/>
  <c r="C71" i="5"/>
  <c r="Q62" i="5"/>
  <c r="P62" i="5"/>
  <c r="R62" i="5" s="1"/>
  <c r="S62" i="5" s="1"/>
  <c r="O62" i="5"/>
  <c r="N62" i="5"/>
  <c r="M62" i="5"/>
  <c r="L62" i="5"/>
  <c r="J62" i="5"/>
  <c r="I62" i="5"/>
  <c r="B62" i="5" s="1"/>
  <c r="G62" i="5"/>
  <c r="H62" i="5" s="1"/>
  <c r="E62" i="5"/>
  <c r="D62" i="5"/>
  <c r="C62" i="5"/>
  <c r="Q68" i="5"/>
  <c r="P68" i="5"/>
  <c r="R68" i="5" s="1"/>
  <c r="S68" i="5" s="1"/>
  <c r="O68" i="5"/>
  <c r="N68" i="5"/>
  <c r="M68" i="5"/>
  <c r="L68" i="5"/>
  <c r="J68" i="5"/>
  <c r="I68" i="5"/>
  <c r="B68" i="5" s="1"/>
  <c r="G68" i="5"/>
  <c r="H68" i="5" s="1"/>
  <c r="E68" i="5"/>
  <c r="D68" i="5"/>
  <c r="C68" i="5"/>
  <c r="Q76" i="5"/>
  <c r="P76" i="5"/>
  <c r="R76" i="5" s="1"/>
  <c r="S76" i="5" s="1"/>
  <c r="O76" i="5"/>
  <c r="N76" i="5"/>
  <c r="M76" i="5"/>
  <c r="L76" i="5"/>
  <c r="J76" i="5"/>
  <c r="I76" i="5"/>
  <c r="B76" i="5" s="1"/>
  <c r="G76" i="5"/>
  <c r="H76" i="5" s="1"/>
  <c r="E76" i="5"/>
  <c r="D76" i="5"/>
  <c r="C76" i="5"/>
  <c r="Q63" i="5"/>
  <c r="P63" i="5"/>
  <c r="R63" i="5" s="1"/>
  <c r="S63" i="5" s="1"/>
  <c r="O63" i="5"/>
  <c r="N63" i="5"/>
  <c r="M63" i="5"/>
  <c r="L63" i="5"/>
  <c r="J63" i="5"/>
  <c r="I63" i="5"/>
  <c r="B63" i="5" s="1"/>
  <c r="G63" i="5"/>
  <c r="H63" i="5" s="1"/>
  <c r="E63" i="5"/>
  <c r="D63" i="5"/>
  <c r="C63" i="5"/>
  <c r="Q67" i="5"/>
  <c r="P67" i="5"/>
  <c r="R67" i="5" s="1"/>
  <c r="S67" i="5" s="1"/>
  <c r="O67" i="5"/>
  <c r="N67" i="5"/>
  <c r="M67" i="5"/>
  <c r="L67" i="5"/>
  <c r="J67" i="5"/>
  <c r="I67" i="5"/>
  <c r="B67" i="5" s="1"/>
  <c r="G67" i="5"/>
  <c r="H67" i="5" s="1"/>
  <c r="E67" i="5"/>
  <c r="D67" i="5"/>
  <c r="C67" i="5"/>
  <c r="Q66" i="5"/>
  <c r="P66" i="5"/>
  <c r="R66" i="5" s="1"/>
  <c r="S66" i="5" s="1"/>
  <c r="O66" i="5"/>
  <c r="N66" i="5"/>
  <c r="M66" i="5"/>
  <c r="L66" i="5"/>
  <c r="J66" i="5"/>
  <c r="I66" i="5"/>
  <c r="B66" i="5" s="1"/>
  <c r="G66" i="5"/>
  <c r="H66" i="5" s="1"/>
  <c r="E66" i="5"/>
  <c r="D66" i="5"/>
  <c r="C66" i="5"/>
  <c r="Q61" i="5"/>
  <c r="P61" i="5"/>
  <c r="R61" i="5" s="1"/>
  <c r="S61" i="5" s="1"/>
  <c r="O61" i="5"/>
  <c r="N61" i="5"/>
  <c r="M61" i="5"/>
  <c r="L61" i="5"/>
  <c r="J61" i="5"/>
  <c r="I61" i="5"/>
  <c r="B61" i="5" s="1"/>
  <c r="G61" i="5"/>
  <c r="H61" i="5" s="1"/>
  <c r="E61" i="5"/>
  <c r="D61" i="5"/>
  <c r="C61" i="5"/>
  <c r="Q75" i="5"/>
  <c r="P75" i="5"/>
  <c r="R75" i="5" s="1"/>
  <c r="S75" i="5" s="1"/>
  <c r="O75" i="5"/>
  <c r="N75" i="5"/>
  <c r="M75" i="5"/>
  <c r="L75" i="5"/>
  <c r="J75" i="5"/>
  <c r="I75" i="5"/>
  <c r="B75" i="5" s="1"/>
  <c r="G75" i="5"/>
  <c r="H75" i="5" s="1"/>
  <c r="E75" i="5"/>
  <c r="D75" i="5"/>
  <c r="C75" i="5"/>
  <c r="Q39" i="5"/>
  <c r="P39" i="5"/>
  <c r="R39" i="5" s="1"/>
  <c r="S39" i="5" s="1"/>
  <c r="O39" i="5"/>
  <c r="N39" i="5"/>
  <c r="M39" i="5"/>
  <c r="L39" i="5"/>
  <c r="J39" i="5"/>
  <c r="I39" i="5"/>
  <c r="B39" i="5" s="1"/>
  <c r="G39" i="5"/>
  <c r="H39" i="5" s="1"/>
  <c r="E39" i="5"/>
  <c r="D39" i="5"/>
  <c r="C39" i="5"/>
  <c r="Q21" i="5"/>
  <c r="P21" i="5"/>
  <c r="R21" i="5" s="1"/>
  <c r="S21" i="5" s="1"/>
  <c r="O21" i="5"/>
  <c r="N21" i="5"/>
  <c r="M21" i="5"/>
  <c r="L21" i="5"/>
  <c r="J21" i="5"/>
  <c r="I21" i="5"/>
  <c r="B21" i="5" s="1"/>
  <c r="G21" i="5"/>
  <c r="H21" i="5" s="1"/>
  <c r="E21" i="5"/>
  <c r="D21" i="5"/>
  <c r="C21" i="5"/>
  <c r="Q37" i="5"/>
  <c r="P37" i="5"/>
  <c r="R37" i="5" s="1"/>
  <c r="S37" i="5" s="1"/>
  <c r="O37" i="5"/>
  <c r="N37" i="5"/>
  <c r="M37" i="5"/>
  <c r="L37" i="5"/>
  <c r="J37" i="5"/>
  <c r="I37" i="5"/>
  <c r="B37" i="5" s="1"/>
  <c r="G37" i="5"/>
  <c r="H37" i="5" s="1"/>
  <c r="E37" i="5"/>
  <c r="D37" i="5"/>
  <c r="C37" i="5"/>
  <c r="Q60" i="5"/>
  <c r="P60" i="5"/>
  <c r="R60" i="5" s="1"/>
  <c r="S60" i="5" s="1"/>
  <c r="O60" i="5"/>
  <c r="N60" i="5"/>
  <c r="M60" i="5"/>
  <c r="L60" i="5"/>
  <c r="J60" i="5"/>
  <c r="I60" i="5"/>
  <c r="B60" i="5" s="1"/>
  <c r="G60" i="5"/>
  <c r="H60" i="5" s="1"/>
  <c r="E60" i="5"/>
  <c r="D60" i="5"/>
  <c r="C60" i="5"/>
  <c r="Q3" i="5"/>
  <c r="P3" i="5"/>
  <c r="R3" i="5" s="1"/>
  <c r="S3" i="5" s="1"/>
  <c r="O3" i="5"/>
  <c r="N3" i="5"/>
  <c r="M3" i="5"/>
  <c r="L3" i="5"/>
  <c r="J3" i="5"/>
  <c r="I3" i="5"/>
  <c r="B3" i="5" s="1"/>
  <c r="G3" i="5"/>
  <c r="H3" i="5" s="1"/>
  <c r="E3" i="5"/>
  <c r="D3" i="5"/>
  <c r="C3" i="5"/>
  <c r="Q82" i="5"/>
  <c r="P82" i="5"/>
  <c r="R82" i="5" s="1"/>
  <c r="S82" i="5" s="1"/>
  <c r="O82" i="5"/>
  <c r="N82" i="5"/>
  <c r="M82" i="5"/>
  <c r="L82" i="5"/>
  <c r="J82" i="5"/>
  <c r="I82" i="5"/>
  <c r="B82" i="5" s="1"/>
  <c r="G82" i="5"/>
  <c r="H82" i="5" s="1"/>
  <c r="E82" i="5"/>
  <c r="D82" i="5"/>
  <c r="C82" i="5"/>
  <c r="Q59" i="5"/>
  <c r="P59" i="5"/>
  <c r="R59" i="5" s="1"/>
  <c r="S59" i="5" s="1"/>
  <c r="O59" i="5"/>
  <c r="N59" i="5"/>
  <c r="M59" i="5"/>
  <c r="L59" i="5"/>
  <c r="J59" i="5"/>
  <c r="I59" i="5"/>
  <c r="B59" i="5" s="1"/>
  <c r="G59" i="5"/>
  <c r="H59" i="5" s="1"/>
  <c r="E59" i="5"/>
  <c r="D59" i="5"/>
  <c r="C59" i="5"/>
  <c r="Q81" i="5"/>
  <c r="P81" i="5"/>
  <c r="R81" i="5" s="1"/>
  <c r="S81" i="5" s="1"/>
  <c r="O81" i="5"/>
  <c r="N81" i="5"/>
  <c r="M81" i="5"/>
  <c r="L81" i="5"/>
  <c r="J81" i="5"/>
  <c r="I81" i="5"/>
  <c r="B81" i="5" s="1"/>
  <c r="G81" i="5"/>
  <c r="H81" i="5" s="1"/>
  <c r="E81" i="5"/>
  <c r="D81" i="5"/>
  <c r="C81" i="5"/>
  <c r="Q80" i="5"/>
  <c r="P80" i="5"/>
  <c r="R80" i="5" s="1"/>
  <c r="S80" i="5" s="1"/>
  <c r="O80" i="5"/>
  <c r="N80" i="5"/>
  <c r="M80" i="5"/>
  <c r="L80" i="5"/>
  <c r="J80" i="5"/>
  <c r="I80" i="5"/>
  <c r="B80" i="5" s="1"/>
  <c r="G80" i="5"/>
  <c r="H80" i="5" s="1"/>
  <c r="E80" i="5"/>
  <c r="D80" i="5"/>
  <c r="C80" i="5"/>
  <c r="Q50" i="5"/>
  <c r="P50" i="5"/>
  <c r="R50" i="5" s="1"/>
  <c r="S50" i="5" s="1"/>
  <c r="O50" i="5"/>
  <c r="N50" i="5"/>
  <c r="M50" i="5"/>
  <c r="L50" i="5"/>
  <c r="J50" i="5"/>
  <c r="I50" i="5"/>
  <c r="B50" i="5" s="1"/>
  <c r="G50" i="5"/>
  <c r="H50" i="5" s="1"/>
  <c r="E50" i="5"/>
  <c r="D50" i="5"/>
  <c r="C50" i="5"/>
  <c r="Q23" i="5"/>
  <c r="P23" i="5"/>
  <c r="R23" i="5" s="1"/>
  <c r="S23" i="5" s="1"/>
  <c r="O23" i="5"/>
  <c r="N23" i="5"/>
  <c r="M23" i="5"/>
  <c r="L23" i="5"/>
  <c r="J23" i="5"/>
  <c r="I23" i="5"/>
  <c r="B23" i="5" s="1"/>
  <c r="G23" i="5"/>
  <c r="H23" i="5" s="1"/>
  <c r="E23" i="5"/>
  <c r="D23" i="5"/>
  <c r="C23" i="5"/>
  <c r="Q38" i="5"/>
  <c r="P38" i="5"/>
  <c r="R38" i="5" s="1"/>
  <c r="S38" i="5" s="1"/>
  <c r="O38" i="5"/>
  <c r="N38" i="5"/>
  <c r="M38" i="5"/>
  <c r="L38" i="5"/>
  <c r="J38" i="5"/>
  <c r="I38" i="5"/>
  <c r="B38" i="5" s="1"/>
  <c r="G38" i="5"/>
  <c r="H38" i="5" s="1"/>
  <c r="E38" i="5"/>
  <c r="D38" i="5"/>
  <c r="C38" i="5"/>
  <c r="Q17" i="5"/>
  <c r="P17" i="5"/>
  <c r="R17" i="5" s="1"/>
  <c r="S17" i="5" s="1"/>
  <c r="O17" i="5"/>
  <c r="N17" i="5"/>
  <c r="M17" i="5"/>
  <c r="L17" i="5"/>
  <c r="J17" i="5"/>
  <c r="I17" i="5"/>
  <c r="B17" i="5" s="1"/>
  <c r="G17" i="5"/>
  <c r="H17" i="5" s="1"/>
  <c r="E17" i="5"/>
  <c r="D17" i="5"/>
  <c r="C17" i="5"/>
  <c r="Q22" i="5"/>
  <c r="P22" i="5"/>
  <c r="R22" i="5" s="1"/>
  <c r="S22" i="5" s="1"/>
  <c r="O22" i="5"/>
  <c r="N22" i="5"/>
  <c r="M22" i="5"/>
  <c r="L22" i="5"/>
  <c r="J22" i="5"/>
  <c r="I22" i="5"/>
  <c r="B22" i="5" s="1"/>
  <c r="G22" i="5"/>
  <c r="H22" i="5" s="1"/>
  <c r="E22" i="5"/>
  <c r="D22" i="5"/>
  <c r="C22" i="5"/>
  <c r="Q35" i="5"/>
  <c r="P35" i="5"/>
  <c r="R35" i="5" s="1"/>
  <c r="S35" i="5" s="1"/>
  <c r="O35" i="5"/>
  <c r="N35" i="5"/>
  <c r="M35" i="5"/>
  <c r="L35" i="5"/>
  <c r="J35" i="5"/>
  <c r="I35" i="5"/>
  <c r="B35" i="5" s="1"/>
  <c r="G35" i="5"/>
  <c r="H35" i="5" s="1"/>
  <c r="E35" i="5"/>
  <c r="D35" i="5"/>
  <c r="C35" i="5"/>
  <c r="Q49" i="5"/>
  <c r="P49" i="5"/>
  <c r="R49" i="5" s="1"/>
  <c r="S49" i="5" s="1"/>
  <c r="O49" i="5"/>
  <c r="N49" i="5"/>
  <c r="M49" i="5"/>
  <c r="L49" i="5"/>
  <c r="J49" i="5"/>
  <c r="I49" i="5"/>
  <c r="B49" i="5" s="1"/>
  <c r="G49" i="5"/>
  <c r="H49" i="5" s="1"/>
  <c r="E49" i="5"/>
  <c r="D49" i="5"/>
  <c r="C49" i="5"/>
  <c r="Q48" i="5"/>
  <c r="P48" i="5"/>
  <c r="R48" i="5" s="1"/>
  <c r="S48" i="5" s="1"/>
  <c r="O48" i="5"/>
  <c r="N48" i="5"/>
  <c r="M48" i="5"/>
  <c r="L48" i="5"/>
  <c r="J48" i="5"/>
  <c r="I48" i="5"/>
  <c r="B48" i="5" s="1"/>
  <c r="G48" i="5"/>
  <c r="H48" i="5" s="1"/>
  <c r="E48" i="5"/>
  <c r="D48" i="5"/>
  <c r="C48" i="5"/>
  <c r="Q47" i="5"/>
  <c r="P47" i="5"/>
  <c r="R47" i="5" s="1"/>
  <c r="S47" i="5" s="1"/>
  <c r="O47" i="5"/>
  <c r="N47" i="5"/>
  <c r="M47" i="5"/>
  <c r="L47" i="5"/>
  <c r="J47" i="5"/>
  <c r="I47" i="5"/>
  <c r="B47" i="5" s="1"/>
  <c r="G47" i="5"/>
  <c r="H47" i="5" s="1"/>
  <c r="E47" i="5"/>
  <c r="D47" i="5"/>
  <c r="C47" i="5"/>
  <c r="Q46" i="5"/>
  <c r="P46" i="5"/>
  <c r="R46" i="5" s="1"/>
  <c r="S46" i="5" s="1"/>
  <c r="O46" i="5"/>
  <c r="N46" i="5"/>
  <c r="M46" i="5"/>
  <c r="L46" i="5"/>
  <c r="J46" i="5"/>
  <c r="I46" i="5"/>
  <c r="B46" i="5" s="1"/>
  <c r="G46" i="5"/>
  <c r="H46" i="5" s="1"/>
  <c r="E46" i="5"/>
  <c r="D46" i="5"/>
  <c r="C46" i="5"/>
  <c r="Q57" i="5"/>
  <c r="P57" i="5"/>
  <c r="R57" i="5" s="1"/>
  <c r="S57" i="5" s="1"/>
  <c r="O57" i="5"/>
  <c r="N57" i="5"/>
  <c r="M57" i="5"/>
  <c r="L57" i="5"/>
  <c r="J57" i="5"/>
  <c r="I57" i="5"/>
  <c r="B57" i="5" s="1"/>
  <c r="G57" i="5"/>
  <c r="H57" i="5" s="1"/>
  <c r="E57" i="5"/>
  <c r="D57" i="5"/>
  <c r="C57" i="5"/>
  <c r="Q56" i="5"/>
  <c r="P56" i="5"/>
  <c r="R56" i="5" s="1"/>
  <c r="S56" i="5" s="1"/>
  <c r="O56" i="5"/>
  <c r="N56" i="5"/>
  <c r="M56" i="5"/>
  <c r="L56" i="5"/>
  <c r="J56" i="5"/>
  <c r="I56" i="5"/>
  <c r="B56" i="5" s="1"/>
  <c r="G56" i="5"/>
  <c r="H56" i="5" s="1"/>
  <c r="E56" i="5"/>
  <c r="D56" i="5"/>
  <c r="C56" i="5"/>
  <c r="Q20" i="5"/>
  <c r="P20" i="5"/>
  <c r="R20" i="5" s="1"/>
  <c r="S20" i="5" s="1"/>
  <c r="O20" i="5"/>
  <c r="N20" i="5"/>
  <c r="M20" i="5"/>
  <c r="L20" i="5"/>
  <c r="J20" i="5"/>
  <c r="I20" i="5"/>
  <c r="B20" i="5" s="1"/>
  <c r="G20" i="5"/>
  <c r="H20" i="5" s="1"/>
  <c r="E20" i="5"/>
  <c r="D20" i="5"/>
  <c r="C20" i="5"/>
  <c r="Q33" i="5"/>
  <c r="P33" i="5"/>
  <c r="R33" i="5" s="1"/>
  <c r="S33" i="5" s="1"/>
  <c r="O33" i="5"/>
  <c r="N33" i="5"/>
  <c r="M33" i="5"/>
  <c r="L33" i="5"/>
  <c r="J33" i="5"/>
  <c r="I33" i="5"/>
  <c r="B33" i="5" s="1"/>
  <c r="G33" i="5"/>
  <c r="H33" i="5" s="1"/>
  <c r="E33" i="5"/>
  <c r="D33" i="5"/>
  <c r="C33" i="5"/>
  <c r="Q36" i="5"/>
  <c r="P36" i="5"/>
  <c r="R36" i="5" s="1"/>
  <c r="S36" i="5" s="1"/>
  <c r="O36" i="5"/>
  <c r="N36" i="5"/>
  <c r="M36" i="5"/>
  <c r="L36" i="5"/>
  <c r="J36" i="5"/>
  <c r="I36" i="5"/>
  <c r="B36" i="5" s="1"/>
  <c r="G36" i="5"/>
  <c r="H36" i="5" s="1"/>
  <c r="E36" i="5"/>
  <c r="D36" i="5"/>
  <c r="C36" i="5"/>
  <c r="Q58" i="5"/>
  <c r="P58" i="5"/>
  <c r="R58" i="5" s="1"/>
  <c r="S58" i="5" s="1"/>
  <c r="O58" i="5"/>
  <c r="N58" i="5"/>
  <c r="M58" i="5"/>
  <c r="L58" i="5"/>
  <c r="J58" i="5"/>
  <c r="I58" i="5"/>
  <c r="B58" i="5" s="1"/>
  <c r="G58" i="5"/>
  <c r="H58" i="5" s="1"/>
  <c r="E58" i="5"/>
  <c r="D58" i="5"/>
  <c r="C58" i="5"/>
  <c r="Q32" i="5"/>
  <c r="P32" i="5"/>
  <c r="R32" i="5" s="1"/>
  <c r="S32" i="5" s="1"/>
  <c r="O32" i="5"/>
  <c r="N32" i="5"/>
  <c r="M32" i="5"/>
  <c r="L32" i="5"/>
  <c r="J32" i="5"/>
  <c r="I32" i="5"/>
  <c r="B32" i="5" s="1"/>
  <c r="G32" i="5"/>
  <c r="H32" i="5" s="1"/>
  <c r="E32" i="5"/>
  <c r="D32" i="5"/>
  <c r="C32" i="5"/>
  <c r="Q41" i="5"/>
  <c r="P41" i="5"/>
  <c r="R41" i="5" s="1"/>
  <c r="S41" i="5" s="1"/>
  <c r="O41" i="5"/>
  <c r="N41" i="5"/>
  <c r="M41" i="5"/>
  <c r="L41" i="5"/>
  <c r="J41" i="5"/>
  <c r="I41" i="5"/>
  <c r="B41" i="5" s="1"/>
  <c r="G41" i="5"/>
  <c r="H41" i="5" s="1"/>
  <c r="E41" i="5"/>
  <c r="D41" i="5"/>
  <c r="C41" i="5"/>
  <c r="Q55" i="5"/>
  <c r="P55" i="5"/>
  <c r="R55" i="5" s="1"/>
  <c r="S55" i="5" s="1"/>
  <c r="O55" i="5"/>
  <c r="N55" i="5"/>
  <c r="M55" i="5"/>
  <c r="L55" i="5"/>
  <c r="J55" i="5"/>
  <c r="I55" i="5"/>
  <c r="B55" i="5" s="1"/>
  <c r="G55" i="5"/>
  <c r="H55" i="5" s="1"/>
  <c r="E55" i="5"/>
  <c r="D55" i="5"/>
  <c r="C55" i="5"/>
  <c r="Q34" i="5"/>
  <c r="P34" i="5"/>
  <c r="R34" i="5" s="1"/>
  <c r="S34" i="5" s="1"/>
  <c r="O34" i="5"/>
  <c r="N34" i="5"/>
  <c r="M34" i="5"/>
  <c r="L34" i="5"/>
  <c r="J34" i="5"/>
  <c r="I34" i="5"/>
  <c r="B34" i="5" s="1"/>
  <c r="G34" i="5"/>
  <c r="H34" i="5" s="1"/>
  <c r="E34" i="5"/>
  <c r="D34" i="5"/>
  <c r="C34" i="5"/>
  <c r="Q31" i="5"/>
  <c r="P31" i="5"/>
  <c r="R31" i="5" s="1"/>
  <c r="S31" i="5" s="1"/>
  <c r="O31" i="5"/>
  <c r="N31" i="5"/>
  <c r="M31" i="5"/>
  <c r="L31" i="5"/>
  <c r="J31" i="5"/>
  <c r="I31" i="5"/>
  <c r="B31" i="5" s="1"/>
  <c r="G31" i="5"/>
  <c r="H31" i="5" s="1"/>
  <c r="E31" i="5"/>
  <c r="D31" i="5"/>
  <c r="C31" i="5"/>
  <c r="Q30" i="5"/>
  <c r="P30" i="5"/>
  <c r="R30" i="5" s="1"/>
  <c r="S30" i="5" s="1"/>
  <c r="O30" i="5"/>
  <c r="N30" i="5"/>
  <c r="M30" i="5"/>
  <c r="L30" i="5"/>
  <c r="J30" i="5"/>
  <c r="I30" i="5"/>
  <c r="B30" i="5" s="1"/>
  <c r="G30" i="5"/>
  <c r="H30" i="5" s="1"/>
  <c r="E30" i="5"/>
  <c r="D30" i="5"/>
  <c r="C30" i="5"/>
  <c r="Q19" i="5"/>
  <c r="P19" i="5"/>
  <c r="R19" i="5" s="1"/>
  <c r="S19" i="5" s="1"/>
  <c r="O19" i="5"/>
  <c r="N19" i="5"/>
  <c r="M19" i="5"/>
  <c r="L19" i="5"/>
  <c r="J19" i="5"/>
  <c r="I19" i="5"/>
  <c r="B19" i="5" s="1"/>
  <c r="G19" i="5"/>
  <c r="H19" i="5" s="1"/>
  <c r="E19" i="5"/>
  <c r="D19" i="5"/>
  <c r="C19" i="5"/>
  <c r="Q29" i="5"/>
  <c r="P29" i="5"/>
  <c r="R29" i="5" s="1"/>
  <c r="S29" i="5" s="1"/>
  <c r="O29" i="5"/>
  <c r="N29" i="5"/>
  <c r="M29" i="5"/>
  <c r="L29" i="5"/>
  <c r="J29" i="5"/>
  <c r="I29" i="5"/>
  <c r="B29" i="5" s="1"/>
  <c r="G29" i="5"/>
  <c r="H29" i="5" s="1"/>
  <c r="E29" i="5"/>
  <c r="D29" i="5"/>
  <c r="C29" i="5"/>
  <c r="Q28" i="5"/>
  <c r="P28" i="5"/>
  <c r="R28" i="5" s="1"/>
  <c r="S28" i="5" s="1"/>
  <c r="O28" i="5"/>
  <c r="N28" i="5"/>
  <c r="M28" i="5"/>
  <c r="L28" i="5"/>
  <c r="J28" i="5"/>
  <c r="I28" i="5"/>
  <c r="B28" i="5" s="1"/>
  <c r="G28" i="5"/>
  <c r="H28" i="5" s="1"/>
  <c r="E28" i="5"/>
  <c r="D28" i="5"/>
  <c r="C28" i="5"/>
  <c r="Q44" i="5"/>
  <c r="P44" i="5"/>
  <c r="R44" i="5" s="1"/>
  <c r="S44" i="5" s="1"/>
  <c r="O44" i="5"/>
  <c r="N44" i="5"/>
  <c r="M44" i="5"/>
  <c r="L44" i="5"/>
  <c r="J44" i="5"/>
  <c r="I44" i="5"/>
  <c r="B44" i="5" s="1"/>
  <c r="G44" i="5"/>
  <c r="H44" i="5" s="1"/>
  <c r="E44" i="5"/>
  <c r="D44" i="5"/>
  <c r="C44" i="5"/>
  <c r="Q43" i="5"/>
  <c r="P43" i="5"/>
  <c r="R43" i="5" s="1"/>
  <c r="S43" i="5" s="1"/>
  <c r="O43" i="5"/>
  <c r="N43" i="5"/>
  <c r="M43" i="5"/>
  <c r="L43" i="5"/>
  <c r="J43" i="5"/>
  <c r="I43" i="5"/>
  <c r="B43" i="5" s="1"/>
  <c r="G43" i="5"/>
  <c r="H43" i="5" s="1"/>
  <c r="E43" i="5"/>
  <c r="D43" i="5"/>
  <c r="C43" i="5"/>
  <c r="Q54" i="5"/>
  <c r="P54" i="5"/>
  <c r="R54" i="5" s="1"/>
  <c r="S54" i="5" s="1"/>
  <c r="O54" i="5"/>
  <c r="N54" i="5"/>
  <c r="M54" i="5"/>
  <c r="L54" i="5"/>
  <c r="J54" i="5"/>
  <c r="I54" i="5"/>
  <c r="B54" i="5" s="1"/>
  <c r="G54" i="5"/>
  <c r="H54" i="5" s="1"/>
  <c r="E54" i="5"/>
  <c r="D54" i="5"/>
  <c r="C54" i="5"/>
  <c r="Q27" i="5"/>
  <c r="P27" i="5"/>
  <c r="R27" i="5" s="1"/>
  <c r="S27" i="5" s="1"/>
  <c r="O27" i="5"/>
  <c r="N27" i="5"/>
  <c r="M27" i="5"/>
  <c r="L27" i="5"/>
  <c r="J27" i="5"/>
  <c r="I27" i="5"/>
  <c r="B27" i="5" s="1"/>
  <c r="G27" i="5"/>
  <c r="H27" i="5" s="1"/>
  <c r="E27" i="5"/>
  <c r="D27" i="5"/>
  <c r="C27" i="5"/>
  <c r="Q45" i="5"/>
  <c r="P45" i="5"/>
  <c r="R45" i="5" s="1"/>
  <c r="S45" i="5" s="1"/>
  <c r="O45" i="5"/>
  <c r="N45" i="5"/>
  <c r="M45" i="5"/>
  <c r="L45" i="5"/>
  <c r="J45" i="5"/>
  <c r="I45" i="5"/>
  <c r="B45" i="5" s="1"/>
  <c r="G45" i="5"/>
  <c r="H45" i="5" s="1"/>
  <c r="E45" i="5"/>
  <c r="D45" i="5"/>
  <c r="C45" i="5"/>
  <c r="Q53" i="5"/>
  <c r="P53" i="5"/>
  <c r="R53" i="5" s="1"/>
  <c r="S53" i="5" s="1"/>
  <c r="O53" i="5"/>
  <c r="N53" i="5"/>
  <c r="M53" i="5"/>
  <c r="L53" i="5"/>
  <c r="J53" i="5"/>
  <c r="I53" i="5"/>
  <c r="B53" i="5" s="1"/>
  <c r="G53" i="5"/>
  <c r="H53" i="5" s="1"/>
  <c r="E53" i="5"/>
  <c r="D53" i="5"/>
  <c r="C53" i="5"/>
  <c r="Q26" i="5"/>
  <c r="P26" i="5"/>
  <c r="R26" i="5" s="1"/>
  <c r="S26" i="5" s="1"/>
  <c r="O26" i="5"/>
  <c r="N26" i="5"/>
  <c r="M26" i="5"/>
  <c r="L26" i="5"/>
  <c r="J26" i="5"/>
  <c r="I26" i="5"/>
  <c r="B26" i="5" s="1"/>
  <c r="G26" i="5"/>
  <c r="H26" i="5" s="1"/>
  <c r="E26" i="5"/>
  <c r="D26" i="5"/>
  <c r="C26" i="5"/>
  <c r="Q25" i="5"/>
  <c r="P25" i="5"/>
  <c r="R25" i="5" s="1"/>
  <c r="S25" i="5" s="1"/>
  <c r="O25" i="5"/>
  <c r="N25" i="5"/>
  <c r="M25" i="5"/>
  <c r="L25" i="5"/>
  <c r="J25" i="5"/>
  <c r="I25" i="5"/>
  <c r="B25" i="5" s="1"/>
  <c r="G25" i="5"/>
  <c r="H25" i="5" s="1"/>
  <c r="E25" i="5"/>
  <c r="D25" i="5"/>
  <c r="C25" i="5"/>
  <c r="Q24" i="5"/>
  <c r="P24" i="5"/>
  <c r="R24" i="5" s="1"/>
  <c r="S24" i="5" s="1"/>
  <c r="O24" i="5"/>
  <c r="N24" i="5"/>
  <c r="M24" i="5"/>
  <c r="L24" i="5"/>
  <c r="J24" i="5"/>
  <c r="I24" i="5"/>
  <c r="B24" i="5" s="1"/>
  <c r="G24" i="5"/>
  <c r="H24" i="5" s="1"/>
  <c r="E24" i="5"/>
  <c r="D24" i="5"/>
  <c r="C24" i="5"/>
  <c r="Q18" i="5"/>
  <c r="P18" i="5"/>
  <c r="R18" i="5" s="1"/>
  <c r="S18" i="5" s="1"/>
  <c r="O18" i="5"/>
  <c r="N18" i="5"/>
  <c r="M18" i="5"/>
  <c r="L18" i="5"/>
  <c r="J18" i="5"/>
  <c r="I18" i="5"/>
  <c r="B18" i="5" s="1"/>
  <c r="G18" i="5"/>
  <c r="H18" i="5" s="1"/>
  <c r="E18" i="5"/>
  <c r="D18" i="5"/>
  <c r="C18" i="5"/>
  <c r="Q52" i="5"/>
  <c r="P52" i="5"/>
  <c r="R52" i="5" s="1"/>
  <c r="S52" i="5" s="1"/>
  <c r="O52" i="5"/>
  <c r="N52" i="5"/>
  <c r="M52" i="5"/>
  <c r="L52" i="5"/>
  <c r="J52" i="5"/>
  <c r="I52" i="5"/>
  <c r="B52" i="5" s="1"/>
  <c r="G52" i="5"/>
  <c r="H52" i="5" s="1"/>
  <c r="E52" i="5"/>
  <c r="D52" i="5"/>
  <c r="C52" i="5"/>
  <c r="Q42" i="5"/>
  <c r="P42" i="5"/>
  <c r="R42" i="5" s="1"/>
  <c r="S42" i="5" s="1"/>
  <c r="O42" i="5"/>
  <c r="N42" i="5"/>
  <c r="M42" i="5"/>
  <c r="L42" i="5"/>
  <c r="J42" i="5"/>
  <c r="I42" i="5"/>
  <c r="B42" i="5" s="1"/>
  <c r="G42" i="5"/>
  <c r="H42" i="5" s="1"/>
  <c r="E42" i="5"/>
  <c r="D42" i="5"/>
  <c r="C42" i="5"/>
  <c r="Q40" i="5"/>
  <c r="P40" i="5"/>
  <c r="R40" i="5" s="1"/>
  <c r="S40" i="5" s="1"/>
  <c r="O40" i="5"/>
  <c r="N40" i="5"/>
  <c r="M40" i="5"/>
  <c r="L40" i="5"/>
  <c r="J40" i="5"/>
  <c r="I40" i="5"/>
  <c r="B40" i="5" s="1"/>
  <c r="G40" i="5"/>
  <c r="H40" i="5" s="1"/>
  <c r="E40" i="5"/>
  <c r="D40" i="5"/>
  <c r="C40" i="5"/>
  <c r="Q51" i="5"/>
  <c r="P51" i="5"/>
  <c r="R51" i="5" s="1"/>
  <c r="S51" i="5" s="1"/>
  <c r="O51" i="5"/>
  <c r="N51" i="5"/>
  <c r="M51" i="5"/>
  <c r="L51" i="5"/>
  <c r="J51" i="5"/>
  <c r="I51" i="5"/>
  <c r="B51" i="5" s="1"/>
  <c r="G51" i="5"/>
  <c r="H51" i="5" s="1"/>
  <c r="E51" i="5"/>
  <c r="D51" i="5"/>
  <c r="C51" i="5"/>
  <c r="Q84" i="5"/>
  <c r="P84" i="5"/>
  <c r="R84" i="5" s="1"/>
  <c r="S84" i="5" s="1"/>
  <c r="O84" i="5"/>
  <c r="N84" i="5"/>
  <c r="M84" i="5"/>
  <c r="L84" i="5"/>
  <c r="J84" i="5"/>
  <c r="I84" i="5"/>
  <c r="B84" i="5" s="1"/>
  <c r="G84" i="5"/>
  <c r="H84" i="5" s="1"/>
  <c r="E84" i="5"/>
  <c r="D84" i="5"/>
  <c r="C84" i="5"/>
  <c r="Q152" i="5"/>
  <c r="P152" i="5"/>
  <c r="R152" i="5" s="1"/>
  <c r="S152" i="5" s="1"/>
  <c r="O152" i="5"/>
  <c r="N152" i="5"/>
  <c r="M152" i="5"/>
  <c r="L152" i="5"/>
  <c r="J152" i="5"/>
  <c r="I152" i="5"/>
  <c r="B152" i="5" s="1"/>
  <c r="G152" i="5"/>
  <c r="H152" i="5" s="1"/>
  <c r="E152" i="5"/>
  <c r="D152" i="5"/>
  <c r="C152" i="5"/>
  <c r="Q153" i="5"/>
  <c r="P153" i="5"/>
  <c r="R153" i="5" s="1"/>
  <c r="S153" i="5" s="1"/>
  <c r="O153" i="5"/>
  <c r="N153" i="5"/>
  <c r="M153" i="5"/>
  <c r="L153" i="5"/>
  <c r="J153" i="5"/>
  <c r="I153" i="5"/>
  <c r="B153" i="5" s="1"/>
  <c r="G153" i="5"/>
  <c r="H153" i="5" s="1"/>
  <c r="E153" i="5"/>
  <c r="D153" i="5"/>
  <c r="C153" i="5"/>
  <c r="Q151" i="5"/>
  <c r="P151" i="5"/>
  <c r="R151" i="5" s="1"/>
  <c r="S151" i="5" s="1"/>
  <c r="O151" i="5"/>
  <c r="N151" i="5"/>
  <c r="M151" i="5"/>
  <c r="L151" i="5"/>
  <c r="J151" i="5"/>
  <c r="I151" i="5"/>
  <c r="B151" i="5" s="1"/>
  <c r="G151" i="5"/>
  <c r="H151" i="5" s="1"/>
  <c r="E151" i="5"/>
  <c r="D151" i="5"/>
  <c r="C151" i="5"/>
  <c r="Q150" i="5"/>
  <c r="P150" i="5"/>
  <c r="R150" i="5" s="1"/>
  <c r="S150" i="5" s="1"/>
  <c r="O150" i="5"/>
  <c r="N150" i="5"/>
  <c r="M150" i="5"/>
  <c r="L150" i="5"/>
  <c r="J150" i="5"/>
  <c r="I150" i="5"/>
  <c r="B150" i="5" s="1"/>
  <c r="G150" i="5"/>
  <c r="H150" i="5" s="1"/>
  <c r="E150" i="5"/>
  <c r="D150" i="5"/>
  <c r="C150" i="5"/>
  <c r="Q149" i="5"/>
  <c r="P149" i="5"/>
  <c r="R149" i="5" s="1"/>
  <c r="S149" i="5" s="1"/>
  <c r="O149" i="5"/>
  <c r="N149" i="5"/>
  <c r="M149" i="5"/>
  <c r="L149" i="5"/>
  <c r="J149" i="5"/>
  <c r="I149" i="5"/>
  <c r="B149" i="5" s="1"/>
  <c r="G149" i="5"/>
  <c r="H149" i="5" s="1"/>
  <c r="E149" i="5"/>
  <c r="D149" i="5"/>
  <c r="C149" i="5"/>
  <c r="Q148" i="5"/>
  <c r="P148" i="5"/>
  <c r="R148" i="5" s="1"/>
  <c r="S148" i="5" s="1"/>
  <c r="O148" i="5"/>
  <c r="N148" i="5"/>
  <c r="M148" i="5"/>
  <c r="L148" i="5"/>
  <c r="J148" i="5"/>
  <c r="I148" i="5"/>
  <c r="B148" i="5" s="1"/>
  <c r="G148" i="5"/>
  <c r="H148" i="5" s="1"/>
  <c r="E148" i="5"/>
  <c r="D148" i="5"/>
  <c r="C148" i="5"/>
  <c r="Q147" i="5"/>
  <c r="P147" i="5"/>
  <c r="R147" i="5" s="1"/>
  <c r="S147" i="5" s="1"/>
  <c r="O147" i="5"/>
  <c r="N147" i="5"/>
  <c r="M147" i="5"/>
  <c r="L147" i="5"/>
  <c r="J147" i="5"/>
  <c r="I147" i="5"/>
  <c r="B147" i="5" s="1"/>
  <c r="G147" i="5"/>
  <c r="H147" i="5" s="1"/>
  <c r="E147" i="5"/>
  <c r="D147" i="5"/>
  <c r="C147" i="5"/>
  <c r="Q146" i="5"/>
  <c r="P146" i="5"/>
  <c r="R146" i="5" s="1"/>
  <c r="S146" i="5" s="1"/>
  <c r="O146" i="5"/>
  <c r="N146" i="5"/>
  <c r="M146" i="5"/>
  <c r="L146" i="5"/>
  <c r="J146" i="5"/>
  <c r="I146" i="5"/>
  <c r="B146" i="5" s="1"/>
  <c r="G146" i="5"/>
  <c r="H146" i="5" s="1"/>
  <c r="E146" i="5"/>
  <c r="D146" i="5"/>
  <c r="C146" i="5"/>
  <c r="Q145" i="5"/>
  <c r="P145" i="5"/>
  <c r="R145" i="5" s="1"/>
  <c r="S145" i="5" s="1"/>
  <c r="O145" i="5"/>
  <c r="N145" i="5"/>
  <c r="M145" i="5"/>
  <c r="L145" i="5"/>
  <c r="J145" i="5"/>
  <c r="I145" i="5"/>
  <c r="B145" i="5" s="1"/>
  <c r="G145" i="5"/>
  <c r="H145" i="5" s="1"/>
  <c r="E145" i="5"/>
  <c r="D145" i="5"/>
  <c r="C145" i="5"/>
  <c r="Q159" i="5"/>
  <c r="P159" i="5"/>
  <c r="R159" i="5" s="1"/>
  <c r="S159" i="5" s="1"/>
  <c r="O159" i="5"/>
  <c r="N159" i="5"/>
  <c r="M159" i="5"/>
  <c r="L159" i="5"/>
  <c r="J159" i="5"/>
  <c r="I159" i="5"/>
  <c r="B159" i="5" s="1"/>
  <c r="G159" i="5"/>
  <c r="H159" i="5" s="1"/>
  <c r="E159" i="5"/>
  <c r="D159" i="5"/>
  <c r="C159" i="5"/>
  <c r="Q176" i="5"/>
  <c r="P176" i="5"/>
  <c r="R176" i="5" s="1"/>
  <c r="S176" i="5" s="1"/>
  <c r="O176" i="5"/>
  <c r="N176" i="5"/>
  <c r="M176" i="5"/>
  <c r="L176" i="5"/>
  <c r="J176" i="5"/>
  <c r="I176" i="5"/>
  <c r="B176" i="5" s="1"/>
  <c r="G176" i="5"/>
  <c r="H176" i="5" s="1"/>
  <c r="E176" i="5"/>
  <c r="D176" i="5"/>
  <c r="C176" i="5"/>
  <c r="Q114" i="5"/>
  <c r="P114" i="5"/>
  <c r="R114" i="5" s="1"/>
  <c r="S114" i="5" s="1"/>
  <c r="O114" i="5"/>
  <c r="N114" i="5"/>
  <c r="M114" i="5"/>
  <c r="L114" i="5"/>
  <c r="J114" i="5"/>
  <c r="I114" i="5"/>
  <c r="B114" i="5" s="1"/>
  <c r="G114" i="5"/>
  <c r="H114" i="5" s="1"/>
  <c r="E114" i="5"/>
  <c r="D114" i="5"/>
  <c r="C114" i="5"/>
  <c r="Q115" i="5"/>
  <c r="P115" i="5"/>
  <c r="R115" i="5" s="1"/>
  <c r="S115" i="5" s="1"/>
  <c r="O115" i="5"/>
  <c r="N115" i="5"/>
  <c r="M115" i="5"/>
  <c r="L115" i="5"/>
  <c r="J115" i="5"/>
  <c r="I115" i="5"/>
  <c r="B115" i="5" s="1"/>
  <c r="G115" i="5"/>
  <c r="H115" i="5" s="1"/>
  <c r="E115" i="5"/>
  <c r="D115" i="5"/>
  <c r="C115" i="5"/>
  <c r="Q144" i="5"/>
  <c r="P144" i="5"/>
  <c r="R144" i="5" s="1"/>
  <c r="S144" i="5" s="1"/>
  <c r="O144" i="5"/>
  <c r="N144" i="5"/>
  <c r="M144" i="5"/>
  <c r="L144" i="5"/>
  <c r="J144" i="5"/>
  <c r="I144" i="5"/>
  <c r="B144" i="5" s="1"/>
  <c r="G144" i="5"/>
  <c r="H144" i="5" s="1"/>
  <c r="E144" i="5"/>
  <c r="D144" i="5"/>
  <c r="C144" i="5"/>
  <c r="Q122" i="5"/>
  <c r="P122" i="5"/>
  <c r="R122" i="5" s="1"/>
  <c r="S122" i="5" s="1"/>
  <c r="O122" i="5"/>
  <c r="N122" i="5"/>
  <c r="M122" i="5"/>
  <c r="L122" i="5"/>
  <c r="J122" i="5"/>
  <c r="I122" i="5"/>
  <c r="B122" i="5" s="1"/>
  <c r="G122" i="5"/>
  <c r="H122" i="5" s="1"/>
  <c r="E122" i="5"/>
  <c r="D122" i="5"/>
  <c r="C122" i="5"/>
  <c r="Q143" i="5"/>
  <c r="P143" i="5"/>
  <c r="R143" i="5" s="1"/>
  <c r="S143" i="5" s="1"/>
  <c r="O143" i="5"/>
  <c r="N143" i="5"/>
  <c r="M143" i="5"/>
  <c r="L143" i="5"/>
  <c r="J143" i="5"/>
  <c r="I143" i="5"/>
  <c r="B143" i="5" s="1"/>
  <c r="G143" i="5"/>
  <c r="H143" i="5" s="1"/>
  <c r="E143" i="5"/>
  <c r="D143" i="5"/>
  <c r="C143" i="5"/>
  <c r="Q142" i="5"/>
  <c r="P142" i="5"/>
  <c r="R142" i="5" s="1"/>
  <c r="S142" i="5" s="1"/>
  <c r="O142" i="5"/>
  <c r="N142" i="5"/>
  <c r="M142" i="5"/>
  <c r="L142" i="5"/>
  <c r="J142" i="5"/>
  <c r="I142" i="5"/>
  <c r="B142" i="5" s="1"/>
  <c r="G142" i="5"/>
  <c r="H142" i="5" s="1"/>
  <c r="E142" i="5"/>
  <c r="D142" i="5"/>
  <c r="C142" i="5"/>
  <c r="Q141" i="5"/>
  <c r="P141" i="5"/>
  <c r="R141" i="5" s="1"/>
  <c r="S141" i="5" s="1"/>
  <c r="O141" i="5"/>
  <c r="N141" i="5"/>
  <c r="M141" i="5"/>
  <c r="L141" i="5"/>
  <c r="J141" i="5"/>
  <c r="I141" i="5"/>
  <c r="B141" i="5" s="1"/>
  <c r="G141" i="5"/>
  <c r="H141" i="5" s="1"/>
  <c r="E141" i="5"/>
  <c r="D141" i="5"/>
  <c r="C141" i="5"/>
  <c r="Q156" i="5"/>
  <c r="P156" i="5"/>
  <c r="R156" i="5" s="1"/>
  <c r="S156" i="5" s="1"/>
  <c r="O156" i="5"/>
  <c r="N156" i="5"/>
  <c r="M156" i="5"/>
  <c r="L156" i="5"/>
  <c r="J156" i="5"/>
  <c r="I156" i="5"/>
  <c r="B156" i="5" s="1"/>
  <c r="G156" i="5"/>
  <c r="H156" i="5" s="1"/>
  <c r="E156" i="5"/>
  <c r="D156" i="5"/>
  <c r="C156" i="5"/>
  <c r="Q183" i="5"/>
  <c r="P183" i="5"/>
  <c r="R183" i="5" s="1"/>
  <c r="S183" i="5" s="1"/>
  <c r="O183" i="5"/>
  <c r="N183" i="5"/>
  <c r="M183" i="5"/>
  <c r="L183" i="5"/>
  <c r="J183" i="5"/>
  <c r="I183" i="5"/>
  <c r="B183" i="5" s="1"/>
  <c r="G183" i="5"/>
  <c r="H183" i="5" s="1"/>
  <c r="E183" i="5"/>
  <c r="D183" i="5"/>
  <c r="C183" i="5"/>
  <c r="Q182" i="5"/>
  <c r="P182" i="5"/>
  <c r="R182" i="5" s="1"/>
  <c r="S182" i="5" s="1"/>
  <c r="O182" i="5"/>
  <c r="N182" i="5"/>
  <c r="M182" i="5"/>
  <c r="L182" i="5"/>
  <c r="J182" i="5"/>
  <c r="I182" i="5"/>
  <c r="B182" i="5" s="1"/>
  <c r="G182" i="5"/>
  <c r="H182" i="5" s="1"/>
  <c r="E182" i="5"/>
  <c r="D182" i="5"/>
  <c r="C182" i="5"/>
  <c r="Q140" i="5"/>
  <c r="P140" i="5"/>
  <c r="R140" i="5" s="1"/>
  <c r="S140" i="5" s="1"/>
  <c r="O140" i="5"/>
  <c r="N140" i="5"/>
  <c r="M140" i="5"/>
  <c r="L140" i="5"/>
  <c r="J140" i="5"/>
  <c r="I140" i="5"/>
  <c r="B140" i="5" s="1"/>
  <c r="G140" i="5"/>
  <c r="H140" i="5" s="1"/>
  <c r="E140" i="5"/>
  <c r="D140" i="5"/>
  <c r="C140" i="5"/>
  <c r="Q121" i="5"/>
  <c r="P121" i="5"/>
  <c r="R121" i="5" s="1"/>
  <c r="S121" i="5" s="1"/>
  <c r="O121" i="5"/>
  <c r="N121" i="5"/>
  <c r="M121" i="5"/>
  <c r="L121" i="5"/>
  <c r="J121" i="5"/>
  <c r="I121" i="5"/>
  <c r="B121" i="5" s="1"/>
  <c r="G121" i="5"/>
  <c r="H121" i="5" s="1"/>
  <c r="E121" i="5"/>
  <c r="D121" i="5"/>
  <c r="C121" i="5"/>
  <c r="Q139" i="5"/>
  <c r="P139" i="5"/>
  <c r="R139" i="5" s="1"/>
  <c r="S139" i="5" s="1"/>
  <c r="O139" i="5"/>
  <c r="N139" i="5"/>
  <c r="M139" i="5"/>
  <c r="L139" i="5"/>
  <c r="J139" i="5"/>
  <c r="I139" i="5"/>
  <c r="B139" i="5" s="1"/>
  <c r="G139" i="5"/>
  <c r="H139" i="5" s="1"/>
  <c r="E139" i="5"/>
  <c r="D139" i="5"/>
  <c r="C139" i="5"/>
  <c r="Q85" i="5"/>
  <c r="P85" i="5"/>
  <c r="R85" i="5" s="1"/>
  <c r="S85" i="5" s="1"/>
  <c r="O85" i="5"/>
  <c r="N85" i="5"/>
  <c r="M85" i="5"/>
  <c r="L85" i="5"/>
  <c r="J85" i="5"/>
  <c r="I85" i="5"/>
  <c r="B85" i="5" s="1"/>
  <c r="G85" i="5"/>
  <c r="H85" i="5" s="1"/>
  <c r="E85" i="5"/>
  <c r="D85" i="5"/>
  <c r="C85" i="5"/>
  <c r="Q138" i="5"/>
  <c r="P138" i="5"/>
  <c r="R138" i="5" s="1"/>
  <c r="S138" i="5" s="1"/>
  <c r="O138" i="5"/>
  <c r="N138" i="5"/>
  <c r="M138" i="5"/>
  <c r="L138" i="5"/>
  <c r="J138" i="5"/>
  <c r="I138" i="5"/>
  <c r="B138" i="5" s="1"/>
  <c r="G138" i="5"/>
  <c r="H138" i="5" s="1"/>
  <c r="E138" i="5"/>
  <c r="D138" i="5"/>
  <c r="C138" i="5"/>
  <c r="Q137" i="5"/>
  <c r="P137" i="5"/>
  <c r="R137" i="5" s="1"/>
  <c r="S137" i="5" s="1"/>
  <c r="O137" i="5"/>
  <c r="N137" i="5"/>
  <c r="M137" i="5"/>
  <c r="L137" i="5"/>
  <c r="J137" i="5"/>
  <c r="I137" i="5"/>
  <c r="B137" i="5" s="1"/>
  <c r="G137" i="5"/>
  <c r="H137" i="5" s="1"/>
  <c r="E137" i="5"/>
  <c r="D137" i="5"/>
  <c r="C137" i="5"/>
  <c r="Q136" i="5"/>
  <c r="P136" i="5"/>
  <c r="R136" i="5" s="1"/>
  <c r="S136" i="5" s="1"/>
  <c r="O136" i="5"/>
  <c r="N136" i="5"/>
  <c r="M136" i="5"/>
  <c r="L136" i="5"/>
  <c r="J136" i="5"/>
  <c r="I136" i="5"/>
  <c r="B136" i="5" s="1"/>
  <c r="G136" i="5"/>
  <c r="H136" i="5" s="1"/>
  <c r="E136" i="5"/>
  <c r="D136" i="5"/>
  <c r="C136" i="5"/>
  <c r="Q120" i="5"/>
  <c r="P120" i="5"/>
  <c r="R120" i="5" s="1"/>
  <c r="S120" i="5" s="1"/>
  <c r="O120" i="5"/>
  <c r="N120" i="5"/>
  <c r="M120" i="5"/>
  <c r="L120" i="5"/>
  <c r="J120" i="5"/>
  <c r="I120" i="5"/>
  <c r="B120" i="5" s="1"/>
  <c r="G120" i="5"/>
  <c r="H120" i="5" s="1"/>
  <c r="E120" i="5"/>
  <c r="D120" i="5"/>
  <c r="C120" i="5"/>
  <c r="Q119" i="5"/>
  <c r="P119" i="5"/>
  <c r="R119" i="5" s="1"/>
  <c r="S119" i="5" s="1"/>
  <c r="O119" i="5"/>
  <c r="N119" i="5"/>
  <c r="M119" i="5"/>
  <c r="L119" i="5"/>
  <c r="J119" i="5"/>
  <c r="I119" i="5"/>
  <c r="B119" i="5" s="1"/>
  <c r="G119" i="5"/>
  <c r="H119" i="5" s="1"/>
  <c r="E119" i="5"/>
  <c r="D119" i="5"/>
  <c r="C119" i="5"/>
  <c r="Q135" i="5"/>
  <c r="P135" i="5"/>
  <c r="R135" i="5" s="1"/>
  <c r="S135" i="5" s="1"/>
  <c r="O135" i="5"/>
  <c r="N135" i="5"/>
  <c r="M135" i="5"/>
  <c r="L135" i="5"/>
  <c r="J135" i="5"/>
  <c r="I135" i="5"/>
  <c r="B135" i="5" s="1"/>
  <c r="G135" i="5"/>
  <c r="H135" i="5" s="1"/>
  <c r="E135" i="5"/>
  <c r="D135" i="5"/>
  <c r="C135" i="5"/>
  <c r="Q134" i="5"/>
  <c r="P134" i="5"/>
  <c r="R134" i="5" s="1"/>
  <c r="S134" i="5" s="1"/>
  <c r="O134" i="5"/>
  <c r="N134" i="5"/>
  <c r="M134" i="5"/>
  <c r="L134" i="5"/>
  <c r="J134" i="5"/>
  <c r="I134" i="5"/>
  <c r="B134" i="5" s="1"/>
  <c r="G134" i="5"/>
  <c r="H134" i="5" s="1"/>
  <c r="E134" i="5"/>
  <c r="D134" i="5"/>
  <c r="C134" i="5"/>
  <c r="Q133" i="5"/>
  <c r="P133" i="5"/>
  <c r="R133" i="5" s="1"/>
  <c r="S133" i="5" s="1"/>
  <c r="O133" i="5"/>
  <c r="N133" i="5"/>
  <c r="M133" i="5"/>
  <c r="L133" i="5"/>
  <c r="J133" i="5"/>
  <c r="I133" i="5"/>
  <c r="B133" i="5" s="1"/>
  <c r="G133" i="5"/>
  <c r="H133" i="5" s="1"/>
  <c r="E133" i="5"/>
  <c r="D133" i="5"/>
  <c r="C133" i="5"/>
  <c r="Q180" i="5"/>
  <c r="P180" i="5"/>
  <c r="R180" i="5" s="1"/>
  <c r="S180" i="5" s="1"/>
  <c r="O180" i="5"/>
  <c r="N180" i="5"/>
  <c r="M180" i="5"/>
  <c r="L180" i="5"/>
  <c r="J180" i="5"/>
  <c r="I180" i="5"/>
  <c r="B180" i="5" s="1"/>
  <c r="G180" i="5"/>
  <c r="H180" i="5" s="1"/>
  <c r="E180" i="5"/>
  <c r="D180" i="5"/>
  <c r="C180" i="5"/>
  <c r="Q155" i="5"/>
  <c r="P155" i="5"/>
  <c r="R155" i="5" s="1"/>
  <c r="S155" i="5" s="1"/>
  <c r="O155" i="5"/>
  <c r="N155" i="5"/>
  <c r="M155" i="5"/>
  <c r="L155" i="5"/>
  <c r="J155" i="5"/>
  <c r="I155" i="5"/>
  <c r="B155" i="5" s="1"/>
  <c r="G155" i="5"/>
  <c r="H155" i="5" s="1"/>
  <c r="E155" i="5"/>
  <c r="D155" i="5"/>
  <c r="C155" i="5"/>
  <c r="Q118" i="5"/>
  <c r="P118" i="5"/>
  <c r="R118" i="5" s="1"/>
  <c r="S118" i="5" s="1"/>
  <c r="O118" i="5"/>
  <c r="N118" i="5"/>
  <c r="M118" i="5"/>
  <c r="L118" i="5"/>
  <c r="J118" i="5"/>
  <c r="I118" i="5"/>
  <c r="B118" i="5" s="1"/>
  <c r="G118" i="5"/>
  <c r="H118" i="5" s="1"/>
  <c r="E118" i="5"/>
  <c r="D118" i="5"/>
  <c r="C118" i="5"/>
  <c r="Q132" i="5"/>
  <c r="P132" i="5"/>
  <c r="R132" i="5" s="1"/>
  <c r="S132" i="5" s="1"/>
  <c r="O132" i="5"/>
  <c r="N132" i="5"/>
  <c r="M132" i="5"/>
  <c r="L132" i="5"/>
  <c r="J132" i="5"/>
  <c r="I132" i="5"/>
  <c r="B132" i="5" s="1"/>
  <c r="G132" i="5"/>
  <c r="H132" i="5" s="1"/>
  <c r="E132" i="5"/>
  <c r="D132" i="5"/>
  <c r="C132" i="5"/>
  <c r="Q131" i="5"/>
  <c r="P131" i="5"/>
  <c r="R131" i="5" s="1"/>
  <c r="S131" i="5" s="1"/>
  <c r="O131" i="5"/>
  <c r="N131" i="5"/>
  <c r="M131" i="5"/>
  <c r="L131" i="5"/>
  <c r="J131" i="5"/>
  <c r="I131" i="5"/>
  <c r="B131" i="5" s="1"/>
  <c r="G131" i="5"/>
  <c r="H131" i="5" s="1"/>
  <c r="E131" i="5"/>
  <c r="D131" i="5"/>
  <c r="C131" i="5"/>
  <c r="Q130" i="5"/>
  <c r="P130" i="5"/>
  <c r="R130" i="5" s="1"/>
  <c r="S130" i="5" s="1"/>
  <c r="O130" i="5"/>
  <c r="N130" i="5"/>
  <c r="M130" i="5"/>
  <c r="L130" i="5"/>
  <c r="J130" i="5"/>
  <c r="I130" i="5"/>
  <c r="B130" i="5" s="1"/>
  <c r="G130" i="5"/>
  <c r="H130" i="5" s="1"/>
  <c r="E130" i="5"/>
  <c r="D130" i="5"/>
  <c r="C130" i="5"/>
  <c r="Q158" i="5"/>
  <c r="P158" i="5"/>
  <c r="R158" i="5" s="1"/>
  <c r="S158" i="5" s="1"/>
  <c r="O158" i="5"/>
  <c r="N158" i="5"/>
  <c r="M158" i="5"/>
  <c r="L158" i="5"/>
  <c r="J158" i="5"/>
  <c r="I158" i="5"/>
  <c r="B158" i="5" s="1"/>
  <c r="G158" i="5"/>
  <c r="H158" i="5" s="1"/>
  <c r="E158" i="5"/>
  <c r="D158" i="5"/>
  <c r="C158" i="5"/>
  <c r="Q129" i="5"/>
  <c r="P129" i="5"/>
  <c r="R129" i="5" s="1"/>
  <c r="S129" i="5" s="1"/>
  <c r="O129" i="5"/>
  <c r="N129" i="5"/>
  <c r="M129" i="5"/>
  <c r="L129" i="5"/>
  <c r="J129" i="5"/>
  <c r="I129" i="5"/>
  <c r="B129" i="5" s="1"/>
  <c r="G129" i="5"/>
  <c r="H129" i="5" s="1"/>
  <c r="E129" i="5"/>
  <c r="D129" i="5"/>
  <c r="C129" i="5"/>
  <c r="Q128" i="5"/>
  <c r="P128" i="5"/>
  <c r="R128" i="5" s="1"/>
  <c r="S128" i="5" s="1"/>
  <c r="O128" i="5"/>
  <c r="N128" i="5"/>
  <c r="M128" i="5"/>
  <c r="L128" i="5"/>
  <c r="J128" i="5"/>
  <c r="I128" i="5"/>
  <c r="B128" i="5" s="1"/>
  <c r="G128" i="5"/>
  <c r="H128" i="5" s="1"/>
  <c r="E128" i="5"/>
  <c r="D128" i="5"/>
  <c r="C128" i="5"/>
  <c r="Q127" i="5"/>
  <c r="P127" i="5"/>
  <c r="R127" i="5" s="1"/>
  <c r="S127" i="5" s="1"/>
  <c r="O127" i="5"/>
  <c r="N127" i="5"/>
  <c r="M127" i="5"/>
  <c r="L127" i="5"/>
  <c r="J127" i="5"/>
  <c r="I127" i="5"/>
  <c r="B127" i="5" s="1"/>
  <c r="G127" i="5"/>
  <c r="H127" i="5" s="1"/>
  <c r="E127" i="5"/>
  <c r="D127" i="5"/>
  <c r="C127" i="5"/>
  <c r="Q154" i="5"/>
  <c r="P154" i="5"/>
  <c r="R154" i="5" s="1"/>
  <c r="S154" i="5" s="1"/>
  <c r="O154" i="5"/>
  <c r="N154" i="5"/>
  <c r="M154" i="5"/>
  <c r="L154" i="5"/>
  <c r="J154" i="5"/>
  <c r="I154" i="5"/>
  <c r="B154" i="5" s="1"/>
  <c r="G154" i="5"/>
  <c r="H154" i="5" s="1"/>
  <c r="E154" i="5"/>
  <c r="D154" i="5"/>
  <c r="C154" i="5"/>
  <c r="Q117" i="5"/>
  <c r="P117" i="5"/>
  <c r="R117" i="5" s="1"/>
  <c r="S117" i="5" s="1"/>
  <c r="O117" i="5"/>
  <c r="N117" i="5"/>
  <c r="M117" i="5"/>
  <c r="L117" i="5"/>
  <c r="J117" i="5"/>
  <c r="I117" i="5"/>
  <c r="B117" i="5" s="1"/>
  <c r="G117" i="5"/>
  <c r="H117" i="5" s="1"/>
  <c r="E117" i="5"/>
  <c r="D117" i="5"/>
  <c r="C117" i="5"/>
  <c r="Q126" i="5"/>
  <c r="P126" i="5"/>
  <c r="R126" i="5" s="1"/>
  <c r="S126" i="5" s="1"/>
  <c r="O126" i="5"/>
  <c r="N126" i="5"/>
  <c r="M126" i="5"/>
  <c r="L126" i="5"/>
  <c r="J126" i="5"/>
  <c r="I126" i="5"/>
  <c r="B126" i="5" s="1"/>
  <c r="G126" i="5"/>
  <c r="H126" i="5" s="1"/>
  <c r="E126" i="5"/>
  <c r="D126" i="5"/>
  <c r="C126" i="5"/>
  <c r="Q125" i="5"/>
  <c r="P125" i="5"/>
  <c r="R125" i="5" s="1"/>
  <c r="S125" i="5" s="1"/>
  <c r="O125" i="5"/>
  <c r="N125" i="5"/>
  <c r="M125" i="5"/>
  <c r="L125" i="5"/>
  <c r="J125" i="5"/>
  <c r="I125" i="5"/>
  <c r="B125" i="5" s="1"/>
  <c r="G125" i="5"/>
  <c r="H125" i="5" s="1"/>
  <c r="E125" i="5"/>
  <c r="D125" i="5"/>
  <c r="C125" i="5"/>
  <c r="Q181" i="5"/>
  <c r="P181" i="5"/>
  <c r="R181" i="5" s="1"/>
  <c r="S181" i="5" s="1"/>
  <c r="O181" i="5"/>
  <c r="N181" i="5"/>
  <c r="M181" i="5"/>
  <c r="L181" i="5"/>
  <c r="J181" i="5"/>
  <c r="I181" i="5"/>
  <c r="B181" i="5" s="1"/>
  <c r="G181" i="5"/>
  <c r="H181" i="5" s="1"/>
  <c r="E181" i="5"/>
  <c r="D181" i="5"/>
  <c r="C181" i="5"/>
  <c r="Q157" i="5"/>
  <c r="P157" i="5"/>
  <c r="R157" i="5" s="1"/>
  <c r="S157" i="5" s="1"/>
  <c r="O157" i="5"/>
  <c r="N157" i="5"/>
  <c r="M157" i="5"/>
  <c r="L157" i="5"/>
  <c r="J157" i="5"/>
  <c r="I157" i="5"/>
  <c r="B157" i="5" s="1"/>
  <c r="G157" i="5"/>
  <c r="H157" i="5" s="1"/>
  <c r="E157" i="5"/>
  <c r="D157" i="5"/>
  <c r="C157" i="5"/>
  <c r="Q124" i="5"/>
  <c r="P124" i="5"/>
  <c r="R124" i="5" s="1"/>
  <c r="S124" i="5" s="1"/>
  <c r="O124" i="5"/>
  <c r="N124" i="5"/>
  <c r="M124" i="5"/>
  <c r="L124" i="5"/>
  <c r="J124" i="5"/>
  <c r="I124" i="5"/>
  <c r="B124" i="5" s="1"/>
  <c r="G124" i="5"/>
  <c r="H124" i="5" s="1"/>
  <c r="E124" i="5"/>
  <c r="D124" i="5"/>
  <c r="C124" i="5"/>
  <c r="Q116" i="5"/>
  <c r="P116" i="5"/>
  <c r="R116" i="5" s="1"/>
  <c r="S116" i="5" s="1"/>
  <c r="O116" i="5"/>
  <c r="N116" i="5"/>
  <c r="M116" i="5"/>
  <c r="L116" i="5"/>
  <c r="J116" i="5"/>
  <c r="I116" i="5"/>
  <c r="B116" i="5" s="1"/>
  <c r="G116" i="5"/>
  <c r="H116" i="5" s="1"/>
  <c r="E116" i="5"/>
  <c r="D116" i="5"/>
  <c r="C116" i="5"/>
  <c r="Q123" i="5"/>
  <c r="P123" i="5"/>
  <c r="R123" i="5" s="1"/>
  <c r="S123" i="5" s="1"/>
  <c r="O123" i="5"/>
  <c r="N123" i="5"/>
  <c r="M123" i="5"/>
  <c r="L123" i="5"/>
  <c r="J123" i="5"/>
  <c r="I123" i="5"/>
  <c r="B123" i="5" s="1"/>
  <c r="G123" i="5"/>
  <c r="H123" i="5" s="1"/>
  <c r="E123" i="5"/>
  <c r="D123" i="5"/>
  <c r="C123" i="5"/>
  <c r="Q179" i="5"/>
  <c r="P179" i="5"/>
  <c r="R179" i="5" s="1"/>
  <c r="S179" i="5" s="1"/>
  <c r="O179" i="5"/>
  <c r="N179" i="5"/>
  <c r="M179" i="5"/>
  <c r="L179" i="5"/>
  <c r="J179" i="5"/>
  <c r="I179" i="5"/>
  <c r="B179" i="5" s="1"/>
  <c r="G179" i="5"/>
  <c r="H179" i="5" s="1"/>
  <c r="E179" i="5"/>
  <c r="D179" i="5"/>
  <c r="C179" i="5"/>
  <c r="Q178" i="5"/>
  <c r="P178" i="5"/>
  <c r="R178" i="5" s="1"/>
  <c r="S178" i="5" s="1"/>
  <c r="O178" i="5"/>
  <c r="N178" i="5"/>
  <c r="M178" i="5"/>
  <c r="L178" i="5"/>
  <c r="J178" i="5"/>
  <c r="I178" i="5"/>
  <c r="B178" i="5" s="1"/>
  <c r="G178" i="5"/>
  <c r="H178" i="5" s="1"/>
  <c r="E178" i="5"/>
  <c r="D178" i="5"/>
  <c r="C178" i="5"/>
  <c r="Q83" i="5"/>
  <c r="P83" i="5"/>
  <c r="R83" i="5" s="1"/>
  <c r="S83" i="5" s="1"/>
  <c r="O83" i="5"/>
  <c r="N83" i="5"/>
  <c r="M83" i="5"/>
  <c r="L83" i="5"/>
  <c r="J83" i="5"/>
  <c r="I83" i="5"/>
  <c r="B83" i="5" s="1"/>
  <c r="G83" i="5"/>
  <c r="H83" i="5" s="1"/>
  <c r="E83" i="5"/>
  <c r="D83" i="5"/>
  <c r="C83" i="5"/>
  <c r="Q14" i="5"/>
  <c r="P14" i="5"/>
  <c r="R14" i="5" s="1"/>
  <c r="S14" i="5" s="1"/>
  <c r="O14" i="5"/>
  <c r="N14" i="5"/>
  <c r="M14" i="5"/>
  <c r="L14" i="5"/>
  <c r="J14" i="5"/>
  <c r="I14" i="5"/>
  <c r="B14" i="5" s="1"/>
  <c r="G14" i="5"/>
  <c r="H14" i="5" s="1"/>
  <c r="E14" i="5"/>
  <c r="D14" i="5"/>
  <c r="C14" i="5"/>
  <c r="Q7" i="5"/>
  <c r="P7" i="5"/>
  <c r="R7" i="5" s="1"/>
  <c r="S7" i="5" s="1"/>
  <c r="O7" i="5"/>
  <c r="N7" i="5"/>
  <c r="M7" i="5"/>
  <c r="L7" i="5"/>
  <c r="J7" i="5"/>
  <c r="I7" i="5"/>
  <c r="B7" i="5" s="1"/>
  <c r="G7" i="5"/>
  <c r="H7" i="5" s="1"/>
  <c r="E7" i="5"/>
  <c r="D7" i="5"/>
  <c r="C7" i="5"/>
  <c r="Q16" i="5"/>
  <c r="P16" i="5"/>
  <c r="R16" i="5" s="1"/>
  <c r="S16" i="5" s="1"/>
  <c r="O16" i="5"/>
  <c r="N16" i="5"/>
  <c r="M16" i="5"/>
  <c r="L16" i="5"/>
  <c r="J16" i="5"/>
  <c r="I16" i="5"/>
  <c r="B16" i="5" s="1"/>
  <c r="G16" i="5"/>
  <c r="H16" i="5" s="1"/>
  <c r="E16" i="5"/>
  <c r="D16" i="5"/>
  <c r="C16" i="5"/>
  <c r="Q15" i="5"/>
  <c r="P15" i="5"/>
  <c r="R15" i="5" s="1"/>
  <c r="S15" i="5" s="1"/>
  <c r="O15" i="5"/>
  <c r="N15" i="5"/>
  <c r="M15" i="5"/>
  <c r="L15" i="5"/>
  <c r="J15" i="5"/>
  <c r="I15" i="5"/>
  <c r="B15" i="5" s="1"/>
  <c r="G15" i="5"/>
  <c r="H15" i="5" s="1"/>
  <c r="E15" i="5"/>
  <c r="D15" i="5"/>
  <c r="C15" i="5"/>
  <c r="Q11" i="5"/>
  <c r="P11" i="5"/>
  <c r="R11" i="5" s="1"/>
  <c r="S11" i="5" s="1"/>
  <c r="O11" i="5"/>
  <c r="N11" i="5"/>
  <c r="M11" i="5"/>
  <c r="L11" i="5"/>
  <c r="J11" i="5"/>
  <c r="I11" i="5"/>
  <c r="B11" i="5" s="1"/>
  <c r="G11" i="5"/>
  <c r="H11" i="5" s="1"/>
  <c r="E11" i="5"/>
  <c r="D11" i="5"/>
  <c r="C11" i="5"/>
  <c r="Q12" i="5"/>
  <c r="P12" i="5"/>
  <c r="R12" i="5" s="1"/>
  <c r="S12" i="5" s="1"/>
  <c r="O12" i="5"/>
  <c r="N12" i="5"/>
  <c r="M12" i="5"/>
  <c r="L12" i="5"/>
  <c r="J12" i="5"/>
  <c r="I12" i="5"/>
  <c r="B12" i="5" s="1"/>
  <c r="G12" i="5"/>
  <c r="H12" i="5" s="1"/>
  <c r="E12" i="5"/>
  <c r="D12" i="5"/>
  <c r="C12" i="5"/>
  <c r="Q10" i="5"/>
  <c r="P10" i="5"/>
  <c r="R10" i="5" s="1"/>
  <c r="S10" i="5" s="1"/>
  <c r="O10" i="5"/>
  <c r="N10" i="5"/>
  <c r="M10" i="5"/>
  <c r="L10" i="5"/>
  <c r="J10" i="5"/>
  <c r="I10" i="5"/>
  <c r="B10" i="5" s="1"/>
  <c r="G10" i="5"/>
  <c r="H10" i="5" s="1"/>
  <c r="E10" i="5"/>
  <c r="D10" i="5"/>
  <c r="C10" i="5"/>
  <c r="Q13" i="5"/>
  <c r="P13" i="5"/>
  <c r="R13" i="5" s="1"/>
  <c r="S13" i="5" s="1"/>
  <c r="O13" i="5"/>
  <c r="N13" i="5"/>
  <c r="M13" i="5"/>
  <c r="L13" i="5"/>
  <c r="J13" i="5"/>
  <c r="I13" i="5"/>
  <c r="B13" i="5" s="1"/>
  <c r="G13" i="5"/>
  <c r="H13" i="5" s="1"/>
  <c r="E13" i="5"/>
  <c r="D13" i="5"/>
  <c r="C13" i="5"/>
  <c r="Q9" i="5"/>
  <c r="P9" i="5"/>
  <c r="R9" i="5" s="1"/>
  <c r="S9" i="5" s="1"/>
  <c r="O9" i="5"/>
  <c r="N9" i="5"/>
  <c r="M9" i="5"/>
  <c r="L9" i="5"/>
  <c r="J9" i="5"/>
  <c r="I9" i="5"/>
  <c r="B9" i="5" s="1"/>
  <c r="G9" i="5"/>
  <c r="H9" i="5" s="1"/>
  <c r="E9" i="5"/>
  <c r="D9" i="5"/>
  <c r="C9" i="5"/>
  <c r="Q8" i="5"/>
  <c r="P8" i="5"/>
  <c r="R8" i="5" s="1"/>
  <c r="S8" i="5" s="1"/>
  <c r="O8" i="5"/>
  <c r="N8" i="5"/>
  <c r="M8" i="5"/>
  <c r="L8" i="5"/>
  <c r="J8" i="5"/>
  <c r="I8" i="5"/>
  <c r="B8" i="5" s="1"/>
  <c r="G8" i="5"/>
  <c r="H8" i="5" s="1"/>
  <c r="E8" i="5"/>
  <c r="D8" i="5"/>
  <c r="C8" i="5"/>
  <c r="L3" i="1"/>
  <c r="M3" i="1"/>
  <c r="N3" i="1"/>
  <c r="O3" i="1"/>
  <c r="P3" i="1"/>
  <c r="L4" i="1"/>
  <c r="M4" i="1"/>
  <c r="N4" i="1"/>
  <c r="O4" i="1"/>
  <c r="P4" i="1"/>
  <c r="L5" i="1"/>
  <c r="M5" i="1"/>
  <c r="N5" i="1"/>
  <c r="O5" i="1"/>
  <c r="P5" i="1"/>
  <c r="L6" i="1"/>
  <c r="M6" i="1"/>
  <c r="N6" i="1"/>
  <c r="O6" i="1"/>
  <c r="P6" i="1"/>
  <c r="L7" i="1"/>
  <c r="M7" i="1"/>
  <c r="N7" i="1"/>
  <c r="O7" i="1"/>
  <c r="P7" i="1"/>
  <c r="L8" i="1"/>
  <c r="M8" i="1"/>
  <c r="N8" i="1"/>
  <c r="O8" i="1"/>
  <c r="P8" i="1"/>
  <c r="L9" i="1"/>
  <c r="M9" i="1"/>
  <c r="N9" i="1"/>
  <c r="O9" i="1"/>
  <c r="P9" i="1"/>
  <c r="L10" i="1"/>
  <c r="M10" i="1"/>
  <c r="N10" i="1"/>
  <c r="O10" i="1"/>
  <c r="P10" i="1"/>
  <c r="L11" i="1"/>
  <c r="M11" i="1"/>
  <c r="N11" i="1"/>
  <c r="O11" i="1"/>
  <c r="P11" i="1"/>
  <c r="L12" i="1"/>
  <c r="M12" i="1"/>
  <c r="N12" i="1"/>
  <c r="O12" i="1"/>
  <c r="P12" i="1"/>
  <c r="L13" i="1"/>
  <c r="M13" i="1"/>
  <c r="N13" i="1"/>
  <c r="O13" i="1"/>
  <c r="P13" i="1"/>
  <c r="L14" i="1"/>
  <c r="M14" i="1"/>
  <c r="N14" i="1"/>
  <c r="O14" i="1"/>
  <c r="P14" i="1"/>
  <c r="L15" i="1"/>
  <c r="M15" i="1"/>
  <c r="N15" i="1"/>
  <c r="O15" i="1"/>
  <c r="P15" i="1"/>
  <c r="L16" i="1"/>
  <c r="M16" i="1"/>
  <c r="N16" i="1"/>
  <c r="O16" i="1"/>
  <c r="P16" i="1"/>
  <c r="L17" i="1"/>
  <c r="M17" i="1"/>
  <c r="N17" i="1"/>
  <c r="O17" i="1"/>
  <c r="P17" i="1"/>
  <c r="L18" i="1"/>
  <c r="M18" i="1"/>
  <c r="N18" i="1"/>
  <c r="O18" i="1"/>
  <c r="P18" i="1"/>
  <c r="L19" i="1"/>
  <c r="M19" i="1"/>
  <c r="N19" i="1"/>
  <c r="O19" i="1"/>
  <c r="P19" i="1"/>
  <c r="L20" i="1"/>
  <c r="M20" i="1"/>
  <c r="N20" i="1"/>
  <c r="O20" i="1"/>
  <c r="P20" i="1"/>
  <c r="L21" i="1"/>
  <c r="M21" i="1"/>
  <c r="N21" i="1"/>
  <c r="O21" i="1"/>
  <c r="P21" i="1"/>
  <c r="L22" i="1"/>
  <c r="M22" i="1"/>
  <c r="N22" i="1"/>
  <c r="O22" i="1"/>
  <c r="P22" i="1"/>
  <c r="L23" i="1"/>
  <c r="M23" i="1"/>
  <c r="N23" i="1"/>
  <c r="O23" i="1"/>
  <c r="P23" i="1"/>
  <c r="L24" i="1"/>
  <c r="M24" i="1"/>
  <c r="N24" i="1"/>
  <c r="O24" i="1"/>
  <c r="P24" i="1"/>
  <c r="L25" i="1"/>
  <c r="M25" i="1"/>
  <c r="N25" i="1"/>
  <c r="O25" i="1"/>
  <c r="P25" i="1"/>
  <c r="L26" i="1"/>
  <c r="M26" i="1"/>
  <c r="N26" i="1"/>
  <c r="O26" i="1"/>
  <c r="P26" i="1"/>
  <c r="L27" i="1"/>
  <c r="M27" i="1"/>
  <c r="N27" i="1"/>
  <c r="O27" i="1"/>
  <c r="P27" i="1"/>
  <c r="L28" i="1"/>
  <c r="M28" i="1"/>
  <c r="N28" i="1"/>
  <c r="O28" i="1"/>
  <c r="P28" i="1"/>
  <c r="L29" i="1"/>
  <c r="M29" i="1"/>
  <c r="N29" i="1"/>
  <c r="O29" i="1"/>
  <c r="P29" i="1"/>
  <c r="L30" i="1"/>
  <c r="M30" i="1"/>
  <c r="N30" i="1"/>
  <c r="O30" i="1"/>
  <c r="P30" i="1"/>
  <c r="L31" i="1"/>
  <c r="M31" i="1"/>
  <c r="N31" i="1"/>
  <c r="O31" i="1"/>
  <c r="P31" i="1"/>
  <c r="L32" i="1"/>
  <c r="M32" i="1"/>
  <c r="N32" i="1"/>
  <c r="O32" i="1"/>
  <c r="P32" i="1"/>
  <c r="L33" i="1"/>
  <c r="M33" i="1"/>
  <c r="N33" i="1"/>
  <c r="O33" i="1"/>
  <c r="P33" i="1"/>
  <c r="L34" i="1"/>
  <c r="M34" i="1"/>
  <c r="N34" i="1"/>
  <c r="O34" i="1"/>
  <c r="P34" i="1"/>
  <c r="L35" i="1"/>
  <c r="M35" i="1"/>
  <c r="N35" i="1"/>
  <c r="O35" i="1"/>
  <c r="P35" i="1"/>
  <c r="L36" i="1"/>
  <c r="M36" i="1"/>
  <c r="N36" i="1"/>
  <c r="O36" i="1"/>
  <c r="P36" i="1"/>
  <c r="L37" i="1"/>
  <c r="M37" i="1"/>
  <c r="N37" i="1"/>
  <c r="O37" i="1"/>
  <c r="P37" i="1"/>
  <c r="L38" i="1"/>
  <c r="M38" i="1"/>
  <c r="N38" i="1"/>
  <c r="O38" i="1"/>
  <c r="P38" i="1"/>
  <c r="L39" i="1"/>
  <c r="M39" i="1"/>
  <c r="N39" i="1"/>
  <c r="O39" i="1"/>
  <c r="P39" i="1"/>
  <c r="L40" i="1"/>
  <c r="M40" i="1"/>
  <c r="N40" i="1"/>
  <c r="O40" i="1"/>
  <c r="P40" i="1"/>
  <c r="L41" i="1"/>
  <c r="M41" i="1"/>
  <c r="N41" i="1"/>
  <c r="O41" i="1"/>
  <c r="P41" i="1"/>
  <c r="L42" i="1"/>
  <c r="M42" i="1"/>
  <c r="N42" i="1"/>
  <c r="O42" i="1"/>
  <c r="P42" i="1"/>
  <c r="L43" i="1"/>
  <c r="M43" i="1"/>
  <c r="N43" i="1"/>
  <c r="O43" i="1"/>
  <c r="P43" i="1"/>
  <c r="L44" i="1"/>
  <c r="M44" i="1"/>
  <c r="N44" i="1"/>
  <c r="O44" i="1"/>
  <c r="P44" i="1"/>
  <c r="L45" i="1"/>
  <c r="M45" i="1"/>
  <c r="N45" i="1"/>
  <c r="O45" i="1"/>
  <c r="P45" i="1"/>
  <c r="L46" i="1"/>
  <c r="M46" i="1"/>
  <c r="N46" i="1"/>
  <c r="O46" i="1"/>
  <c r="P46" i="1"/>
  <c r="L47" i="1"/>
  <c r="M47" i="1"/>
  <c r="N47" i="1"/>
  <c r="O47" i="1"/>
  <c r="P47" i="1"/>
  <c r="L48" i="1"/>
  <c r="M48" i="1"/>
  <c r="N48" i="1"/>
  <c r="O48" i="1"/>
  <c r="P48" i="1"/>
  <c r="L49" i="1"/>
  <c r="M49" i="1"/>
  <c r="N49" i="1"/>
  <c r="O49" i="1"/>
  <c r="P49" i="1"/>
  <c r="L50" i="1"/>
  <c r="M50" i="1"/>
  <c r="N50" i="1"/>
  <c r="O50" i="1"/>
  <c r="P50" i="1"/>
  <c r="L51" i="1"/>
  <c r="M51" i="1"/>
  <c r="N51" i="1"/>
  <c r="O51" i="1"/>
  <c r="P51" i="1"/>
  <c r="L52" i="1"/>
  <c r="M52" i="1"/>
  <c r="N52" i="1"/>
  <c r="O52" i="1"/>
  <c r="P52" i="1"/>
  <c r="L53" i="1"/>
  <c r="M53" i="1"/>
  <c r="N53" i="1"/>
  <c r="O53" i="1"/>
  <c r="P53" i="1"/>
  <c r="L54" i="1"/>
  <c r="M54" i="1"/>
  <c r="N54" i="1"/>
  <c r="O54" i="1"/>
  <c r="P54" i="1"/>
  <c r="L55" i="1"/>
  <c r="M55" i="1"/>
  <c r="N55" i="1"/>
  <c r="O55" i="1"/>
  <c r="P55" i="1"/>
  <c r="L56" i="1"/>
  <c r="M56" i="1"/>
  <c r="N56" i="1"/>
  <c r="O56" i="1"/>
  <c r="P56" i="1"/>
  <c r="L57" i="1"/>
  <c r="M57" i="1"/>
  <c r="N57" i="1"/>
  <c r="O57" i="1"/>
  <c r="P57" i="1"/>
  <c r="L58" i="1"/>
  <c r="M58" i="1"/>
  <c r="N58" i="1"/>
  <c r="O58" i="1"/>
  <c r="P58" i="1"/>
  <c r="L59" i="1"/>
  <c r="M59" i="1"/>
  <c r="N59" i="1"/>
  <c r="O59" i="1"/>
  <c r="P59" i="1"/>
  <c r="L60" i="1"/>
  <c r="M60" i="1"/>
  <c r="N60" i="1"/>
  <c r="O60" i="1"/>
  <c r="P60" i="1"/>
  <c r="L61" i="1"/>
  <c r="M61" i="1"/>
  <c r="N61" i="1"/>
  <c r="O61" i="1"/>
  <c r="P61" i="1"/>
  <c r="L62" i="1"/>
  <c r="M62" i="1"/>
  <c r="N62" i="1"/>
  <c r="O62" i="1"/>
  <c r="P62" i="1"/>
  <c r="L63" i="1"/>
  <c r="M63" i="1"/>
  <c r="N63" i="1"/>
  <c r="O63" i="1"/>
  <c r="P63" i="1"/>
  <c r="L64" i="1"/>
  <c r="M64" i="1"/>
  <c r="N64" i="1"/>
  <c r="O64" i="1"/>
  <c r="P64" i="1"/>
  <c r="L65" i="1"/>
  <c r="M65" i="1"/>
  <c r="N65" i="1"/>
  <c r="O65" i="1"/>
  <c r="P65" i="1"/>
  <c r="L66" i="1"/>
  <c r="M66" i="1"/>
  <c r="N66" i="1"/>
  <c r="O66" i="1"/>
  <c r="P66" i="1"/>
  <c r="L67" i="1"/>
  <c r="M67" i="1"/>
  <c r="N67" i="1"/>
  <c r="O67" i="1"/>
  <c r="P67" i="1"/>
  <c r="L68" i="1"/>
  <c r="M68" i="1"/>
  <c r="N68" i="1"/>
  <c r="O68" i="1"/>
  <c r="P68" i="1"/>
  <c r="L69" i="1"/>
  <c r="M69" i="1"/>
  <c r="N69" i="1"/>
  <c r="O69" i="1"/>
  <c r="P69" i="1"/>
  <c r="L70" i="1"/>
  <c r="M70" i="1"/>
  <c r="N70" i="1"/>
  <c r="O70" i="1"/>
  <c r="P70" i="1"/>
  <c r="L71" i="1"/>
  <c r="M71" i="1"/>
  <c r="N71" i="1"/>
  <c r="O71" i="1"/>
  <c r="P71" i="1"/>
  <c r="L72" i="1"/>
  <c r="M72" i="1"/>
  <c r="N72" i="1"/>
  <c r="O72" i="1"/>
  <c r="P72" i="1"/>
  <c r="L73" i="1"/>
  <c r="M73" i="1"/>
  <c r="N73" i="1"/>
  <c r="O73" i="1"/>
  <c r="P73" i="1"/>
  <c r="L74" i="1"/>
  <c r="M74" i="1"/>
  <c r="N74" i="1"/>
  <c r="O74" i="1"/>
  <c r="P74" i="1"/>
  <c r="L75" i="1"/>
  <c r="M75" i="1"/>
  <c r="N75" i="1"/>
  <c r="O75" i="1"/>
  <c r="P75" i="1"/>
  <c r="L76" i="1"/>
  <c r="M76" i="1"/>
  <c r="N76" i="1"/>
  <c r="O76" i="1"/>
  <c r="P76" i="1"/>
  <c r="L77" i="1"/>
  <c r="M77" i="1"/>
  <c r="N77" i="1"/>
  <c r="O77" i="1"/>
  <c r="P77" i="1"/>
  <c r="L78" i="1"/>
  <c r="M78" i="1"/>
  <c r="N78" i="1"/>
  <c r="O78" i="1"/>
  <c r="P78" i="1"/>
  <c r="L79" i="1"/>
  <c r="M79" i="1"/>
  <c r="N79" i="1"/>
  <c r="O79" i="1"/>
  <c r="P79" i="1"/>
  <c r="L80" i="1"/>
  <c r="M80" i="1"/>
  <c r="N80" i="1"/>
  <c r="O80" i="1"/>
  <c r="P80" i="1"/>
  <c r="L81" i="1"/>
  <c r="M81" i="1"/>
  <c r="N81" i="1"/>
  <c r="O81" i="1"/>
  <c r="P81" i="1"/>
  <c r="L82" i="1"/>
  <c r="M82" i="1"/>
  <c r="N82" i="1"/>
  <c r="O82" i="1"/>
  <c r="P82" i="1"/>
  <c r="L83" i="1"/>
  <c r="M83" i="1"/>
  <c r="N83" i="1"/>
  <c r="O83" i="1"/>
  <c r="P83" i="1"/>
  <c r="L84" i="1"/>
  <c r="M84" i="1"/>
  <c r="N84" i="1"/>
  <c r="O84" i="1"/>
  <c r="P84" i="1"/>
  <c r="L85" i="1"/>
  <c r="M85" i="1"/>
  <c r="N85" i="1"/>
  <c r="O85" i="1"/>
  <c r="P85" i="1"/>
  <c r="L86" i="1"/>
  <c r="M86" i="1"/>
  <c r="N86" i="1"/>
  <c r="O86" i="1"/>
  <c r="P86" i="1"/>
  <c r="L87" i="1"/>
  <c r="M87" i="1"/>
  <c r="N87" i="1"/>
  <c r="O87" i="1"/>
  <c r="P87" i="1"/>
  <c r="L88" i="1"/>
  <c r="M88" i="1"/>
  <c r="N88" i="1"/>
  <c r="O88" i="1"/>
  <c r="P88" i="1"/>
  <c r="L89" i="1"/>
  <c r="M89" i="1"/>
  <c r="N89" i="1"/>
  <c r="O89" i="1"/>
  <c r="P89" i="1"/>
  <c r="L90" i="1"/>
  <c r="M90" i="1"/>
  <c r="N90" i="1"/>
  <c r="O90" i="1"/>
  <c r="P90" i="1"/>
  <c r="L91" i="1"/>
  <c r="M91" i="1"/>
  <c r="N91" i="1"/>
  <c r="O91" i="1"/>
  <c r="P91" i="1"/>
  <c r="L92" i="1"/>
  <c r="M92" i="1"/>
  <c r="N92" i="1"/>
  <c r="O92" i="1"/>
  <c r="P92" i="1"/>
  <c r="L93" i="1"/>
  <c r="M93" i="1"/>
  <c r="N93" i="1"/>
  <c r="O93" i="1"/>
  <c r="P93" i="1"/>
  <c r="L94" i="1"/>
  <c r="M94" i="1"/>
  <c r="N94" i="1"/>
  <c r="O94" i="1"/>
  <c r="P94" i="1"/>
  <c r="L95" i="1"/>
  <c r="M95" i="1"/>
  <c r="N95" i="1"/>
  <c r="O95" i="1"/>
  <c r="P95" i="1"/>
  <c r="L96" i="1"/>
  <c r="M96" i="1"/>
  <c r="N96" i="1"/>
  <c r="O96" i="1"/>
  <c r="P96" i="1"/>
  <c r="L97" i="1"/>
  <c r="M97" i="1"/>
  <c r="N97" i="1"/>
  <c r="O97" i="1"/>
  <c r="P97" i="1"/>
  <c r="L98" i="1"/>
  <c r="M98" i="1"/>
  <c r="N98" i="1"/>
  <c r="O98" i="1"/>
  <c r="P98" i="1"/>
  <c r="L99" i="1"/>
  <c r="M99" i="1"/>
  <c r="N99" i="1"/>
  <c r="O99" i="1"/>
  <c r="P99" i="1"/>
  <c r="L100" i="1"/>
  <c r="M100" i="1"/>
  <c r="N100" i="1"/>
  <c r="O100" i="1"/>
  <c r="P100" i="1"/>
  <c r="L101" i="1"/>
  <c r="M101" i="1"/>
  <c r="N101" i="1"/>
  <c r="O101" i="1"/>
  <c r="P101" i="1"/>
  <c r="L102" i="1"/>
  <c r="M102" i="1"/>
  <c r="N102" i="1"/>
  <c r="O102" i="1"/>
  <c r="P102" i="1"/>
  <c r="L103" i="1"/>
  <c r="M103" i="1"/>
  <c r="N103" i="1"/>
  <c r="O103" i="1"/>
  <c r="P103" i="1"/>
  <c r="L104" i="1"/>
  <c r="M104" i="1"/>
  <c r="N104" i="1"/>
  <c r="O104" i="1"/>
  <c r="P104" i="1"/>
  <c r="L105" i="1"/>
  <c r="M105" i="1"/>
  <c r="N105" i="1"/>
  <c r="O105" i="1"/>
  <c r="P105" i="1"/>
  <c r="L106" i="1"/>
  <c r="M106" i="1"/>
  <c r="N106" i="1"/>
  <c r="O106" i="1"/>
  <c r="P106" i="1"/>
  <c r="L107" i="1"/>
  <c r="M107" i="1"/>
  <c r="N107" i="1"/>
  <c r="O107" i="1"/>
  <c r="P107" i="1"/>
  <c r="L108" i="1"/>
  <c r="M108" i="1"/>
  <c r="N108" i="1"/>
  <c r="O108" i="1"/>
  <c r="P108" i="1"/>
  <c r="L109" i="1"/>
  <c r="M109" i="1"/>
  <c r="N109" i="1"/>
  <c r="O109" i="1"/>
  <c r="P109" i="1"/>
  <c r="L110" i="1"/>
  <c r="M110" i="1"/>
  <c r="N110" i="1"/>
  <c r="O110" i="1"/>
  <c r="P110" i="1"/>
  <c r="L111" i="1"/>
  <c r="M111" i="1"/>
  <c r="N111" i="1"/>
  <c r="O111" i="1"/>
  <c r="P111" i="1"/>
  <c r="L112" i="1"/>
  <c r="M112" i="1"/>
  <c r="N112" i="1"/>
  <c r="O112" i="1"/>
  <c r="P112" i="1"/>
  <c r="L113" i="1"/>
  <c r="M113" i="1"/>
  <c r="N113" i="1"/>
  <c r="O113" i="1"/>
  <c r="P113" i="1"/>
  <c r="L114" i="1"/>
  <c r="M114" i="1"/>
  <c r="N114" i="1"/>
  <c r="O114" i="1"/>
  <c r="P114" i="1"/>
  <c r="L115" i="1"/>
  <c r="M115" i="1"/>
  <c r="N115" i="1"/>
  <c r="O115" i="1"/>
  <c r="P115" i="1"/>
  <c r="L116" i="1"/>
  <c r="M116" i="1"/>
  <c r="N116" i="1"/>
  <c r="O116" i="1"/>
  <c r="P116" i="1"/>
  <c r="L117" i="1"/>
  <c r="M117" i="1"/>
  <c r="N117" i="1"/>
  <c r="O117" i="1"/>
  <c r="P117" i="1"/>
  <c r="L118" i="1"/>
  <c r="M118" i="1"/>
  <c r="N118" i="1"/>
  <c r="O118" i="1"/>
  <c r="P118" i="1"/>
  <c r="L119" i="1"/>
  <c r="M119" i="1"/>
  <c r="N119" i="1"/>
  <c r="O119" i="1"/>
  <c r="P119" i="1"/>
  <c r="L120" i="1"/>
  <c r="M120" i="1"/>
  <c r="N120" i="1"/>
  <c r="O120" i="1"/>
  <c r="P120" i="1"/>
  <c r="L121" i="1"/>
  <c r="M121" i="1"/>
  <c r="N121" i="1"/>
  <c r="O121" i="1"/>
  <c r="P121" i="1"/>
  <c r="L122" i="1"/>
  <c r="M122" i="1"/>
  <c r="N122" i="1"/>
  <c r="O122" i="1"/>
  <c r="P122" i="1"/>
  <c r="L123" i="1"/>
  <c r="M123" i="1"/>
  <c r="N123" i="1"/>
  <c r="O123" i="1"/>
  <c r="P123" i="1"/>
  <c r="L124" i="1"/>
  <c r="M124" i="1"/>
  <c r="N124" i="1"/>
  <c r="O124" i="1"/>
  <c r="P124" i="1"/>
  <c r="L125" i="1"/>
  <c r="M125" i="1"/>
  <c r="N125" i="1"/>
  <c r="O125" i="1"/>
  <c r="P125" i="1"/>
  <c r="L126" i="1"/>
  <c r="M126" i="1"/>
  <c r="N126" i="1"/>
  <c r="O126" i="1"/>
  <c r="P126" i="1"/>
  <c r="L127" i="1"/>
  <c r="M127" i="1"/>
  <c r="N127" i="1"/>
  <c r="O127" i="1"/>
  <c r="P127" i="1"/>
  <c r="L128" i="1"/>
  <c r="M128" i="1"/>
  <c r="N128" i="1"/>
  <c r="O128" i="1"/>
  <c r="P128" i="1"/>
  <c r="L129" i="1"/>
  <c r="M129" i="1"/>
  <c r="N129" i="1"/>
  <c r="O129" i="1"/>
  <c r="P129" i="1"/>
  <c r="L130" i="1"/>
  <c r="M130" i="1"/>
  <c r="N130" i="1"/>
  <c r="O130" i="1"/>
  <c r="P130" i="1"/>
  <c r="L131" i="1"/>
  <c r="M131" i="1"/>
  <c r="N131" i="1"/>
  <c r="O131" i="1"/>
  <c r="P131" i="1"/>
  <c r="L132" i="1"/>
  <c r="M132" i="1"/>
  <c r="N132" i="1"/>
  <c r="O132" i="1"/>
  <c r="P132" i="1"/>
  <c r="L133" i="1"/>
  <c r="M133" i="1"/>
  <c r="N133" i="1"/>
  <c r="O133" i="1"/>
  <c r="P133" i="1"/>
  <c r="L134" i="1"/>
  <c r="M134" i="1"/>
  <c r="N134" i="1"/>
  <c r="O134" i="1"/>
  <c r="P134" i="1"/>
  <c r="L135" i="1"/>
  <c r="M135" i="1"/>
  <c r="N135" i="1"/>
  <c r="O135" i="1"/>
  <c r="P135" i="1"/>
  <c r="L136" i="1"/>
  <c r="M136" i="1"/>
  <c r="N136" i="1"/>
  <c r="O136" i="1"/>
  <c r="P136" i="1"/>
  <c r="L137" i="1"/>
  <c r="M137" i="1"/>
  <c r="N137" i="1"/>
  <c r="O137" i="1"/>
  <c r="P137" i="1"/>
  <c r="L138" i="1"/>
  <c r="M138" i="1"/>
  <c r="N138" i="1"/>
  <c r="O138" i="1"/>
  <c r="P138" i="1"/>
  <c r="L139" i="1"/>
  <c r="M139" i="1"/>
  <c r="N139" i="1"/>
  <c r="O139" i="1"/>
  <c r="P139" i="1"/>
  <c r="L140" i="1"/>
  <c r="M140" i="1"/>
  <c r="N140" i="1"/>
  <c r="O140" i="1"/>
  <c r="P140" i="1"/>
  <c r="L141" i="1"/>
  <c r="M141" i="1"/>
  <c r="N141" i="1"/>
  <c r="O141" i="1"/>
  <c r="P141" i="1"/>
  <c r="L142" i="1"/>
  <c r="M142" i="1"/>
  <c r="N142" i="1"/>
  <c r="O142" i="1"/>
  <c r="P142" i="1"/>
  <c r="L143" i="1"/>
  <c r="M143" i="1"/>
  <c r="N143" i="1"/>
  <c r="O143" i="1"/>
  <c r="P143" i="1"/>
  <c r="L144" i="1"/>
  <c r="M144" i="1"/>
  <c r="N144" i="1"/>
  <c r="O144" i="1"/>
  <c r="P144" i="1"/>
  <c r="L145" i="1"/>
  <c r="M145" i="1"/>
  <c r="N145" i="1"/>
  <c r="O145" i="1"/>
  <c r="P145" i="1"/>
  <c r="L146" i="1"/>
  <c r="M146" i="1"/>
  <c r="N146" i="1"/>
  <c r="O146" i="1"/>
  <c r="P146" i="1"/>
  <c r="L147" i="1"/>
  <c r="M147" i="1"/>
  <c r="N147" i="1"/>
  <c r="O147" i="1"/>
  <c r="P147" i="1"/>
  <c r="L148" i="1"/>
  <c r="M148" i="1"/>
  <c r="N148" i="1"/>
  <c r="O148" i="1"/>
  <c r="P148" i="1"/>
  <c r="L149" i="1"/>
  <c r="M149" i="1"/>
  <c r="N149" i="1"/>
  <c r="O149" i="1"/>
  <c r="P149" i="1"/>
  <c r="L150" i="1"/>
  <c r="M150" i="1"/>
  <c r="N150" i="1"/>
  <c r="O150" i="1"/>
  <c r="P150" i="1"/>
  <c r="L151" i="1"/>
  <c r="M151" i="1"/>
  <c r="N151" i="1"/>
  <c r="O151" i="1"/>
  <c r="P151" i="1"/>
  <c r="L152" i="1"/>
  <c r="M152" i="1"/>
  <c r="N152" i="1"/>
  <c r="O152" i="1"/>
  <c r="P152" i="1"/>
  <c r="L153" i="1"/>
  <c r="M153" i="1"/>
  <c r="N153" i="1"/>
  <c r="O153" i="1"/>
  <c r="P153" i="1"/>
  <c r="L154" i="1"/>
  <c r="M154" i="1"/>
  <c r="N154" i="1"/>
  <c r="O154" i="1"/>
  <c r="P154" i="1"/>
  <c r="L155" i="1"/>
  <c r="M155" i="1"/>
  <c r="N155" i="1"/>
  <c r="O155" i="1"/>
  <c r="P155" i="1"/>
  <c r="L156" i="1"/>
  <c r="M156" i="1"/>
  <c r="N156" i="1"/>
  <c r="O156" i="1"/>
  <c r="P156" i="1"/>
  <c r="L157" i="1"/>
  <c r="M157" i="1"/>
  <c r="N157" i="1"/>
  <c r="O157" i="1"/>
  <c r="P157" i="1"/>
  <c r="L158" i="1"/>
  <c r="M158" i="1"/>
  <c r="N158" i="1"/>
  <c r="O158" i="1"/>
  <c r="P158" i="1"/>
  <c r="L159" i="1"/>
  <c r="M159" i="1"/>
  <c r="N159" i="1"/>
  <c r="O159" i="1"/>
  <c r="P159" i="1"/>
  <c r="L160" i="1"/>
  <c r="M160" i="1"/>
  <c r="N160" i="1"/>
  <c r="O160" i="1"/>
  <c r="P160" i="1"/>
  <c r="L161" i="1"/>
  <c r="M161" i="1"/>
  <c r="N161" i="1"/>
  <c r="O161" i="1"/>
  <c r="P161" i="1"/>
  <c r="L162" i="1"/>
  <c r="M162" i="1"/>
  <c r="N162" i="1"/>
  <c r="O162" i="1"/>
  <c r="P162" i="1"/>
  <c r="L163" i="1"/>
  <c r="M163" i="1"/>
  <c r="N163" i="1"/>
  <c r="O163" i="1"/>
  <c r="P163" i="1"/>
  <c r="L164" i="1"/>
  <c r="M164" i="1"/>
  <c r="N164" i="1"/>
  <c r="O164" i="1"/>
  <c r="P164" i="1"/>
  <c r="L165" i="1"/>
  <c r="M165" i="1"/>
  <c r="N165" i="1"/>
  <c r="O165" i="1"/>
  <c r="P165" i="1"/>
  <c r="L166" i="1"/>
  <c r="M166" i="1"/>
  <c r="N166" i="1"/>
  <c r="O166" i="1"/>
  <c r="P166" i="1"/>
  <c r="L167" i="1"/>
  <c r="M167" i="1"/>
  <c r="N167" i="1"/>
  <c r="O167" i="1"/>
  <c r="P167" i="1"/>
  <c r="L168" i="1"/>
  <c r="M168" i="1"/>
  <c r="N168" i="1"/>
  <c r="O168" i="1"/>
  <c r="P168" i="1"/>
  <c r="L169" i="1"/>
  <c r="M169" i="1"/>
  <c r="N169" i="1"/>
  <c r="O169" i="1"/>
  <c r="P169" i="1"/>
  <c r="L170" i="1"/>
  <c r="M170" i="1"/>
  <c r="N170" i="1"/>
  <c r="O170" i="1"/>
  <c r="P170" i="1"/>
  <c r="L171" i="1"/>
  <c r="M171" i="1"/>
  <c r="N171" i="1"/>
  <c r="O171" i="1"/>
  <c r="P171" i="1"/>
  <c r="L172" i="1"/>
  <c r="M172" i="1"/>
  <c r="N172" i="1"/>
  <c r="O172" i="1"/>
  <c r="P172" i="1"/>
  <c r="L173" i="1"/>
  <c r="M173" i="1"/>
  <c r="N173" i="1"/>
  <c r="O173" i="1"/>
  <c r="P173" i="1"/>
  <c r="L174" i="1"/>
  <c r="M174" i="1"/>
  <c r="N174" i="1"/>
  <c r="O174" i="1"/>
  <c r="P174" i="1"/>
  <c r="L175" i="1"/>
  <c r="M175" i="1"/>
  <c r="N175" i="1"/>
  <c r="O175" i="1"/>
  <c r="P175" i="1"/>
  <c r="L176" i="1"/>
  <c r="M176" i="1"/>
  <c r="N176" i="1"/>
  <c r="O176" i="1"/>
  <c r="P176" i="1"/>
  <c r="L177" i="1"/>
  <c r="M177" i="1"/>
  <c r="N177" i="1"/>
  <c r="O177" i="1"/>
  <c r="P177" i="1"/>
  <c r="L178" i="1"/>
  <c r="M178" i="1"/>
  <c r="N178" i="1"/>
  <c r="O178" i="1"/>
  <c r="P178" i="1"/>
  <c r="L179" i="1"/>
  <c r="M179" i="1"/>
  <c r="N179" i="1"/>
  <c r="O179" i="1"/>
  <c r="P179" i="1"/>
  <c r="L180" i="1"/>
  <c r="M180" i="1"/>
  <c r="N180" i="1"/>
  <c r="O180" i="1"/>
  <c r="P180" i="1"/>
  <c r="L181" i="1"/>
  <c r="M181" i="1"/>
  <c r="N181" i="1"/>
  <c r="O181" i="1"/>
  <c r="P181" i="1"/>
  <c r="L182" i="1"/>
  <c r="M182" i="1"/>
  <c r="N182" i="1"/>
  <c r="O182" i="1"/>
  <c r="P182" i="1"/>
  <c r="L183" i="1"/>
  <c r="M183" i="1"/>
  <c r="N183" i="1"/>
  <c r="O183" i="1"/>
  <c r="P183" i="1"/>
  <c r="L184" i="1"/>
  <c r="M184" i="1"/>
  <c r="N184" i="1"/>
  <c r="O184" i="1"/>
  <c r="P184" i="1"/>
  <c r="L185" i="1"/>
  <c r="M185" i="1"/>
  <c r="N185" i="1"/>
  <c r="O185" i="1"/>
  <c r="P185" i="1"/>
  <c r="L186" i="1"/>
  <c r="M186" i="1"/>
  <c r="N186" i="1"/>
  <c r="O186" i="1"/>
  <c r="P186" i="1"/>
  <c r="L187" i="1"/>
  <c r="M187" i="1"/>
  <c r="N187" i="1"/>
  <c r="O187" i="1"/>
  <c r="P187" i="1"/>
  <c r="L188" i="1"/>
  <c r="M188" i="1"/>
  <c r="N188" i="1"/>
  <c r="O188" i="1"/>
  <c r="P188" i="1"/>
  <c r="L189" i="1"/>
  <c r="M189" i="1"/>
  <c r="N189" i="1"/>
  <c r="O189" i="1"/>
  <c r="P189" i="1"/>
  <c r="L190" i="1"/>
  <c r="M190" i="1"/>
  <c r="N190" i="1"/>
  <c r="O190" i="1"/>
  <c r="P190" i="1"/>
  <c r="L191" i="1"/>
  <c r="M191" i="1"/>
  <c r="N191" i="1"/>
  <c r="O191" i="1"/>
  <c r="P191" i="1"/>
  <c r="L192" i="1"/>
  <c r="M192" i="1"/>
  <c r="N192" i="1"/>
  <c r="O192" i="1"/>
  <c r="P192" i="1"/>
  <c r="L193" i="1"/>
  <c r="M193" i="1"/>
  <c r="N193" i="1"/>
  <c r="O193" i="1"/>
  <c r="P193" i="1"/>
  <c r="L194" i="1"/>
  <c r="M194" i="1"/>
  <c r="N194" i="1"/>
  <c r="O194" i="1"/>
  <c r="P194" i="1"/>
  <c r="L195" i="1"/>
  <c r="M195" i="1"/>
  <c r="N195" i="1"/>
  <c r="O195" i="1"/>
  <c r="P195" i="1"/>
  <c r="L196" i="1"/>
  <c r="M196" i="1"/>
  <c r="N196" i="1"/>
  <c r="O196" i="1"/>
  <c r="P196" i="1"/>
  <c r="L197" i="1"/>
  <c r="M197" i="1"/>
  <c r="N197" i="1"/>
  <c r="O197" i="1"/>
  <c r="P197" i="1"/>
  <c r="L198" i="1"/>
  <c r="M198" i="1"/>
  <c r="N198" i="1"/>
  <c r="O198" i="1"/>
  <c r="P198" i="1"/>
  <c r="L199" i="1"/>
  <c r="M199" i="1"/>
  <c r="N199" i="1"/>
  <c r="O199" i="1"/>
  <c r="P199" i="1"/>
  <c r="L200" i="1"/>
  <c r="M200" i="1"/>
  <c r="N200" i="1"/>
  <c r="O200" i="1"/>
  <c r="P200" i="1"/>
  <c r="L201" i="1"/>
  <c r="M201" i="1"/>
  <c r="N201" i="1"/>
  <c r="O201" i="1"/>
  <c r="P201" i="1"/>
  <c r="L202" i="1"/>
  <c r="M202" i="1"/>
  <c r="N202" i="1"/>
  <c r="O202" i="1"/>
  <c r="P202" i="1"/>
  <c r="L203" i="1"/>
  <c r="M203" i="1"/>
  <c r="N203" i="1"/>
  <c r="O203" i="1"/>
  <c r="P203" i="1"/>
  <c r="L204" i="1"/>
  <c r="M204" i="1"/>
  <c r="N204" i="1"/>
  <c r="O204" i="1"/>
  <c r="P204" i="1"/>
  <c r="L205" i="1"/>
  <c r="M205" i="1"/>
  <c r="N205" i="1"/>
  <c r="O205" i="1"/>
  <c r="P205" i="1"/>
  <c r="L206" i="1"/>
  <c r="M206" i="1"/>
  <c r="N206" i="1"/>
  <c r="O206" i="1"/>
  <c r="P206" i="1"/>
  <c r="L207" i="1"/>
  <c r="M207" i="1"/>
  <c r="N207" i="1"/>
  <c r="O207" i="1"/>
  <c r="P207" i="1"/>
  <c r="L208" i="1"/>
  <c r="M208" i="1"/>
  <c r="N208" i="1"/>
  <c r="O208" i="1"/>
  <c r="P208" i="1"/>
  <c r="L209" i="1"/>
  <c r="M209" i="1"/>
  <c r="N209" i="1"/>
  <c r="O209" i="1"/>
  <c r="P209" i="1"/>
  <c r="L210" i="1"/>
  <c r="M210" i="1"/>
  <c r="N210" i="1"/>
  <c r="O210" i="1"/>
  <c r="P210" i="1"/>
  <c r="L211" i="1"/>
  <c r="M211" i="1"/>
  <c r="N211" i="1"/>
  <c r="O211" i="1"/>
  <c r="P211" i="1"/>
  <c r="L212" i="1"/>
  <c r="M212" i="1"/>
  <c r="N212" i="1"/>
  <c r="O212" i="1"/>
  <c r="P212" i="1"/>
  <c r="L213" i="1"/>
  <c r="M213" i="1"/>
  <c r="N213" i="1"/>
  <c r="O213" i="1"/>
  <c r="P213" i="1"/>
  <c r="L214" i="1"/>
  <c r="M214" i="1"/>
  <c r="N214" i="1"/>
  <c r="O214" i="1"/>
  <c r="P214" i="1"/>
  <c r="L215" i="1"/>
  <c r="M215" i="1"/>
  <c r="N215" i="1"/>
  <c r="O215" i="1"/>
  <c r="P215" i="1"/>
  <c r="L216" i="1"/>
  <c r="M216" i="1"/>
  <c r="N216" i="1"/>
  <c r="O216" i="1"/>
  <c r="P216" i="1"/>
  <c r="L217" i="1"/>
  <c r="M217" i="1"/>
  <c r="N217" i="1"/>
  <c r="O217" i="1"/>
  <c r="P217" i="1"/>
  <c r="L218" i="1"/>
  <c r="M218" i="1"/>
  <c r="N218" i="1"/>
  <c r="O218" i="1"/>
  <c r="P218" i="1"/>
  <c r="L219" i="1"/>
  <c r="M219" i="1"/>
  <c r="N219" i="1"/>
  <c r="O219" i="1"/>
  <c r="P219" i="1"/>
  <c r="L220" i="1"/>
  <c r="M220" i="1"/>
  <c r="N220" i="1"/>
  <c r="O220" i="1"/>
  <c r="P220" i="1"/>
  <c r="L221" i="1"/>
  <c r="M221" i="1"/>
  <c r="N221" i="1"/>
  <c r="O221" i="1"/>
  <c r="P221" i="1"/>
  <c r="L222" i="1"/>
  <c r="M222" i="1"/>
  <c r="N222" i="1"/>
  <c r="O222" i="1"/>
  <c r="P222" i="1"/>
  <c r="L223" i="1"/>
  <c r="M223" i="1"/>
  <c r="N223" i="1"/>
  <c r="O223" i="1"/>
  <c r="P223" i="1"/>
  <c r="L224" i="1"/>
  <c r="M224" i="1"/>
  <c r="N224" i="1"/>
  <c r="O224" i="1"/>
  <c r="P224" i="1"/>
  <c r="L225" i="1"/>
  <c r="M225" i="1"/>
  <c r="N225" i="1"/>
  <c r="O225" i="1"/>
  <c r="P225" i="1"/>
  <c r="L226" i="1"/>
  <c r="M226" i="1"/>
  <c r="N226" i="1"/>
  <c r="O226" i="1"/>
  <c r="P226" i="1"/>
  <c r="L227" i="1"/>
  <c r="M227" i="1"/>
  <c r="N227" i="1"/>
  <c r="O227" i="1"/>
  <c r="P227" i="1"/>
  <c r="L228" i="1"/>
  <c r="M228" i="1"/>
  <c r="N228" i="1"/>
  <c r="O228" i="1"/>
  <c r="P228" i="1"/>
  <c r="L229" i="1"/>
  <c r="M229" i="1"/>
  <c r="N229" i="1"/>
  <c r="O229" i="1"/>
  <c r="P229" i="1"/>
  <c r="L230" i="1"/>
  <c r="M230" i="1"/>
  <c r="N230" i="1"/>
  <c r="O230" i="1"/>
  <c r="P230" i="1"/>
  <c r="L231" i="1"/>
  <c r="M231" i="1"/>
  <c r="N231" i="1"/>
  <c r="O231" i="1"/>
  <c r="P231" i="1"/>
  <c r="L232" i="1"/>
  <c r="M232" i="1"/>
  <c r="N232" i="1"/>
  <c r="O232" i="1"/>
  <c r="P232" i="1"/>
  <c r="L233" i="1"/>
  <c r="M233" i="1"/>
  <c r="N233" i="1"/>
  <c r="O233" i="1"/>
  <c r="P233" i="1"/>
  <c r="L234" i="1"/>
  <c r="M234" i="1"/>
  <c r="N234" i="1"/>
  <c r="O234" i="1"/>
  <c r="P234" i="1"/>
  <c r="L235" i="1"/>
  <c r="M235" i="1"/>
  <c r="N235" i="1"/>
  <c r="O235" i="1"/>
  <c r="P235" i="1"/>
  <c r="L236" i="1"/>
  <c r="M236" i="1"/>
  <c r="N236" i="1"/>
  <c r="O236" i="1"/>
  <c r="P236" i="1"/>
  <c r="L237" i="1"/>
  <c r="M237" i="1"/>
  <c r="N237" i="1"/>
  <c r="O237" i="1"/>
  <c r="P237" i="1"/>
  <c r="L238" i="1"/>
  <c r="M238" i="1"/>
  <c r="N238" i="1"/>
  <c r="O238" i="1"/>
  <c r="P238" i="1"/>
  <c r="L239" i="1"/>
  <c r="M239" i="1"/>
  <c r="N239" i="1"/>
  <c r="O239" i="1"/>
  <c r="P239" i="1"/>
  <c r="L240" i="1"/>
  <c r="M240" i="1"/>
  <c r="N240" i="1"/>
  <c r="O240" i="1"/>
  <c r="P240" i="1"/>
  <c r="L241" i="1"/>
  <c r="M241" i="1"/>
  <c r="N241" i="1"/>
  <c r="O241" i="1"/>
  <c r="P241" i="1"/>
  <c r="L242" i="1"/>
  <c r="M242" i="1"/>
  <c r="N242" i="1"/>
  <c r="O242" i="1"/>
  <c r="P242" i="1"/>
  <c r="L243" i="1"/>
  <c r="M243" i="1"/>
  <c r="N243" i="1"/>
  <c r="O243" i="1"/>
  <c r="P243" i="1"/>
  <c r="L244" i="1"/>
  <c r="M244" i="1"/>
  <c r="N244" i="1"/>
  <c r="O244" i="1"/>
  <c r="P244" i="1"/>
  <c r="L245" i="1"/>
  <c r="M245" i="1"/>
  <c r="N245" i="1"/>
  <c r="O245" i="1"/>
  <c r="P245" i="1"/>
  <c r="L246" i="1"/>
  <c r="M246" i="1"/>
  <c r="N246" i="1"/>
  <c r="O246" i="1"/>
  <c r="P246" i="1"/>
  <c r="L247" i="1"/>
  <c r="M247" i="1"/>
  <c r="N247" i="1"/>
  <c r="O247" i="1"/>
  <c r="P247" i="1"/>
  <c r="L248" i="1"/>
  <c r="M248" i="1"/>
  <c r="N248" i="1"/>
  <c r="O248" i="1"/>
  <c r="P248" i="1"/>
  <c r="L249" i="1"/>
  <c r="M249" i="1"/>
  <c r="N249" i="1"/>
  <c r="O249" i="1"/>
  <c r="P249" i="1"/>
  <c r="L250" i="1"/>
  <c r="M250" i="1"/>
  <c r="N250" i="1"/>
  <c r="O250" i="1"/>
  <c r="P250" i="1"/>
  <c r="L251" i="1"/>
  <c r="M251" i="1"/>
  <c r="N251" i="1"/>
  <c r="O251" i="1"/>
  <c r="P251" i="1"/>
  <c r="L252" i="1"/>
  <c r="M252" i="1"/>
  <c r="N252" i="1"/>
  <c r="O252" i="1"/>
  <c r="P252" i="1"/>
  <c r="L253" i="1"/>
  <c r="M253" i="1"/>
  <c r="N253" i="1"/>
  <c r="O253" i="1"/>
  <c r="P253" i="1"/>
  <c r="L254" i="1"/>
  <c r="M254" i="1"/>
  <c r="N254" i="1"/>
  <c r="O254" i="1"/>
  <c r="P254" i="1"/>
  <c r="L255" i="1"/>
  <c r="M255" i="1"/>
  <c r="N255" i="1"/>
  <c r="O255" i="1"/>
  <c r="P255" i="1"/>
  <c r="L256" i="1"/>
  <c r="M256" i="1"/>
  <c r="N256" i="1"/>
  <c r="O256" i="1"/>
  <c r="P256" i="1"/>
  <c r="L257" i="1"/>
  <c r="M257" i="1"/>
  <c r="N257" i="1"/>
  <c r="O257" i="1"/>
  <c r="P257" i="1"/>
  <c r="L258" i="1"/>
  <c r="M258" i="1"/>
  <c r="N258" i="1"/>
  <c r="O258" i="1"/>
  <c r="P258" i="1"/>
  <c r="L259" i="1"/>
  <c r="M259" i="1"/>
  <c r="N259" i="1"/>
  <c r="O259" i="1"/>
  <c r="P259" i="1"/>
  <c r="L260" i="1"/>
  <c r="M260" i="1"/>
  <c r="N260" i="1"/>
  <c r="O260" i="1"/>
  <c r="P260" i="1"/>
  <c r="L261" i="1"/>
  <c r="M261" i="1"/>
  <c r="N261" i="1"/>
  <c r="O261" i="1"/>
  <c r="P261" i="1"/>
  <c r="L262" i="1"/>
  <c r="M262" i="1"/>
  <c r="N262" i="1"/>
  <c r="O262" i="1"/>
  <c r="P262" i="1"/>
  <c r="L263" i="1"/>
  <c r="M263" i="1"/>
  <c r="N263" i="1"/>
  <c r="O263" i="1"/>
  <c r="P263" i="1"/>
  <c r="L264" i="1"/>
  <c r="M264" i="1"/>
  <c r="N264" i="1"/>
  <c r="O264" i="1"/>
  <c r="P264" i="1"/>
  <c r="L265" i="1"/>
  <c r="M265" i="1"/>
  <c r="N265" i="1"/>
  <c r="O265" i="1"/>
  <c r="P265" i="1"/>
  <c r="L266" i="1"/>
  <c r="M266" i="1"/>
  <c r="N266" i="1"/>
  <c r="O266" i="1"/>
  <c r="P266" i="1"/>
  <c r="L267" i="1"/>
  <c r="M267" i="1"/>
  <c r="N267" i="1"/>
  <c r="O267" i="1"/>
  <c r="P267" i="1"/>
  <c r="L268" i="1"/>
  <c r="M268" i="1"/>
  <c r="N268" i="1"/>
  <c r="O268" i="1"/>
  <c r="P268" i="1"/>
  <c r="L269" i="1"/>
  <c r="M269" i="1"/>
  <c r="N269" i="1"/>
  <c r="O269" i="1"/>
  <c r="P269" i="1"/>
  <c r="L270" i="1"/>
  <c r="M270" i="1"/>
  <c r="N270" i="1"/>
  <c r="O270" i="1"/>
  <c r="P270" i="1"/>
  <c r="L271" i="1"/>
  <c r="M271" i="1"/>
  <c r="N271" i="1"/>
  <c r="O271" i="1"/>
  <c r="P271" i="1"/>
  <c r="L272" i="1"/>
  <c r="M272" i="1"/>
  <c r="N272" i="1"/>
  <c r="O272" i="1"/>
  <c r="P272" i="1"/>
  <c r="L273" i="1"/>
  <c r="M273" i="1"/>
  <c r="N273" i="1"/>
  <c r="O273" i="1"/>
  <c r="P273" i="1"/>
  <c r="L274" i="1"/>
  <c r="M274" i="1"/>
  <c r="N274" i="1"/>
  <c r="O274" i="1"/>
  <c r="P274" i="1"/>
  <c r="L275" i="1"/>
  <c r="M275" i="1"/>
  <c r="N275" i="1"/>
  <c r="O275" i="1"/>
  <c r="P275" i="1"/>
  <c r="L276" i="1"/>
  <c r="M276" i="1"/>
  <c r="N276" i="1"/>
  <c r="O276" i="1"/>
  <c r="P276" i="1"/>
  <c r="L277" i="1"/>
  <c r="M277" i="1"/>
  <c r="N277" i="1"/>
  <c r="O277" i="1"/>
  <c r="P277" i="1"/>
  <c r="L278" i="1"/>
  <c r="M278" i="1"/>
  <c r="N278" i="1"/>
  <c r="O278" i="1"/>
  <c r="P278" i="1"/>
  <c r="L279" i="1"/>
  <c r="M279" i="1"/>
  <c r="N279" i="1"/>
  <c r="O279" i="1"/>
  <c r="P279" i="1"/>
  <c r="L280" i="1"/>
  <c r="M280" i="1"/>
  <c r="N280" i="1"/>
  <c r="O280" i="1"/>
  <c r="P280" i="1"/>
  <c r="L281" i="1"/>
  <c r="M281" i="1"/>
  <c r="N281" i="1"/>
  <c r="O281" i="1"/>
  <c r="P281" i="1"/>
  <c r="L282" i="1"/>
  <c r="M282" i="1"/>
  <c r="N282" i="1"/>
  <c r="O282" i="1"/>
  <c r="P282" i="1"/>
  <c r="L283" i="1"/>
  <c r="M283" i="1"/>
  <c r="N283" i="1"/>
  <c r="O283" i="1"/>
  <c r="P283" i="1"/>
  <c r="L284" i="1"/>
  <c r="M284" i="1"/>
  <c r="N284" i="1"/>
  <c r="O284" i="1"/>
  <c r="P284" i="1"/>
  <c r="L285" i="1"/>
  <c r="M285" i="1"/>
  <c r="N285" i="1"/>
  <c r="O285" i="1"/>
  <c r="P285" i="1"/>
  <c r="L286" i="1"/>
  <c r="M286" i="1"/>
  <c r="N286" i="1"/>
  <c r="O286" i="1"/>
  <c r="P286" i="1"/>
  <c r="L287" i="1"/>
  <c r="M287" i="1"/>
  <c r="N287" i="1"/>
  <c r="O287" i="1"/>
  <c r="P287" i="1"/>
  <c r="L288" i="1"/>
  <c r="M288" i="1"/>
  <c r="N288" i="1"/>
  <c r="O288" i="1"/>
  <c r="P288" i="1"/>
  <c r="L289" i="1"/>
  <c r="M289" i="1"/>
  <c r="N289" i="1"/>
  <c r="O289" i="1"/>
  <c r="P289" i="1"/>
  <c r="L290" i="1"/>
  <c r="M290" i="1"/>
  <c r="N290" i="1"/>
  <c r="O290" i="1"/>
  <c r="P290" i="1"/>
  <c r="L291" i="1"/>
  <c r="M291" i="1"/>
  <c r="N291" i="1"/>
  <c r="O291" i="1"/>
  <c r="P291" i="1"/>
  <c r="L292" i="1"/>
  <c r="M292" i="1"/>
  <c r="N292" i="1"/>
  <c r="O292" i="1"/>
  <c r="P292" i="1"/>
  <c r="L293" i="1"/>
  <c r="M293" i="1"/>
  <c r="N293" i="1"/>
  <c r="O293" i="1"/>
  <c r="P293" i="1"/>
  <c r="L294" i="1"/>
  <c r="M294" i="1"/>
  <c r="N294" i="1"/>
  <c r="O294" i="1"/>
  <c r="P294" i="1"/>
  <c r="L295" i="1"/>
  <c r="M295" i="1"/>
  <c r="N295" i="1"/>
  <c r="O295" i="1"/>
  <c r="P295" i="1"/>
  <c r="L296" i="1"/>
  <c r="M296" i="1"/>
  <c r="N296" i="1"/>
  <c r="O296" i="1"/>
  <c r="P296" i="1"/>
  <c r="L297" i="1"/>
  <c r="M297" i="1"/>
  <c r="N297" i="1"/>
  <c r="O297" i="1"/>
  <c r="P297" i="1"/>
  <c r="L298" i="1"/>
  <c r="M298" i="1"/>
  <c r="N298" i="1"/>
  <c r="O298" i="1"/>
  <c r="P298" i="1"/>
  <c r="L299" i="1"/>
  <c r="M299" i="1"/>
  <c r="N299" i="1"/>
  <c r="O299" i="1"/>
  <c r="P299" i="1"/>
  <c r="L300" i="1"/>
  <c r="M300" i="1"/>
  <c r="N300" i="1"/>
  <c r="O300" i="1"/>
  <c r="P300" i="1"/>
  <c r="L301" i="1"/>
  <c r="M301" i="1"/>
  <c r="N301" i="1"/>
  <c r="O301" i="1"/>
  <c r="P301" i="1"/>
  <c r="L302" i="1"/>
  <c r="M302" i="1"/>
  <c r="N302" i="1"/>
  <c r="O302" i="1"/>
  <c r="P302" i="1"/>
  <c r="L303" i="1"/>
  <c r="M303" i="1"/>
  <c r="N303" i="1"/>
  <c r="O303" i="1"/>
  <c r="P303" i="1"/>
  <c r="L304" i="1"/>
  <c r="M304" i="1"/>
  <c r="N304" i="1"/>
  <c r="O304" i="1"/>
  <c r="P304" i="1"/>
  <c r="L305" i="1"/>
  <c r="M305" i="1"/>
  <c r="N305" i="1"/>
  <c r="O305" i="1"/>
  <c r="P305" i="1"/>
  <c r="L306" i="1"/>
  <c r="M306" i="1"/>
  <c r="N306" i="1"/>
  <c r="O306" i="1"/>
  <c r="P306" i="1"/>
  <c r="L307" i="1"/>
  <c r="M307" i="1"/>
  <c r="N307" i="1"/>
  <c r="O307" i="1"/>
  <c r="P307" i="1"/>
  <c r="L308" i="1"/>
  <c r="M308" i="1"/>
  <c r="N308" i="1"/>
  <c r="O308" i="1"/>
  <c r="P308" i="1"/>
  <c r="L309" i="1"/>
  <c r="M309" i="1"/>
  <c r="N309" i="1"/>
  <c r="O309" i="1"/>
  <c r="P309" i="1"/>
  <c r="L310" i="1"/>
  <c r="M310" i="1"/>
  <c r="N310" i="1"/>
  <c r="O310" i="1"/>
  <c r="P310" i="1"/>
  <c r="L311" i="1"/>
  <c r="M311" i="1"/>
  <c r="N311" i="1"/>
  <c r="O311" i="1"/>
  <c r="P311" i="1"/>
  <c r="L312" i="1"/>
  <c r="M312" i="1"/>
  <c r="N312" i="1"/>
  <c r="O312" i="1"/>
  <c r="P312" i="1"/>
  <c r="L313" i="1"/>
  <c r="M313" i="1"/>
  <c r="N313" i="1"/>
  <c r="O313" i="1"/>
  <c r="P313" i="1"/>
  <c r="L314" i="1"/>
  <c r="M314" i="1"/>
  <c r="N314" i="1"/>
  <c r="O314" i="1"/>
  <c r="P314" i="1"/>
  <c r="L315" i="1"/>
  <c r="M315" i="1"/>
  <c r="N315" i="1"/>
  <c r="O315" i="1"/>
  <c r="P315" i="1"/>
  <c r="L316" i="1"/>
  <c r="M316" i="1"/>
  <c r="N316" i="1"/>
  <c r="O316" i="1"/>
  <c r="P316" i="1"/>
  <c r="L317" i="1"/>
  <c r="M317" i="1"/>
  <c r="N317" i="1"/>
  <c r="O317" i="1"/>
  <c r="P317" i="1"/>
  <c r="L318" i="1"/>
  <c r="M318" i="1"/>
  <c r="N318" i="1"/>
  <c r="O318" i="1"/>
  <c r="P318" i="1"/>
  <c r="L319" i="1"/>
  <c r="M319" i="1"/>
  <c r="N319" i="1"/>
  <c r="O319" i="1"/>
  <c r="P319" i="1"/>
  <c r="L320" i="1"/>
  <c r="M320" i="1"/>
  <c r="N320" i="1"/>
  <c r="O320" i="1"/>
  <c r="P320" i="1"/>
  <c r="L321" i="1"/>
  <c r="M321" i="1"/>
  <c r="N321" i="1"/>
  <c r="O321" i="1"/>
  <c r="P321" i="1"/>
  <c r="L322" i="1"/>
  <c r="M322" i="1"/>
  <c r="N322" i="1"/>
  <c r="O322" i="1"/>
  <c r="P322" i="1"/>
  <c r="L323" i="1"/>
  <c r="M323" i="1"/>
  <c r="N323" i="1"/>
  <c r="O323" i="1"/>
  <c r="P323" i="1"/>
  <c r="L324" i="1"/>
  <c r="M324" i="1"/>
  <c r="N324" i="1"/>
  <c r="O324" i="1"/>
  <c r="P324" i="1"/>
  <c r="L325" i="1"/>
  <c r="M325" i="1"/>
  <c r="N325" i="1"/>
  <c r="O325" i="1"/>
  <c r="P325" i="1"/>
  <c r="L326" i="1"/>
  <c r="M326" i="1"/>
  <c r="N326" i="1"/>
  <c r="O326" i="1"/>
  <c r="P326" i="1"/>
  <c r="L327" i="1"/>
  <c r="M327" i="1"/>
  <c r="N327" i="1"/>
  <c r="O327" i="1"/>
  <c r="P327" i="1"/>
  <c r="L328" i="1"/>
  <c r="M328" i="1"/>
  <c r="N328" i="1"/>
  <c r="O328" i="1"/>
  <c r="P328" i="1"/>
  <c r="L329" i="1"/>
  <c r="M329" i="1"/>
  <c r="N329" i="1"/>
  <c r="O329" i="1"/>
  <c r="P329" i="1"/>
  <c r="L330" i="1"/>
  <c r="M330" i="1"/>
  <c r="N330" i="1"/>
  <c r="O330" i="1"/>
  <c r="P330" i="1"/>
  <c r="L331" i="1"/>
  <c r="M331" i="1"/>
  <c r="N331" i="1"/>
  <c r="O331" i="1"/>
  <c r="P331" i="1"/>
  <c r="L332" i="1"/>
  <c r="M332" i="1"/>
  <c r="N332" i="1"/>
  <c r="O332" i="1"/>
  <c r="P332" i="1"/>
  <c r="L333" i="1"/>
  <c r="M333" i="1"/>
  <c r="N333" i="1"/>
  <c r="O333" i="1"/>
  <c r="P333" i="1"/>
  <c r="L334" i="1"/>
  <c r="M334" i="1"/>
  <c r="N334" i="1"/>
  <c r="O334" i="1"/>
  <c r="P334" i="1"/>
  <c r="L335" i="1"/>
  <c r="M335" i="1"/>
  <c r="N335" i="1"/>
  <c r="O335" i="1"/>
  <c r="P335" i="1"/>
  <c r="L336" i="1"/>
  <c r="M336" i="1"/>
  <c r="N336" i="1"/>
  <c r="O336" i="1"/>
  <c r="P336" i="1"/>
  <c r="L337" i="1"/>
  <c r="M337" i="1"/>
  <c r="N337" i="1"/>
  <c r="O337" i="1"/>
  <c r="P337" i="1"/>
  <c r="L338" i="1"/>
  <c r="M338" i="1"/>
  <c r="N338" i="1"/>
  <c r="O338" i="1"/>
  <c r="P338" i="1"/>
  <c r="L339" i="1"/>
  <c r="M339" i="1"/>
  <c r="N339" i="1"/>
  <c r="O339" i="1"/>
  <c r="P339" i="1"/>
  <c r="L340" i="1"/>
  <c r="M340" i="1"/>
  <c r="N340" i="1"/>
  <c r="O340" i="1"/>
  <c r="P340" i="1"/>
  <c r="L341" i="1"/>
  <c r="M341" i="1"/>
  <c r="N341" i="1"/>
  <c r="O341" i="1"/>
  <c r="P341" i="1"/>
  <c r="L342" i="1"/>
  <c r="M342" i="1"/>
  <c r="N342" i="1"/>
  <c r="O342" i="1"/>
  <c r="P342" i="1"/>
  <c r="L343" i="1"/>
  <c r="M343" i="1"/>
  <c r="N343" i="1"/>
  <c r="O343" i="1"/>
  <c r="P343" i="1"/>
  <c r="L344" i="1"/>
  <c r="M344" i="1"/>
  <c r="N344" i="1"/>
  <c r="O344" i="1"/>
  <c r="P344" i="1"/>
  <c r="L345" i="1"/>
  <c r="M345" i="1"/>
  <c r="N345" i="1"/>
  <c r="O345" i="1"/>
  <c r="P345" i="1"/>
  <c r="L346" i="1"/>
  <c r="M346" i="1"/>
  <c r="N346" i="1"/>
  <c r="O346" i="1"/>
  <c r="P346" i="1"/>
  <c r="L347" i="1"/>
  <c r="M347" i="1"/>
  <c r="N347" i="1"/>
  <c r="O347" i="1"/>
  <c r="P347" i="1"/>
  <c r="L348" i="1"/>
  <c r="M348" i="1"/>
  <c r="N348" i="1"/>
  <c r="O348" i="1"/>
  <c r="P348" i="1"/>
  <c r="L349" i="1"/>
  <c r="M349" i="1"/>
  <c r="N349" i="1"/>
  <c r="O349" i="1"/>
  <c r="P349" i="1"/>
  <c r="L350" i="1"/>
  <c r="M350" i="1"/>
  <c r="N350" i="1"/>
  <c r="O350" i="1"/>
  <c r="P350" i="1"/>
  <c r="L351" i="1"/>
  <c r="M351" i="1"/>
  <c r="N351" i="1"/>
  <c r="O351" i="1"/>
  <c r="P351" i="1"/>
  <c r="L352" i="1"/>
  <c r="M352" i="1"/>
  <c r="N352" i="1"/>
  <c r="O352" i="1"/>
  <c r="P352" i="1"/>
  <c r="L353" i="1"/>
  <c r="M353" i="1"/>
  <c r="N353" i="1"/>
  <c r="O353" i="1"/>
  <c r="P353" i="1"/>
  <c r="L354" i="1"/>
  <c r="M354" i="1"/>
  <c r="N354" i="1"/>
  <c r="O354" i="1"/>
  <c r="P354" i="1"/>
  <c r="L355" i="1"/>
  <c r="M355" i="1"/>
  <c r="N355" i="1"/>
  <c r="O355" i="1"/>
  <c r="P355" i="1"/>
  <c r="L356" i="1"/>
  <c r="M356" i="1"/>
  <c r="N356" i="1"/>
  <c r="O356" i="1"/>
  <c r="P356" i="1"/>
  <c r="L357" i="1"/>
  <c r="M357" i="1"/>
  <c r="N357" i="1"/>
  <c r="O357" i="1"/>
  <c r="P357" i="1"/>
  <c r="L358" i="1"/>
  <c r="M358" i="1"/>
  <c r="N358" i="1"/>
  <c r="O358" i="1"/>
  <c r="P358" i="1"/>
  <c r="L359" i="1"/>
  <c r="M359" i="1"/>
  <c r="N359" i="1"/>
  <c r="O359" i="1"/>
  <c r="P359" i="1"/>
  <c r="L360" i="1"/>
  <c r="M360" i="1"/>
  <c r="N360" i="1"/>
  <c r="O360" i="1"/>
  <c r="P360" i="1"/>
  <c r="L361" i="1"/>
  <c r="M361" i="1"/>
  <c r="N361" i="1"/>
  <c r="O361" i="1"/>
  <c r="P361" i="1"/>
  <c r="L362" i="1"/>
  <c r="M362" i="1"/>
  <c r="N362" i="1"/>
  <c r="O362" i="1"/>
  <c r="P362" i="1"/>
  <c r="L363" i="1"/>
  <c r="M363" i="1"/>
  <c r="N363" i="1"/>
  <c r="O363" i="1"/>
  <c r="P363" i="1"/>
  <c r="L364" i="1"/>
  <c r="M364" i="1"/>
  <c r="N364" i="1"/>
  <c r="O364" i="1"/>
  <c r="P364" i="1"/>
  <c r="L365" i="1"/>
  <c r="M365" i="1"/>
  <c r="N365" i="1"/>
  <c r="O365" i="1"/>
  <c r="P365" i="1"/>
  <c r="L366" i="1"/>
  <c r="M366" i="1"/>
  <c r="N366" i="1"/>
  <c r="O366" i="1"/>
  <c r="P366" i="1"/>
  <c r="L367" i="1"/>
  <c r="M367" i="1"/>
  <c r="N367" i="1"/>
  <c r="O367" i="1"/>
  <c r="P367" i="1"/>
  <c r="L368" i="1"/>
  <c r="M368" i="1"/>
  <c r="N368" i="1"/>
  <c r="O368" i="1"/>
  <c r="P368" i="1"/>
  <c r="L369" i="1"/>
  <c r="M369" i="1"/>
  <c r="N369" i="1"/>
  <c r="O369" i="1"/>
  <c r="P369" i="1"/>
  <c r="L370" i="1"/>
  <c r="M370" i="1"/>
  <c r="N370" i="1"/>
  <c r="O370" i="1"/>
  <c r="P370" i="1"/>
  <c r="L371" i="1"/>
  <c r="M371" i="1"/>
  <c r="N371" i="1"/>
  <c r="O371" i="1"/>
  <c r="P371" i="1"/>
  <c r="L372" i="1"/>
  <c r="M372" i="1"/>
  <c r="N372" i="1"/>
  <c r="O372" i="1"/>
  <c r="P372" i="1"/>
  <c r="L373" i="1"/>
  <c r="M373" i="1"/>
  <c r="N373" i="1"/>
  <c r="O373" i="1"/>
  <c r="P373" i="1"/>
  <c r="L374" i="1"/>
  <c r="M374" i="1"/>
  <c r="N374" i="1"/>
  <c r="O374" i="1"/>
  <c r="P374" i="1"/>
  <c r="L375" i="1"/>
  <c r="M375" i="1"/>
  <c r="N375" i="1"/>
  <c r="O375" i="1"/>
  <c r="P375" i="1"/>
  <c r="L376" i="1"/>
  <c r="M376" i="1"/>
  <c r="N376" i="1"/>
  <c r="O376" i="1"/>
  <c r="P376" i="1"/>
  <c r="L377" i="1"/>
  <c r="M377" i="1"/>
  <c r="N377" i="1"/>
  <c r="O377" i="1"/>
  <c r="P377" i="1"/>
  <c r="L378" i="1"/>
  <c r="M378" i="1"/>
  <c r="N378" i="1"/>
  <c r="O378" i="1"/>
  <c r="P378" i="1"/>
  <c r="L379" i="1"/>
  <c r="M379" i="1"/>
  <c r="N379" i="1"/>
  <c r="O379" i="1"/>
  <c r="P379" i="1"/>
  <c r="L380" i="1"/>
  <c r="M380" i="1"/>
  <c r="N380" i="1"/>
  <c r="O380" i="1"/>
  <c r="P380" i="1"/>
  <c r="L381" i="1"/>
  <c r="M381" i="1"/>
  <c r="N381" i="1"/>
  <c r="O381" i="1"/>
  <c r="P381" i="1"/>
  <c r="L382" i="1"/>
  <c r="M382" i="1"/>
  <c r="N382" i="1"/>
  <c r="O382" i="1"/>
  <c r="P382" i="1"/>
  <c r="L383" i="1"/>
  <c r="M383" i="1"/>
  <c r="N383" i="1"/>
  <c r="O383" i="1"/>
  <c r="P383" i="1"/>
  <c r="L384" i="1"/>
  <c r="M384" i="1"/>
  <c r="N384" i="1"/>
  <c r="O384" i="1"/>
  <c r="P384" i="1"/>
  <c r="L385" i="1"/>
  <c r="M385" i="1"/>
  <c r="N385" i="1"/>
  <c r="O385" i="1"/>
  <c r="P385" i="1"/>
  <c r="L386" i="1"/>
  <c r="M386" i="1"/>
  <c r="N386" i="1"/>
  <c r="O386" i="1"/>
  <c r="P386" i="1"/>
  <c r="L387" i="1"/>
  <c r="M387" i="1"/>
  <c r="N387" i="1"/>
  <c r="O387" i="1"/>
  <c r="P387" i="1"/>
  <c r="L388" i="1"/>
  <c r="M388" i="1"/>
  <c r="N388" i="1"/>
  <c r="O388" i="1"/>
  <c r="P388" i="1"/>
  <c r="L389" i="1"/>
  <c r="M389" i="1"/>
  <c r="N389" i="1"/>
  <c r="O389" i="1"/>
  <c r="P389" i="1"/>
  <c r="L390" i="1"/>
  <c r="M390" i="1"/>
  <c r="N390" i="1"/>
  <c r="O390" i="1"/>
  <c r="P390" i="1"/>
  <c r="L391" i="1"/>
  <c r="M391" i="1"/>
  <c r="N391" i="1"/>
  <c r="O391" i="1"/>
  <c r="P391" i="1"/>
  <c r="L392" i="1"/>
  <c r="M392" i="1"/>
  <c r="N392" i="1"/>
  <c r="O392" i="1"/>
  <c r="P392" i="1"/>
  <c r="L393" i="1"/>
  <c r="M393" i="1"/>
  <c r="N393" i="1"/>
  <c r="O393" i="1"/>
  <c r="P393" i="1"/>
  <c r="L394" i="1"/>
  <c r="M394" i="1"/>
  <c r="N394" i="1"/>
  <c r="O394" i="1"/>
  <c r="P394" i="1"/>
  <c r="L395" i="1"/>
  <c r="M395" i="1"/>
  <c r="N395" i="1"/>
  <c r="O395" i="1"/>
  <c r="P395" i="1"/>
  <c r="L396" i="1"/>
  <c r="M396" i="1"/>
  <c r="N396" i="1"/>
  <c r="O396" i="1"/>
  <c r="P396" i="1"/>
  <c r="L397" i="1"/>
  <c r="M397" i="1"/>
  <c r="N397" i="1"/>
  <c r="O397" i="1"/>
  <c r="P397" i="1"/>
  <c r="L398" i="1"/>
  <c r="M398" i="1"/>
  <c r="N398" i="1"/>
  <c r="O398" i="1"/>
  <c r="P398" i="1"/>
  <c r="L399" i="1"/>
  <c r="M399" i="1"/>
  <c r="N399" i="1"/>
  <c r="O399" i="1"/>
  <c r="P399" i="1"/>
  <c r="L400" i="1"/>
  <c r="M400" i="1"/>
  <c r="N400" i="1"/>
  <c r="O400" i="1"/>
  <c r="P400" i="1"/>
  <c r="L401" i="1"/>
  <c r="M401" i="1"/>
  <c r="N401" i="1"/>
  <c r="O401" i="1"/>
  <c r="P401" i="1"/>
  <c r="L402" i="1"/>
  <c r="M402" i="1"/>
  <c r="N402" i="1"/>
  <c r="O402" i="1"/>
  <c r="P402" i="1"/>
  <c r="L403" i="1"/>
  <c r="M403" i="1"/>
  <c r="N403" i="1"/>
  <c r="O403" i="1"/>
  <c r="P403" i="1"/>
  <c r="L404" i="1"/>
  <c r="M404" i="1"/>
  <c r="N404" i="1"/>
  <c r="O404" i="1"/>
  <c r="P404" i="1"/>
  <c r="L405" i="1"/>
  <c r="M405" i="1"/>
  <c r="N405" i="1"/>
  <c r="O405" i="1"/>
  <c r="P405" i="1"/>
  <c r="L406" i="1"/>
  <c r="M406" i="1"/>
  <c r="N406" i="1"/>
  <c r="O406" i="1"/>
  <c r="P406" i="1"/>
  <c r="L407" i="1"/>
  <c r="M407" i="1"/>
  <c r="N407" i="1"/>
  <c r="O407" i="1"/>
  <c r="P407" i="1"/>
  <c r="L408" i="1"/>
  <c r="M408" i="1"/>
  <c r="N408" i="1"/>
  <c r="O408" i="1"/>
  <c r="P408" i="1"/>
  <c r="L409" i="1"/>
  <c r="M409" i="1"/>
  <c r="N409" i="1"/>
  <c r="O409" i="1"/>
  <c r="P409" i="1"/>
  <c r="L410" i="1"/>
  <c r="M410" i="1"/>
  <c r="N410" i="1"/>
  <c r="O410" i="1"/>
  <c r="P410" i="1"/>
  <c r="L411" i="1"/>
  <c r="M411" i="1"/>
  <c r="N411" i="1"/>
  <c r="O411" i="1"/>
  <c r="P411" i="1"/>
  <c r="L412" i="1"/>
  <c r="M412" i="1"/>
  <c r="N412" i="1"/>
  <c r="O412" i="1"/>
  <c r="P412" i="1"/>
  <c r="L413" i="1"/>
  <c r="M413" i="1"/>
  <c r="N413" i="1"/>
  <c r="O413" i="1"/>
  <c r="P413" i="1"/>
  <c r="L414" i="1"/>
  <c r="M414" i="1"/>
  <c r="N414" i="1"/>
  <c r="O414" i="1"/>
  <c r="P414" i="1"/>
  <c r="L415" i="1"/>
  <c r="M415" i="1"/>
  <c r="N415" i="1"/>
  <c r="O415" i="1"/>
  <c r="P415" i="1"/>
  <c r="L416" i="1"/>
  <c r="M416" i="1"/>
  <c r="N416" i="1"/>
  <c r="O416" i="1"/>
  <c r="P416" i="1"/>
  <c r="L417" i="1"/>
  <c r="M417" i="1"/>
  <c r="N417" i="1"/>
  <c r="O417" i="1"/>
  <c r="P417" i="1"/>
  <c r="L418" i="1"/>
  <c r="M418" i="1"/>
  <c r="N418" i="1"/>
  <c r="O418" i="1"/>
  <c r="P418" i="1"/>
  <c r="L419" i="1"/>
  <c r="M419" i="1"/>
  <c r="N419" i="1"/>
  <c r="O419" i="1"/>
  <c r="P419" i="1"/>
  <c r="L420" i="1"/>
  <c r="M420" i="1"/>
  <c r="N420" i="1"/>
  <c r="O420" i="1"/>
  <c r="P420" i="1"/>
  <c r="L421" i="1"/>
  <c r="M421" i="1"/>
  <c r="N421" i="1"/>
  <c r="O421" i="1"/>
  <c r="P421" i="1"/>
  <c r="L422" i="1"/>
  <c r="M422" i="1"/>
  <c r="N422" i="1"/>
  <c r="O422" i="1"/>
  <c r="P422" i="1"/>
  <c r="L423" i="1"/>
  <c r="M423" i="1"/>
  <c r="N423" i="1"/>
  <c r="O423" i="1"/>
  <c r="P423" i="1"/>
  <c r="L424" i="1"/>
  <c r="M424" i="1"/>
  <c r="N424" i="1"/>
  <c r="O424" i="1"/>
  <c r="P424" i="1"/>
  <c r="L425" i="1"/>
  <c r="M425" i="1"/>
  <c r="N425" i="1"/>
  <c r="O425" i="1"/>
  <c r="P425" i="1"/>
  <c r="L426" i="1"/>
  <c r="M426" i="1"/>
  <c r="N426" i="1"/>
  <c r="O426" i="1"/>
  <c r="P426" i="1"/>
  <c r="L427" i="1"/>
  <c r="M427" i="1"/>
  <c r="N427" i="1"/>
  <c r="O427" i="1"/>
  <c r="P427" i="1"/>
  <c r="L428" i="1"/>
  <c r="M428" i="1"/>
  <c r="N428" i="1"/>
  <c r="O428" i="1"/>
  <c r="P428" i="1"/>
  <c r="L429" i="1"/>
  <c r="M429" i="1"/>
  <c r="N429" i="1"/>
  <c r="O429" i="1"/>
  <c r="P429" i="1"/>
  <c r="L430" i="1"/>
  <c r="M430" i="1"/>
  <c r="N430" i="1"/>
  <c r="O430" i="1"/>
  <c r="P430" i="1"/>
  <c r="L431" i="1"/>
  <c r="M431" i="1"/>
  <c r="N431" i="1"/>
  <c r="O431" i="1"/>
  <c r="P431" i="1"/>
  <c r="L432" i="1"/>
  <c r="M432" i="1"/>
  <c r="N432" i="1"/>
  <c r="O432" i="1"/>
  <c r="P432" i="1"/>
  <c r="L433" i="1"/>
  <c r="M433" i="1"/>
  <c r="N433" i="1"/>
  <c r="O433" i="1"/>
  <c r="P433" i="1"/>
  <c r="L434" i="1"/>
  <c r="M434" i="1"/>
  <c r="N434" i="1"/>
  <c r="O434" i="1"/>
  <c r="P434" i="1"/>
  <c r="L435" i="1"/>
  <c r="M435" i="1"/>
  <c r="N435" i="1"/>
  <c r="O435" i="1"/>
  <c r="P435" i="1"/>
  <c r="L436" i="1"/>
  <c r="M436" i="1"/>
  <c r="N436" i="1"/>
  <c r="O436" i="1"/>
  <c r="P436" i="1"/>
  <c r="L437" i="1"/>
  <c r="M437" i="1"/>
  <c r="N437" i="1"/>
  <c r="O437" i="1"/>
  <c r="P437" i="1"/>
  <c r="L438" i="1"/>
  <c r="M438" i="1"/>
  <c r="N438" i="1"/>
  <c r="O438" i="1"/>
  <c r="P438" i="1"/>
  <c r="L439" i="1"/>
  <c r="M439" i="1"/>
  <c r="N439" i="1"/>
  <c r="O439" i="1"/>
  <c r="P439" i="1"/>
  <c r="L440" i="1"/>
  <c r="M440" i="1"/>
  <c r="N440" i="1"/>
  <c r="O440" i="1"/>
  <c r="P440" i="1"/>
  <c r="L441" i="1"/>
  <c r="M441" i="1"/>
  <c r="N441" i="1"/>
  <c r="O441" i="1"/>
  <c r="P441" i="1"/>
  <c r="L442" i="1"/>
  <c r="M442" i="1"/>
  <c r="N442" i="1"/>
  <c r="O442" i="1"/>
  <c r="P442" i="1"/>
  <c r="L443" i="1"/>
  <c r="M443" i="1"/>
  <c r="N443" i="1"/>
  <c r="O443" i="1"/>
  <c r="P443" i="1"/>
  <c r="L444" i="1"/>
  <c r="M444" i="1"/>
  <c r="N444" i="1"/>
  <c r="O444" i="1"/>
  <c r="P444" i="1"/>
  <c r="L445" i="1"/>
  <c r="M445" i="1"/>
  <c r="N445" i="1"/>
  <c r="O445" i="1"/>
  <c r="P445" i="1"/>
  <c r="L446" i="1"/>
  <c r="M446" i="1"/>
  <c r="N446" i="1"/>
  <c r="O446" i="1"/>
  <c r="P446" i="1"/>
  <c r="L447" i="1"/>
  <c r="M447" i="1"/>
  <c r="N447" i="1"/>
  <c r="O447" i="1"/>
  <c r="P447" i="1"/>
  <c r="L448" i="1"/>
  <c r="M448" i="1"/>
  <c r="N448" i="1"/>
  <c r="O448" i="1"/>
  <c r="P448" i="1"/>
  <c r="L449" i="1"/>
  <c r="M449" i="1"/>
  <c r="N449" i="1"/>
  <c r="O449" i="1"/>
  <c r="P449" i="1"/>
  <c r="L450" i="1"/>
  <c r="M450" i="1"/>
  <c r="N450" i="1"/>
  <c r="O450" i="1"/>
  <c r="P450" i="1"/>
  <c r="L451" i="1"/>
  <c r="M451" i="1"/>
  <c r="N451" i="1"/>
  <c r="O451" i="1"/>
  <c r="P451" i="1"/>
  <c r="L452" i="1"/>
  <c r="M452" i="1"/>
  <c r="N452" i="1"/>
  <c r="O452" i="1"/>
  <c r="P452" i="1"/>
  <c r="L453" i="1"/>
  <c r="M453" i="1"/>
  <c r="N453" i="1"/>
  <c r="O453" i="1"/>
  <c r="P453" i="1"/>
  <c r="L454" i="1"/>
  <c r="M454" i="1"/>
  <c r="N454" i="1"/>
  <c r="O454" i="1"/>
  <c r="P454" i="1"/>
  <c r="L455" i="1"/>
  <c r="M455" i="1"/>
  <c r="N455" i="1"/>
  <c r="O455" i="1"/>
  <c r="P455" i="1"/>
  <c r="L456" i="1"/>
  <c r="M456" i="1"/>
  <c r="N456" i="1"/>
  <c r="O456" i="1"/>
  <c r="P456" i="1"/>
  <c r="L457" i="1"/>
  <c r="M457" i="1"/>
  <c r="N457" i="1"/>
  <c r="O457" i="1"/>
  <c r="P457" i="1"/>
  <c r="L458" i="1"/>
  <c r="M458" i="1"/>
  <c r="N458" i="1"/>
  <c r="O458" i="1"/>
  <c r="P458" i="1"/>
  <c r="L459" i="1"/>
  <c r="M459" i="1"/>
  <c r="N459" i="1"/>
  <c r="O459" i="1"/>
  <c r="P459" i="1"/>
  <c r="L460" i="1"/>
  <c r="M460" i="1"/>
  <c r="N460" i="1"/>
  <c r="O460" i="1"/>
  <c r="P460" i="1"/>
  <c r="L461" i="1"/>
  <c r="M461" i="1"/>
  <c r="N461" i="1"/>
  <c r="O461" i="1"/>
  <c r="P461" i="1"/>
  <c r="L462" i="1"/>
  <c r="M462" i="1"/>
  <c r="N462" i="1"/>
  <c r="O462" i="1"/>
  <c r="P462" i="1"/>
  <c r="L463" i="1"/>
  <c r="M463" i="1"/>
  <c r="N463" i="1"/>
  <c r="O463" i="1"/>
  <c r="P463" i="1"/>
  <c r="L464" i="1"/>
  <c r="M464" i="1"/>
  <c r="N464" i="1"/>
  <c r="O464" i="1"/>
  <c r="P464" i="1"/>
  <c r="L465" i="1"/>
  <c r="M465" i="1"/>
  <c r="N465" i="1"/>
  <c r="O465" i="1"/>
  <c r="P465" i="1"/>
  <c r="L466" i="1"/>
  <c r="M466" i="1"/>
  <c r="N466" i="1"/>
  <c r="O466" i="1"/>
  <c r="P466" i="1"/>
  <c r="L467" i="1"/>
  <c r="M467" i="1"/>
  <c r="N467" i="1"/>
  <c r="O467" i="1"/>
  <c r="P467" i="1"/>
  <c r="L468" i="1"/>
  <c r="M468" i="1"/>
  <c r="N468" i="1"/>
  <c r="O468" i="1"/>
  <c r="P468" i="1"/>
  <c r="L469" i="1"/>
  <c r="M469" i="1"/>
  <c r="N469" i="1"/>
  <c r="O469" i="1"/>
  <c r="P469" i="1"/>
  <c r="L470" i="1"/>
  <c r="M470" i="1"/>
  <c r="N470" i="1"/>
  <c r="O470" i="1"/>
  <c r="P470" i="1"/>
  <c r="L471" i="1"/>
  <c r="M471" i="1"/>
  <c r="N471" i="1"/>
  <c r="O471" i="1"/>
  <c r="P471" i="1"/>
  <c r="L472" i="1"/>
  <c r="M472" i="1"/>
  <c r="N472" i="1"/>
  <c r="O472" i="1"/>
  <c r="P472" i="1"/>
  <c r="L473" i="1"/>
  <c r="M473" i="1"/>
  <c r="N473" i="1"/>
  <c r="O473" i="1"/>
  <c r="P473" i="1"/>
  <c r="L474" i="1"/>
  <c r="M474" i="1"/>
  <c r="N474" i="1"/>
  <c r="O474" i="1"/>
  <c r="P474" i="1"/>
  <c r="L475" i="1"/>
  <c r="M475" i="1"/>
  <c r="N475" i="1"/>
  <c r="O475" i="1"/>
  <c r="P475" i="1"/>
  <c r="L476" i="1"/>
  <c r="M476" i="1"/>
  <c r="N476" i="1"/>
  <c r="O476" i="1"/>
  <c r="P476" i="1"/>
  <c r="L477" i="1"/>
  <c r="M477" i="1"/>
  <c r="N477" i="1"/>
  <c r="O477" i="1"/>
  <c r="P477" i="1"/>
  <c r="L478" i="1"/>
  <c r="M478" i="1"/>
  <c r="N478" i="1"/>
  <c r="O478" i="1"/>
  <c r="P478" i="1"/>
  <c r="L479" i="1"/>
  <c r="M479" i="1"/>
  <c r="N479" i="1"/>
  <c r="O479" i="1"/>
  <c r="P479" i="1"/>
  <c r="L480" i="1"/>
  <c r="M480" i="1"/>
  <c r="N480" i="1"/>
  <c r="O480" i="1"/>
  <c r="P480" i="1"/>
  <c r="L481" i="1"/>
  <c r="M481" i="1"/>
  <c r="N481" i="1"/>
  <c r="O481" i="1"/>
  <c r="P481" i="1"/>
  <c r="L482" i="1"/>
  <c r="M482" i="1"/>
  <c r="N482" i="1"/>
  <c r="O482" i="1"/>
  <c r="P482" i="1"/>
  <c r="L483" i="1"/>
  <c r="M483" i="1"/>
  <c r="N483" i="1"/>
  <c r="O483" i="1"/>
  <c r="P483" i="1"/>
  <c r="L484" i="1"/>
  <c r="M484" i="1"/>
  <c r="N484" i="1"/>
  <c r="O484" i="1"/>
  <c r="P484" i="1"/>
  <c r="L485" i="1"/>
  <c r="M485" i="1"/>
  <c r="N485" i="1"/>
  <c r="O485" i="1"/>
  <c r="P485" i="1"/>
  <c r="L486" i="1"/>
  <c r="M486" i="1"/>
  <c r="N486" i="1"/>
  <c r="O486" i="1"/>
  <c r="P486" i="1"/>
  <c r="L487" i="1"/>
  <c r="M487" i="1"/>
  <c r="N487" i="1"/>
  <c r="O487" i="1"/>
  <c r="P487" i="1"/>
  <c r="L488" i="1"/>
  <c r="M488" i="1"/>
  <c r="N488" i="1"/>
  <c r="O488" i="1"/>
  <c r="P488" i="1"/>
  <c r="L489" i="1"/>
  <c r="M489" i="1"/>
  <c r="N489" i="1"/>
  <c r="O489" i="1"/>
  <c r="P489" i="1"/>
  <c r="L490" i="1"/>
  <c r="M490" i="1"/>
  <c r="N490" i="1"/>
  <c r="O490" i="1"/>
  <c r="P490" i="1"/>
  <c r="L491" i="1"/>
  <c r="M491" i="1"/>
  <c r="N491" i="1"/>
  <c r="O491" i="1"/>
  <c r="P491" i="1"/>
  <c r="L492" i="1"/>
  <c r="M492" i="1"/>
  <c r="N492" i="1"/>
  <c r="O492" i="1"/>
  <c r="P492" i="1"/>
  <c r="L493" i="1"/>
  <c r="M493" i="1"/>
  <c r="N493" i="1"/>
  <c r="O493" i="1"/>
  <c r="P493" i="1"/>
  <c r="L494" i="1"/>
  <c r="M494" i="1"/>
  <c r="N494" i="1"/>
  <c r="O494" i="1"/>
  <c r="P494" i="1"/>
  <c r="L495" i="1"/>
  <c r="M495" i="1"/>
  <c r="N495" i="1"/>
  <c r="O495" i="1"/>
  <c r="P495" i="1"/>
  <c r="L496" i="1"/>
  <c r="M496" i="1"/>
  <c r="N496" i="1"/>
  <c r="O496" i="1"/>
  <c r="P496" i="1"/>
  <c r="L497" i="1"/>
  <c r="M497" i="1"/>
  <c r="N497" i="1"/>
  <c r="O497" i="1"/>
  <c r="P497" i="1"/>
  <c r="L498" i="1"/>
  <c r="M498" i="1"/>
  <c r="N498" i="1"/>
  <c r="O498" i="1"/>
  <c r="P498" i="1"/>
  <c r="L499" i="1"/>
  <c r="M499" i="1"/>
  <c r="N499" i="1"/>
  <c r="O499" i="1"/>
  <c r="P499" i="1"/>
  <c r="L500" i="1"/>
  <c r="M500" i="1"/>
  <c r="N500" i="1"/>
  <c r="O500" i="1"/>
  <c r="P500" i="1"/>
  <c r="L501" i="1"/>
  <c r="M501" i="1"/>
  <c r="N501" i="1"/>
  <c r="O501" i="1"/>
  <c r="P501" i="1"/>
  <c r="L502" i="1"/>
  <c r="M502" i="1"/>
  <c r="N502" i="1"/>
  <c r="O502" i="1"/>
  <c r="P502" i="1"/>
  <c r="L503" i="1"/>
  <c r="M503" i="1"/>
  <c r="N503" i="1"/>
  <c r="O503" i="1"/>
  <c r="P503" i="1"/>
  <c r="L504" i="1"/>
  <c r="M504" i="1"/>
  <c r="N504" i="1"/>
  <c r="O504" i="1"/>
  <c r="P504" i="1"/>
  <c r="L505" i="1"/>
  <c r="M505" i="1"/>
  <c r="N505" i="1"/>
  <c r="O505" i="1"/>
  <c r="P505" i="1"/>
  <c r="L506" i="1"/>
  <c r="M506" i="1"/>
  <c r="N506" i="1"/>
  <c r="O506" i="1"/>
  <c r="P506" i="1"/>
  <c r="L507" i="1"/>
  <c r="M507" i="1"/>
  <c r="N507" i="1"/>
  <c r="O507" i="1"/>
  <c r="P507" i="1"/>
  <c r="L508" i="1"/>
  <c r="M508" i="1"/>
  <c r="N508" i="1"/>
  <c r="O508" i="1"/>
  <c r="P508" i="1"/>
  <c r="L509" i="1"/>
  <c r="M509" i="1"/>
  <c r="N509" i="1"/>
  <c r="O509" i="1"/>
  <c r="P509" i="1"/>
  <c r="L510" i="1"/>
  <c r="M510" i="1"/>
  <c r="N510" i="1"/>
  <c r="O510" i="1"/>
  <c r="P510" i="1"/>
  <c r="L511" i="1"/>
  <c r="M511" i="1"/>
  <c r="N511" i="1"/>
  <c r="O511" i="1"/>
  <c r="P511" i="1"/>
  <c r="L512" i="1"/>
  <c r="M512" i="1"/>
  <c r="N512" i="1"/>
  <c r="O512" i="1"/>
  <c r="P512" i="1"/>
  <c r="L513" i="1"/>
  <c r="M513" i="1"/>
  <c r="N513" i="1"/>
  <c r="O513" i="1"/>
  <c r="P513" i="1"/>
  <c r="L514" i="1"/>
  <c r="M514" i="1"/>
  <c r="N514" i="1"/>
  <c r="O514" i="1"/>
  <c r="P514" i="1"/>
  <c r="L515" i="1"/>
  <c r="M515" i="1"/>
  <c r="N515" i="1"/>
  <c r="O515" i="1"/>
  <c r="P515" i="1"/>
  <c r="L516" i="1"/>
  <c r="M516" i="1"/>
  <c r="N516" i="1"/>
  <c r="O516" i="1"/>
  <c r="P516" i="1"/>
  <c r="L517" i="1"/>
  <c r="M517" i="1"/>
  <c r="N517" i="1"/>
  <c r="O517" i="1"/>
  <c r="P517" i="1"/>
  <c r="L518" i="1"/>
  <c r="M518" i="1"/>
  <c r="N518" i="1"/>
  <c r="O518" i="1"/>
  <c r="P518" i="1"/>
  <c r="L519" i="1"/>
  <c r="M519" i="1"/>
  <c r="N519" i="1"/>
  <c r="O519" i="1"/>
  <c r="P519" i="1"/>
  <c r="L520" i="1"/>
  <c r="M520" i="1"/>
  <c r="N520" i="1"/>
  <c r="O520" i="1"/>
  <c r="P520" i="1"/>
  <c r="L521" i="1"/>
  <c r="M521" i="1"/>
  <c r="N521" i="1"/>
  <c r="O521" i="1"/>
  <c r="P521" i="1"/>
  <c r="L522" i="1"/>
  <c r="M522" i="1"/>
  <c r="N522" i="1"/>
  <c r="O522" i="1"/>
  <c r="P522" i="1"/>
  <c r="L523" i="1"/>
  <c r="M523" i="1"/>
  <c r="N523" i="1"/>
  <c r="O523" i="1"/>
  <c r="P523" i="1"/>
  <c r="L524" i="1"/>
  <c r="M524" i="1"/>
  <c r="N524" i="1"/>
  <c r="O524" i="1"/>
  <c r="P524" i="1"/>
  <c r="L525" i="1"/>
  <c r="M525" i="1"/>
  <c r="N525" i="1"/>
  <c r="O525" i="1"/>
  <c r="P525" i="1"/>
  <c r="L526" i="1"/>
  <c r="M526" i="1"/>
  <c r="N526" i="1"/>
  <c r="O526" i="1"/>
  <c r="P526" i="1"/>
  <c r="L527" i="1"/>
  <c r="M527" i="1"/>
  <c r="N527" i="1"/>
  <c r="O527" i="1"/>
  <c r="P527" i="1"/>
  <c r="L528" i="1"/>
  <c r="M528" i="1"/>
  <c r="N528" i="1"/>
  <c r="O528" i="1"/>
  <c r="P528" i="1"/>
  <c r="L529" i="1"/>
  <c r="M529" i="1"/>
  <c r="N529" i="1"/>
  <c r="O529" i="1"/>
  <c r="P529" i="1"/>
  <c r="L530" i="1"/>
  <c r="M530" i="1"/>
  <c r="N530" i="1"/>
  <c r="O530" i="1"/>
  <c r="P530" i="1"/>
  <c r="L531" i="1"/>
  <c r="M531" i="1"/>
  <c r="N531" i="1"/>
  <c r="O531" i="1"/>
  <c r="P531" i="1"/>
  <c r="L532" i="1"/>
  <c r="M532" i="1"/>
  <c r="N532" i="1"/>
  <c r="O532" i="1"/>
  <c r="P532" i="1"/>
  <c r="L533" i="1"/>
  <c r="M533" i="1"/>
  <c r="N533" i="1"/>
  <c r="O533" i="1"/>
  <c r="P533" i="1"/>
  <c r="L534" i="1"/>
  <c r="M534" i="1"/>
  <c r="N534" i="1"/>
  <c r="O534" i="1"/>
  <c r="P534" i="1"/>
  <c r="L535" i="1"/>
  <c r="M535" i="1"/>
  <c r="N535" i="1"/>
  <c r="O535" i="1"/>
  <c r="P535" i="1"/>
  <c r="L536" i="1"/>
  <c r="M536" i="1"/>
  <c r="N536" i="1"/>
  <c r="O536" i="1"/>
  <c r="P536" i="1"/>
  <c r="L537" i="1"/>
  <c r="M537" i="1"/>
  <c r="N537" i="1"/>
  <c r="O537" i="1"/>
  <c r="P537" i="1"/>
  <c r="L538" i="1"/>
  <c r="M538" i="1"/>
  <c r="N538" i="1"/>
  <c r="O538" i="1"/>
  <c r="P538" i="1"/>
  <c r="L539" i="1"/>
  <c r="M539" i="1"/>
  <c r="N539" i="1"/>
  <c r="O539" i="1"/>
  <c r="P539" i="1"/>
  <c r="L540" i="1"/>
  <c r="M540" i="1"/>
  <c r="N540" i="1"/>
  <c r="O540" i="1"/>
  <c r="P540" i="1"/>
  <c r="L541" i="1"/>
  <c r="M541" i="1"/>
  <c r="N541" i="1"/>
  <c r="O541" i="1"/>
  <c r="P541" i="1"/>
  <c r="L542" i="1"/>
  <c r="M542" i="1"/>
  <c r="N542" i="1"/>
  <c r="O542" i="1"/>
  <c r="P542" i="1"/>
  <c r="L543" i="1"/>
  <c r="M543" i="1"/>
  <c r="N543" i="1"/>
  <c r="O543" i="1"/>
  <c r="P543" i="1"/>
  <c r="L544" i="1"/>
  <c r="M544" i="1"/>
  <c r="N544" i="1"/>
  <c r="O544" i="1"/>
  <c r="P544" i="1"/>
  <c r="L545" i="1"/>
  <c r="M545" i="1"/>
  <c r="N545" i="1"/>
  <c r="O545" i="1"/>
  <c r="P545" i="1"/>
  <c r="L546" i="1"/>
  <c r="M546" i="1"/>
  <c r="N546" i="1"/>
  <c r="O546" i="1"/>
  <c r="P546" i="1"/>
  <c r="L547" i="1"/>
  <c r="M547" i="1"/>
  <c r="N547" i="1"/>
  <c r="O547" i="1"/>
  <c r="P547" i="1"/>
  <c r="L548" i="1"/>
  <c r="M548" i="1"/>
  <c r="N548" i="1"/>
  <c r="O548" i="1"/>
  <c r="P548" i="1"/>
  <c r="L549" i="1"/>
  <c r="M549" i="1"/>
  <c r="N549" i="1"/>
  <c r="O549" i="1"/>
  <c r="P549" i="1"/>
  <c r="L550" i="1"/>
  <c r="M550" i="1"/>
  <c r="N550" i="1"/>
  <c r="O550" i="1"/>
  <c r="P550" i="1"/>
  <c r="L551" i="1"/>
  <c r="M551" i="1"/>
  <c r="N551" i="1"/>
  <c r="O551" i="1"/>
  <c r="P551" i="1"/>
  <c r="L552" i="1"/>
  <c r="M552" i="1"/>
  <c r="N552" i="1"/>
  <c r="O552" i="1"/>
  <c r="P552" i="1"/>
  <c r="L553" i="1"/>
  <c r="M553" i="1"/>
  <c r="N553" i="1"/>
  <c r="O553" i="1"/>
  <c r="P553" i="1"/>
  <c r="L554" i="1"/>
  <c r="M554" i="1"/>
  <c r="N554" i="1"/>
  <c r="O554" i="1"/>
  <c r="P554" i="1"/>
  <c r="L555" i="1"/>
  <c r="M555" i="1"/>
  <c r="N555" i="1"/>
  <c r="O555" i="1"/>
  <c r="P555" i="1"/>
  <c r="L556" i="1"/>
  <c r="M556" i="1"/>
  <c r="N556" i="1"/>
  <c r="O556" i="1"/>
  <c r="P556" i="1"/>
  <c r="L557" i="1"/>
  <c r="M557" i="1"/>
  <c r="N557" i="1"/>
  <c r="O557" i="1"/>
  <c r="P557" i="1"/>
  <c r="L558" i="1"/>
  <c r="M558" i="1"/>
  <c r="N558" i="1"/>
  <c r="O558" i="1"/>
  <c r="P558" i="1"/>
  <c r="L559" i="1"/>
  <c r="M559" i="1"/>
  <c r="N559" i="1"/>
  <c r="O559" i="1"/>
  <c r="P559" i="1"/>
  <c r="L560" i="1"/>
  <c r="M560" i="1"/>
  <c r="N560" i="1"/>
  <c r="O560" i="1"/>
  <c r="P560" i="1"/>
  <c r="L561" i="1"/>
  <c r="M561" i="1"/>
  <c r="N561" i="1"/>
  <c r="O561" i="1"/>
  <c r="P561" i="1"/>
  <c r="L562" i="1"/>
  <c r="M562" i="1"/>
  <c r="N562" i="1"/>
  <c r="O562" i="1"/>
  <c r="P562" i="1"/>
  <c r="L563" i="1"/>
  <c r="M563" i="1"/>
  <c r="N563" i="1"/>
  <c r="O563" i="1"/>
  <c r="P563" i="1"/>
  <c r="L564" i="1"/>
  <c r="M564" i="1"/>
  <c r="N564" i="1"/>
  <c r="O564" i="1"/>
  <c r="P564" i="1"/>
  <c r="L565" i="1"/>
  <c r="M565" i="1"/>
  <c r="N565" i="1"/>
  <c r="O565" i="1"/>
  <c r="P565" i="1"/>
  <c r="L566" i="1"/>
  <c r="M566" i="1"/>
  <c r="N566" i="1"/>
  <c r="O566" i="1"/>
  <c r="P566" i="1"/>
  <c r="L567" i="1"/>
  <c r="M567" i="1"/>
  <c r="N567" i="1"/>
  <c r="O567" i="1"/>
  <c r="P567" i="1"/>
  <c r="L568" i="1"/>
  <c r="M568" i="1"/>
  <c r="N568" i="1"/>
  <c r="O568" i="1"/>
  <c r="P568" i="1"/>
  <c r="L569" i="1"/>
  <c r="M569" i="1"/>
  <c r="N569" i="1"/>
  <c r="O569" i="1"/>
  <c r="P569" i="1"/>
  <c r="L570" i="1"/>
  <c r="M570" i="1"/>
  <c r="N570" i="1"/>
  <c r="O570" i="1"/>
  <c r="P570" i="1"/>
  <c r="L571" i="1"/>
  <c r="M571" i="1"/>
  <c r="N571" i="1"/>
  <c r="O571" i="1"/>
  <c r="P571" i="1"/>
  <c r="L572" i="1"/>
  <c r="M572" i="1"/>
  <c r="N572" i="1"/>
  <c r="O572" i="1"/>
  <c r="P572" i="1"/>
  <c r="L573" i="1"/>
  <c r="M573" i="1"/>
  <c r="N573" i="1"/>
  <c r="O573" i="1"/>
  <c r="P573" i="1"/>
  <c r="L574" i="1"/>
  <c r="M574" i="1"/>
  <c r="N574" i="1"/>
  <c r="O574" i="1"/>
  <c r="P574" i="1"/>
  <c r="L575" i="1"/>
  <c r="M575" i="1"/>
  <c r="N575" i="1"/>
  <c r="O575" i="1"/>
  <c r="P575" i="1"/>
  <c r="L576" i="1"/>
  <c r="M576" i="1"/>
  <c r="N576" i="1"/>
  <c r="O576" i="1"/>
  <c r="P576" i="1"/>
  <c r="L577" i="1"/>
  <c r="M577" i="1"/>
  <c r="N577" i="1"/>
  <c r="O577" i="1"/>
  <c r="P577" i="1"/>
  <c r="L578" i="1"/>
  <c r="M578" i="1"/>
  <c r="N578" i="1"/>
  <c r="O578" i="1"/>
  <c r="P578" i="1"/>
  <c r="L579" i="1"/>
  <c r="M579" i="1"/>
  <c r="N579" i="1"/>
  <c r="O579" i="1"/>
  <c r="P579" i="1"/>
  <c r="L580" i="1"/>
  <c r="M580" i="1"/>
  <c r="N580" i="1"/>
  <c r="O580" i="1"/>
  <c r="P580" i="1"/>
  <c r="L581" i="1"/>
  <c r="M581" i="1"/>
  <c r="N581" i="1"/>
  <c r="O581" i="1"/>
  <c r="P581" i="1"/>
  <c r="L582" i="1"/>
  <c r="M582" i="1"/>
  <c r="N582" i="1"/>
  <c r="O582" i="1"/>
  <c r="P582" i="1"/>
  <c r="L583" i="1"/>
  <c r="M583" i="1"/>
  <c r="N583" i="1"/>
  <c r="O583" i="1"/>
  <c r="P583" i="1"/>
  <c r="L584" i="1"/>
  <c r="M584" i="1"/>
  <c r="N584" i="1"/>
  <c r="O584" i="1"/>
  <c r="P584" i="1"/>
  <c r="L585" i="1"/>
  <c r="M585" i="1"/>
  <c r="N585" i="1"/>
  <c r="O585" i="1"/>
  <c r="P585" i="1"/>
  <c r="L586" i="1"/>
  <c r="M586" i="1"/>
  <c r="N586" i="1"/>
  <c r="O586" i="1"/>
  <c r="P586" i="1"/>
  <c r="L587" i="1"/>
  <c r="M587" i="1"/>
  <c r="N587" i="1"/>
  <c r="O587" i="1"/>
  <c r="P587" i="1"/>
  <c r="L588" i="1"/>
  <c r="M588" i="1"/>
  <c r="N588" i="1"/>
  <c r="O588" i="1"/>
  <c r="P588" i="1"/>
  <c r="L589" i="1"/>
  <c r="M589" i="1"/>
  <c r="N589" i="1"/>
  <c r="O589" i="1"/>
  <c r="P589" i="1"/>
  <c r="L590" i="1"/>
  <c r="M590" i="1"/>
  <c r="N590" i="1"/>
  <c r="O590" i="1"/>
  <c r="P590" i="1"/>
  <c r="L591" i="1"/>
  <c r="M591" i="1"/>
  <c r="N591" i="1"/>
  <c r="O591" i="1"/>
  <c r="P591" i="1"/>
  <c r="L592" i="1"/>
  <c r="M592" i="1"/>
  <c r="N592" i="1"/>
  <c r="O592" i="1"/>
  <c r="P592" i="1"/>
  <c r="L593" i="1"/>
  <c r="M593" i="1"/>
  <c r="N593" i="1"/>
  <c r="O593" i="1"/>
  <c r="P593" i="1"/>
  <c r="L594" i="1"/>
  <c r="M594" i="1"/>
  <c r="N594" i="1"/>
  <c r="O594" i="1"/>
  <c r="P594" i="1"/>
  <c r="L595" i="1"/>
  <c r="M595" i="1"/>
  <c r="N595" i="1"/>
  <c r="O595" i="1"/>
  <c r="P595" i="1"/>
  <c r="L596" i="1"/>
  <c r="M596" i="1"/>
  <c r="N596" i="1"/>
  <c r="O596" i="1"/>
  <c r="P596" i="1"/>
  <c r="L597" i="1"/>
  <c r="M597" i="1"/>
  <c r="N597" i="1"/>
  <c r="O597" i="1"/>
  <c r="P597" i="1"/>
  <c r="L598" i="1"/>
  <c r="M598" i="1"/>
  <c r="N598" i="1"/>
  <c r="O598" i="1"/>
  <c r="P598" i="1"/>
  <c r="L599" i="1"/>
  <c r="M599" i="1"/>
  <c r="N599" i="1"/>
  <c r="O599" i="1"/>
  <c r="P599" i="1"/>
  <c r="L600" i="1"/>
  <c r="M600" i="1"/>
  <c r="N600" i="1"/>
  <c r="O600" i="1"/>
  <c r="P600" i="1"/>
  <c r="L601" i="1"/>
  <c r="M601" i="1"/>
  <c r="N601" i="1"/>
  <c r="O601" i="1"/>
  <c r="P601" i="1"/>
  <c r="L602" i="1"/>
  <c r="M602" i="1"/>
  <c r="N602" i="1"/>
  <c r="O602" i="1"/>
  <c r="P602" i="1"/>
  <c r="L603" i="1"/>
  <c r="M603" i="1"/>
  <c r="N603" i="1"/>
  <c r="O603" i="1"/>
  <c r="P603" i="1"/>
  <c r="L604" i="1"/>
  <c r="M604" i="1"/>
  <c r="N604" i="1"/>
  <c r="O604" i="1"/>
  <c r="P604" i="1"/>
  <c r="L605" i="1"/>
  <c r="M605" i="1"/>
  <c r="N605" i="1"/>
  <c r="O605" i="1"/>
  <c r="P605" i="1"/>
  <c r="L606" i="1"/>
  <c r="M606" i="1"/>
  <c r="N606" i="1"/>
  <c r="O606" i="1"/>
  <c r="P606" i="1"/>
  <c r="L607" i="1"/>
  <c r="M607" i="1"/>
  <c r="N607" i="1"/>
  <c r="O607" i="1"/>
  <c r="P607" i="1"/>
  <c r="L608" i="1"/>
  <c r="M608" i="1"/>
  <c r="N608" i="1"/>
  <c r="O608" i="1"/>
  <c r="P608" i="1"/>
  <c r="L609" i="1"/>
  <c r="M609" i="1"/>
  <c r="N609" i="1"/>
  <c r="O609" i="1"/>
  <c r="P609" i="1"/>
  <c r="L610" i="1"/>
  <c r="M610" i="1"/>
  <c r="N610" i="1"/>
  <c r="O610" i="1"/>
  <c r="P610" i="1"/>
  <c r="L611" i="1"/>
  <c r="M611" i="1"/>
  <c r="N611" i="1"/>
  <c r="O611" i="1"/>
  <c r="P611" i="1"/>
  <c r="L612" i="1"/>
  <c r="M612" i="1"/>
  <c r="N612" i="1"/>
  <c r="O612" i="1"/>
  <c r="P612" i="1"/>
  <c r="L613" i="1"/>
  <c r="M613" i="1"/>
  <c r="N613" i="1"/>
  <c r="O613" i="1"/>
  <c r="P613" i="1"/>
  <c r="L614" i="1"/>
  <c r="M614" i="1"/>
  <c r="N614" i="1"/>
  <c r="O614" i="1"/>
  <c r="P614" i="1"/>
  <c r="L615" i="1"/>
  <c r="M615" i="1"/>
  <c r="N615" i="1"/>
  <c r="O615" i="1"/>
  <c r="P615" i="1"/>
  <c r="L616" i="1"/>
  <c r="M616" i="1"/>
  <c r="N616" i="1"/>
  <c r="O616" i="1"/>
  <c r="P616" i="1"/>
  <c r="L617" i="1"/>
  <c r="M617" i="1"/>
  <c r="N617" i="1"/>
  <c r="O617" i="1"/>
  <c r="P617" i="1"/>
  <c r="L618" i="1"/>
  <c r="M618" i="1"/>
  <c r="N618" i="1"/>
  <c r="O618" i="1"/>
  <c r="P618" i="1"/>
  <c r="L619" i="1"/>
  <c r="M619" i="1"/>
  <c r="N619" i="1"/>
  <c r="O619" i="1"/>
  <c r="P619" i="1"/>
  <c r="L620" i="1"/>
  <c r="M620" i="1"/>
  <c r="N620" i="1"/>
  <c r="O620" i="1"/>
  <c r="P620" i="1"/>
  <c r="L621" i="1"/>
  <c r="M621" i="1"/>
  <c r="N621" i="1"/>
  <c r="O621" i="1"/>
  <c r="P621" i="1"/>
  <c r="L622" i="1"/>
  <c r="M622" i="1"/>
  <c r="N622" i="1"/>
  <c r="O622" i="1"/>
  <c r="P622" i="1"/>
  <c r="L623" i="1"/>
  <c r="M623" i="1"/>
  <c r="N623" i="1"/>
  <c r="O623" i="1"/>
  <c r="P623" i="1"/>
  <c r="L624" i="1"/>
  <c r="M624" i="1"/>
  <c r="N624" i="1"/>
  <c r="O624" i="1"/>
  <c r="P624" i="1"/>
  <c r="L625" i="1"/>
  <c r="M625" i="1"/>
  <c r="N625" i="1"/>
  <c r="O625" i="1"/>
  <c r="P625" i="1"/>
  <c r="L626" i="1"/>
  <c r="M626" i="1"/>
  <c r="N626" i="1"/>
  <c r="O626" i="1"/>
  <c r="P626" i="1"/>
  <c r="L627" i="1"/>
  <c r="M627" i="1"/>
  <c r="N627" i="1"/>
  <c r="O627" i="1"/>
  <c r="P627" i="1"/>
  <c r="L628" i="1"/>
  <c r="M628" i="1"/>
  <c r="N628" i="1"/>
  <c r="O628" i="1"/>
  <c r="P628" i="1"/>
  <c r="L629" i="1"/>
  <c r="M629" i="1"/>
  <c r="N629" i="1"/>
  <c r="O629" i="1"/>
  <c r="P629" i="1"/>
  <c r="L630" i="1"/>
  <c r="M630" i="1"/>
  <c r="N630" i="1"/>
  <c r="O630" i="1"/>
  <c r="P630" i="1"/>
  <c r="L631" i="1"/>
  <c r="M631" i="1"/>
  <c r="N631" i="1"/>
  <c r="O631" i="1"/>
  <c r="P631" i="1"/>
  <c r="L632" i="1"/>
  <c r="M632" i="1"/>
  <c r="N632" i="1"/>
  <c r="O632" i="1"/>
  <c r="P632" i="1"/>
  <c r="L633" i="1"/>
  <c r="M633" i="1"/>
  <c r="N633" i="1"/>
  <c r="O633" i="1"/>
  <c r="P633" i="1"/>
  <c r="L634" i="1"/>
  <c r="M634" i="1"/>
  <c r="N634" i="1"/>
  <c r="O634" i="1"/>
  <c r="P634" i="1"/>
  <c r="L635" i="1"/>
  <c r="M635" i="1"/>
  <c r="N635" i="1"/>
  <c r="O635" i="1"/>
  <c r="P635" i="1"/>
  <c r="L636" i="1"/>
  <c r="M636" i="1"/>
  <c r="N636" i="1"/>
  <c r="O636" i="1"/>
  <c r="P636" i="1"/>
  <c r="L637" i="1"/>
  <c r="M637" i="1"/>
  <c r="N637" i="1"/>
  <c r="O637" i="1"/>
  <c r="P637" i="1"/>
  <c r="L638" i="1"/>
  <c r="M638" i="1"/>
  <c r="N638" i="1"/>
  <c r="O638" i="1"/>
  <c r="P638" i="1"/>
  <c r="L639" i="1"/>
  <c r="M639" i="1"/>
  <c r="N639" i="1"/>
  <c r="O639" i="1"/>
  <c r="P639" i="1"/>
  <c r="L640" i="1"/>
  <c r="M640" i="1"/>
  <c r="N640" i="1"/>
  <c r="O640" i="1"/>
  <c r="P640" i="1"/>
  <c r="L641" i="1"/>
  <c r="M641" i="1"/>
  <c r="N641" i="1"/>
  <c r="O641" i="1"/>
  <c r="P641" i="1"/>
  <c r="L642" i="1"/>
  <c r="M642" i="1"/>
  <c r="N642" i="1"/>
  <c r="O642" i="1"/>
  <c r="P642" i="1"/>
  <c r="L643" i="1"/>
  <c r="M643" i="1"/>
  <c r="N643" i="1"/>
  <c r="O643" i="1"/>
  <c r="P643" i="1"/>
  <c r="L644" i="1"/>
  <c r="M644" i="1"/>
  <c r="N644" i="1"/>
  <c r="O644" i="1"/>
  <c r="P644" i="1"/>
  <c r="L645" i="1"/>
  <c r="M645" i="1"/>
  <c r="N645" i="1"/>
  <c r="O645" i="1"/>
  <c r="P645" i="1"/>
  <c r="L646" i="1"/>
  <c r="M646" i="1"/>
  <c r="N646" i="1"/>
  <c r="O646" i="1"/>
  <c r="P646" i="1"/>
  <c r="L647" i="1"/>
  <c r="M647" i="1"/>
  <c r="N647" i="1"/>
  <c r="O647" i="1"/>
  <c r="P647" i="1"/>
  <c r="L648" i="1"/>
  <c r="M648" i="1"/>
  <c r="N648" i="1"/>
  <c r="O648" i="1"/>
  <c r="P648" i="1"/>
  <c r="L649" i="1"/>
  <c r="M649" i="1"/>
  <c r="N649" i="1"/>
  <c r="O649" i="1"/>
  <c r="P649" i="1"/>
  <c r="L650" i="1"/>
  <c r="M650" i="1"/>
  <c r="N650" i="1"/>
  <c r="O650" i="1"/>
  <c r="P650" i="1"/>
  <c r="L651" i="1"/>
  <c r="M651" i="1"/>
  <c r="N651" i="1"/>
  <c r="O651" i="1"/>
  <c r="P651" i="1"/>
  <c r="L652" i="1"/>
  <c r="M652" i="1"/>
  <c r="N652" i="1"/>
  <c r="O652" i="1"/>
  <c r="P652" i="1"/>
  <c r="L653" i="1"/>
  <c r="M653" i="1"/>
  <c r="N653" i="1"/>
  <c r="O653" i="1"/>
  <c r="P653" i="1"/>
  <c r="L654" i="1"/>
  <c r="M654" i="1"/>
  <c r="N654" i="1"/>
  <c r="O654" i="1"/>
  <c r="P654" i="1"/>
  <c r="L655" i="1"/>
  <c r="M655" i="1"/>
  <c r="N655" i="1"/>
  <c r="O655" i="1"/>
  <c r="P655" i="1"/>
  <c r="L656" i="1"/>
  <c r="M656" i="1"/>
  <c r="N656" i="1"/>
  <c r="O656" i="1"/>
  <c r="P656" i="1"/>
  <c r="L657" i="1"/>
  <c r="M657" i="1"/>
  <c r="N657" i="1"/>
  <c r="O657" i="1"/>
  <c r="P657" i="1"/>
  <c r="L658" i="1"/>
  <c r="M658" i="1"/>
  <c r="N658" i="1"/>
  <c r="O658" i="1"/>
  <c r="P658" i="1"/>
  <c r="L659" i="1"/>
  <c r="M659" i="1"/>
  <c r="N659" i="1"/>
  <c r="O659" i="1"/>
  <c r="P659" i="1"/>
  <c r="L660" i="1"/>
  <c r="M660" i="1"/>
  <c r="N660" i="1"/>
  <c r="O660" i="1"/>
  <c r="P660" i="1"/>
  <c r="L661" i="1"/>
  <c r="M661" i="1"/>
  <c r="N661" i="1"/>
  <c r="O661" i="1"/>
  <c r="P661" i="1"/>
  <c r="L662" i="1"/>
  <c r="M662" i="1"/>
  <c r="N662" i="1"/>
  <c r="O662" i="1"/>
  <c r="P662" i="1"/>
  <c r="L663" i="1"/>
  <c r="M663" i="1"/>
  <c r="N663" i="1"/>
  <c r="O663" i="1"/>
  <c r="P663" i="1"/>
  <c r="L664" i="1"/>
  <c r="M664" i="1"/>
  <c r="N664" i="1"/>
  <c r="O664" i="1"/>
  <c r="P664" i="1"/>
  <c r="L665" i="1"/>
  <c r="M665" i="1"/>
  <c r="N665" i="1"/>
  <c r="O665" i="1"/>
  <c r="P665" i="1"/>
  <c r="L666" i="1"/>
  <c r="M666" i="1"/>
  <c r="N666" i="1"/>
  <c r="O666" i="1"/>
  <c r="P666" i="1"/>
  <c r="L667" i="1"/>
  <c r="M667" i="1"/>
  <c r="N667" i="1"/>
  <c r="O667" i="1"/>
  <c r="P667" i="1"/>
  <c r="L668" i="1"/>
  <c r="M668" i="1"/>
  <c r="N668" i="1"/>
  <c r="O668" i="1"/>
  <c r="P668" i="1"/>
  <c r="L669" i="1"/>
  <c r="M669" i="1"/>
  <c r="N669" i="1"/>
  <c r="O669" i="1"/>
  <c r="P669" i="1"/>
  <c r="L670" i="1"/>
  <c r="M670" i="1"/>
  <c r="N670" i="1"/>
  <c r="O670" i="1"/>
  <c r="P670" i="1"/>
  <c r="L671" i="1"/>
  <c r="M671" i="1"/>
  <c r="N671" i="1"/>
  <c r="O671" i="1"/>
  <c r="P671" i="1"/>
  <c r="L672" i="1"/>
  <c r="M672" i="1"/>
  <c r="N672" i="1"/>
  <c r="O672" i="1"/>
  <c r="P672" i="1"/>
  <c r="L673" i="1"/>
  <c r="M673" i="1"/>
  <c r="N673" i="1"/>
  <c r="O673" i="1"/>
  <c r="P673" i="1"/>
  <c r="L674" i="1"/>
  <c r="M674" i="1"/>
  <c r="N674" i="1"/>
  <c r="O674" i="1"/>
  <c r="P674" i="1"/>
  <c r="L675" i="1"/>
  <c r="M675" i="1"/>
  <c r="N675" i="1"/>
  <c r="O675" i="1"/>
  <c r="P675" i="1"/>
  <c r="L676" i="1"/>
  <c r="M676" i="1"/>
  <c r="N676" i="1"/>
  <c r="O676" i="1"/>
  <c r="P676" i="1"/>
  <c r="L677" i="1"/>
  <c r="M677" i="1"/>
  <c r="N677" i="1"/>
  <c r="O677" i="1"/>
  <c r="P677" i="1"/>
  <c r="L678" i="1"/>
  <c r="M678" i="1"/>
  <c r="N678" i="1"/>
  <c r="O678" i="1"/>
  <c r="P678" i="1"/>
  <c r="L679" i="1"/>
  <c r="M679" i="1"/>
  <c r="N679" i="1"/>
  <c r="O679" i="1"/>
  <c r="P679" i="1"/>
  <c r="L680" i="1"/>
  <c r="M680" i="1"/>
  <c r="N680" i="1"/>
  <c r="O680" i="1"/>
  <c r="P680" i="1"/>
  <c r="L681" i="1"/>
  <c r="M681" i="1"/>
  <c r="N681" i="1"/>
  <c r="O681" i="1"/>
  <c r="P681" i="1"/>
  <c r="L682" i="1"/>
  <c r="M682" i="1"/>
  <c r="N682" i="1"/>
  <c r="O682" i="1"/>
  <c r="P682" i="1"/>
  <c r="L683" i="1"/>
  <c r="M683" i="1"/>
  <c r="N683" i="1"/>
  <c r="O683" i="1"/>
  <c r="P683" i="1"/>
  <c r="L684" i="1"/>
  <c r="M684" i="1"/>
  <c r="N684" i="1"/>
  <c r="O684" i="1"/>
  <c r="P684" i="1"/>
  <c r="L685" i="1"/>
  <c r="M685" i="1"/>
  <c r="N685" i="1"/>
  <c r="O685" i="1"/>
  <c r="P685" i="1"/>
  <c r="L686" i="1"/>
  <c r="M686" i="1"/>
  <c r="N686" i="1"/>
  <c r="O686" i="1"/>
  <c r="P686" i="1"/>
  <c r="L687" i="1"/>
  <c r="M687" i="1"/>
  <c r="N687" i="1"/>
  <c r="O687" i="1"/>
  <c r="P687" i="1"/>
  <c r="L688" i="1"/>
  <c r="M688" i="1"/>
  <c r="N688" i="1"/>
  <c r="O688" i="1"/>
  <c r="P688" i="1"/>
  <c r="L689" i="1"/>
  <c r="M689" i="1"/>
  <c r="N689" i="1"/>
  <c r="O689" i="1"/>
  <c r="P689" i="1"/>
  <c r="L690" i="1"/>
  <c r="M690" i="1"/>
  <c r="N690" i="1"/>
  <c r="O690" i="1"/>
  <c r="P690" i="1"/>
  <c r="L691" i="1"/>
  <c r="M691" i="1"/>
  <c r="N691" i="1"/>
  <c r="O691" i="1"/>
  <c r="P691" i="1"/>
  <c r="L692" i="1"/>
  <c r="M692" i="1"/>
  <c r="N692" i="1"/>
  <c r="O692" i="1"/>
  <c r="P692" i="1"/>
  <c r="L693" i="1"/>
  <c r="M693" i="1"/>
  <c r="N693" i="1"/>
  <c r="O693" i="1"/>
  <c r="P693" i="1"/>
  <c r="L694" i="1"/>
  <c r="M694" i="1"/>
  <c r="N694" i="1"/>
  <c r="O694" i="1"/>
  <c r="P694" i="1"/>
  <c r="L695" i="1"/>
  <c r="M695" i="1"/>
  <c r="N695" i="1"/>
  <c r="O695" i="1"/>
  <c r="P695" i="1"/>
  <c r="L696" i="1"/>
  <c r="M696" i="1"/>
  <c r="N696" i="1"/>
  <c r="O696" i="1"/>
  <c r="P696" i="1"/>
  <c r="L697" i="1"/>
  <c r="M697" i="1"/>
  <c r="N697" i="1"/>
  <c r="O697" i="1"/>
  <c r="P697" i="1"/>
  <c r="L698" i="1"/>
  <c r="M698" i="1"/>
  <c r="N698" i="1"/>
  <c r="O698" i="1"/>
  <c r="P698" i="1"/>
  <c r="L699" i="1"/>
  <c r="M699" i="1"/>
  <c r="N699" i="1"/>
  <c r="O699" i="1"/>
  <c r="P699" i="1"/>
  <c r="L700" i="1"/>
  <c r="M700" i="1"/>
  <c r="N700" i="1"/>
  <c r="O700" i="1"/>
  <c r="P700" i="1"/>
  <c r="L701" i="1"/>
  <c r="M701" i="1"/>
  <c r="N701" i="1"/>
  <c r="O701" i="1"/>
  <c r="P701" i="1"/>
  <c r="L702" i="1"/>
  <c r="M702" i="1"/>
  <c r="N702" i="1"/>
  <c r="O702" i="1"/>
  <c r="P702" i="1"/>
  <c r="L703" i="1"/>
  <c r="M703" i="1"/>
  <c r="N703" i="1"/>
  <c r="O703" i="1"/>
  <c r="P703" i="1"/>
  <c r="L704" i="1"/>
  <c r="M704" i="1"/>
  <c r="N704" i="1"/>
  <c r="O704" i="1"/>
  <c r="P704" i="1"/>
  <c r="L705" i="1"/>
  <c r="M705" i="1"/>
  <c r="N705" i="1"/>
  <c r="O705" i="1"/>
  <c r="P705" i="1"/>
  <c r="L706" i="1"/>
  <c r="M706" i="1"/>
  <c r="N706" i="1"/>
  <c r="O706" i="1"/>
  <c r="P706" i="1"/>
  <c r="L707" i="1"/>
  <c r="M707" i="1"/>
  <c r="N707" i="1"/>
  <c r="O707" i="1"/>
  <c r="P707" i="1"/>
  <c r="L708" i="1"/>
  <c r="M708" i="1"/>
  <c r="N708" i="1"/>
  <c r="O708" i="1"/>
  <c r="P708" i="1"/>
  <c r="L709" i="1"/>
  <c r="M709" i="1"/>
  <c r="N709" i="1"/>
  <c r="O709" i="1"/>
  <c r="P709" i="1"/>
  <c r="L710" i="1"/>
  <c r="M710" i="1"/>
  <c r="N710" i="1"/>
  <c r="O710" i="1"/>
  <c r="P710" i="1"/>
  <c r="L711" i="1"/>
  <c r="M711" i="1"/>
  <c r="N711" i="1"/>
  <c r="O711" i="1"/>
  <c r="P711" i="1"/>
  <c r="L712" i="1"/>
  <c r="M712" i="1"/>
  <c r="N712" i="1"/>
  <c r="O712" i="1"/>
  <c r="P712" i="1"/>
  <c r="L713" i="1"/>
  <c r="M713" i="1"/>
  <c r="N713" i="1"/>
  <c r="O713" i="1"/>
  <c r="P713" i="1"/>
  <c r="L714" i="1"/>
  <c r="M714" i="1"/>
  <c r="N714" i="1"/>
  <c r="O714" i="1"/>
  <c r="P714" i="1"/>
  <c r="L715" i="1"/>
  <c r="M715" i="1"/>
  <c r="N715" i="1"/>
  <c r="O715" i="1"/>
  <c r="P715" i="1"/>
  <c r="L716" i="1"/>
  <c r="M716" i="1"/>
  <c r="N716" i="1"/>
  <c r="O716" i="1"/>
  <c r="P716" i="1"/>
  <c r="L717" i="1"/>
  <c r="M717" i="1"/>
  <c r="N717" i="1"/>
  <c r="O717" i="1"/>
  <c r="P717" i="1"/>
  <c r="L718" i="1"/>
  <c r="M718" i="1"/>
  <c r="N718" i="1"/>
  <c r="O718" i="1"/>
  <c r="P718" i="1"/>
  <c r="L719" i="1"/>
  <c r="M719" i="1"/>
  <c r="N719" i="1"/>
  <c r="O719" i="1"/>
  <c r="P719" i="1"/>
  <c r="L720" i="1"/>
  <c r="M720" i="1"/>
  <c r="N720" i="1"/>
  <c r="O720" i="1"/>
  <c r="P720" i="1"/>
  <c r="L721" i="1"/>
  <c r="M721" i="1"/>
  <c r="N721" i="1"/>
  <c r="O721" i="1"/>
  <c r="P721" i="1"/>
  <c r="L722" i="1"/>
  <c r="M722" i="1"/>
  <c r="N722" i="1"/>
  <c r="O722" i="1"/>
  <c r="P722" i="1"/>
  <c r="L723" i="1"/>
  <c r="M723" i="1"/>
  <c r="N723" i="1"/>
  <c r="O723" i="1"/>
  <c r="P723" i="1"/>
  <c r="L724" i="1"/>
  <c r="M724" i="1"/>
  <c r="N724" i="1"/>
  <c r="O724" i="1"/>
  <c r="P724" i="1"/>
  <c r="L725" i="1"/>
  <c r="M725" i="1"/>
  <c r="N725" i="1"/>
  <c r="O725" i="1"/>
  <c r="P725" i="1"/>
  <c r="L726" i="1"/>
  <c r="M726" i="1"/>
  <c r="N726" i="1"/>
  <c r="O726" i="1"/>
  <c r="P726" i="1"/>
  <c r="L727" i="1"/>
  <c r="M727" i="1"/>
  <c r="N727" i="1"/>
  <c r="O727" i="1"/>
  <c r="P727" i="1"/>
  <c r="L728" i="1"/>
  <c r="M728" i="1"/>
  <c r="N728" i="1"/>
  <c r="O728" i="1"/>
  <c r="P728" i="1"/>
  <c r="L729" i="1"/>
  <c r="M729" i="1"/>
  <c r="N729" i="1"/>
  <c r="O729" i="1"/>
  <c r="P729" i="1"/>
  <c r="L730" i="1"/>
  <c r="M730" i="1"/>
  <c r="N730" i="1"/>
  <c r="O730" i="1"/>
  <c r="P730" i="1"/>
  <c r="L731" i="1"/>
  <c r="M731" i="1"/>
  <c r="N731" i="1"/>
  <c r="O731" i="1"/>
  <c r="P731" i="1"/>
  <c r="L732" i="1"/>
  <c r="M732" i="1"/>
  <c r="N732" i="1"/>
  <c r="O732" i="1"/>
  <c r="P732" i="1"/>
  <c r="L733" i="1"/>
  <c r="M733" i="1"/>
  <c r="N733" i="1"/>
  <c r="O733" i="1"/>
  <c r="P733" i="1"/>
  <c r="L734" i="1"/>
  <c r="M734" i="1"/>
  <c r="N734" i="1"/>
  <c r="O734" i="1"/>
  <c r="P734" i="1"/>
  <c r="L735" i="1"/>
  <c r="M735" i="1"/>
  <c r="N735" i="1"/>
  <c r="O735" i="1"/>
  <c r="P735" i="1"/>
  <c r="L736" i="1"/>
  <c r="M736" i="1"/>
  <c r="N736" i="1"/>
  <c r="O736" i="1"/>
  <c r="P736" i="1"/>
  <c r="L737" i="1"/>
  <c r="M737" i="1"/>
  <c r="N737" i="1"/>
  <c r="O737" i="1"/>
  <c r="P737" i="1"/>
  <c r="L738" i="1"/>
  <c r="M738" i="1"/>
  <c r="N738" i="1"/>
  <c r="O738" i="1"/>
  <c r="P738" i="1"/>
  <c r="L739" i="1"/>
  <c r="M739" i="1"/>
  <c r="N739" i="1"/>
  <c r="O739" i="1"/>
  <c r="P739" i="1"/>
  <c r="L740" i="1"/>
  <c r="M740" i="1"/>
  <c r="N740" i="1"/>
  <c r="O740" i="1"/>
  <c r="P740" i="1"/>
  <c r="L741" i="1"/>
  <c r="M741" i="1"/>
  <c r="N741" i="1"/>
  <c r="O741" i="1"/>
  <c r="P741" i="1"/>
  <c r="L742" i="1"/>
  <c r="M742" i="1"/>
  <c r="N742" i="1"/>
  <c r="O742" i="1"/>
  <c r="P742" i="1"/>
  <c r="L743" i="1"/>
  <c r="M743" i="1"/>
  <c r="N743" i="1"/>
  <c r="O743" i="1"/>
  <c r="P743" i="1"/>
  <c r="L744" i="1"/>
  <c r="M744" i="1"/>
  <c r="N744" i="1"/>
  <c r="O744" i="1"/>
  <c r="P744" i="1"/>
  <c r="L745" i="1"/>
  <c r="M745" i="1"/>
  <c r="N745" i="1"/>
  <c r="O745" i="1"/>
  <c r="P745" i="1"/>
  <c r="L746" i="1"/>
  <c r="M746" i="1"/>
  <c r="N746" i="1"/>
  <c r="O746" i="1"/>
  <c r="P746" i="1"/>
  <c r="L747" i="1"/>
  <c r="M747" i="1"/>
  <c r="N747" i="1"/>
  <c r="O747" i="1"/>
  <c r="P747" i="1"/>
  <c r="L748" i="1"/>
  <c r="M748" i="1"/>
  <c r="N748" i="1"/>
  <c r="O748" i="1"/>
  <c r="P748" i="1"/>
  <c r="L749" i="1"/>
  <c r="M749" i="1"/>
  <c r="N749" i="1"/>
  <c r="O749" i="1"/>
  <c r="P749" i="1"/>
  <c r="L750" i="1"/>
  <c r="M750" i="1"/>
  <c r="N750" i="1"/>
  <c r="O750" i="1"/>
  <c r="P750" i="1"/>
  <c r="L751" i="1"/>
  <c r="M751" i="1"/>
  <c r="N751" i="1"/>
  <c r="O751" i="1"/>
  <c r="P751" i="1"/>
  <c r="L752" i="1"/>
  <c r="M752" i="1"/>
  <c r="N752" i="1"/>
  <c r="O752" i="1"/>
  <c r="P752" i="1"/>
  <c r="L753" i="1"/>
  <c r="M753" i="1"/>
  <c r="N753" i="1"/>
  <c r="O753" i="1"/>
  <c r="P753" i="1"/>
  <c r="L754" i="1"/>
  <c r="M754" i="1"/>
  <c r="N754" i="1"/>
  <c r="O754" i="1"/>
  <c r="P754" i="1"/>
  <c r="L755" i="1"/>
  <c r="M755" i="1"/>
  <c r="N755" i="1"/>
  <c r="O755" i="1"/>
  <c r="P755" i="1"/>
  <c r="L756" i="1"/>
  <c r="M756" i="1"/>
  <c r="N756" i="1"/>
  <c r="O756" i="1"/>
  <c r="P756" i="1"/>
  <c r="L757" i="1"/>
  <c r="M757" i="1"/>
  <c r="N757" i="1"/>
  <c r="O757" i="1"/>
  <c r="P757" i="1"/>
  <c r="L758" i="1"/>
  <c r="M758" i="1"/>
  <c r="N758" i="1"/>
  <c r="O758" i="1"/>
  <c r="P758" i="1"/>
  <c r="L759" i="1"/>
  <c r="M759" i="1"/>
  <c r="N759" i="1"/>
  <c r="O759" i="1"/>
  <c r="P759" i="1"/>
  <c r="L760" i="1"/>
  <c r="M760" i="1"/>
  <c r="N760" i="1"/>
  <c r="O760" i="1"/>
  <c r="P760" i="1"/>
  <c r="L761" i="1"/>
  <c r="M761" i="1"/>
  <c r="N761" i="1"/>
  <c r="O761" i="1"/>
  <c r="P761" i="1"/>
  <c r="L762" i="1"/>
  <c r="M762" i="1"/>
  <c r="N762" i="1"/>
  <c r="O762" i="1"/>
  <c r="P762" i="1"/>
  <c r="L763" i="1"/>
  <c r="M763" i="1"/>
  <c r="N763" i="1"/>
  <c r="O763" i="1"/>
  <c r="P763" i="1"/>
  <c r="L764" i="1"/>
  <c r="M764" i="1"/>
  <c r="N764" i="1"/>
  <c r="O764" i="1"/>
  <c r="P764" i="1"/>
  <c r="L765" i="1"/>
  <c r="M765" i="1"/>
  <c r="N765" i="1"/>
  <c r="O765" i="1"/>
  <c r="P765" i="1"/>
  <c r="L766" i="1"/>
  <c r="M766" i="1"/>
  <c r="N766" i="1"/>
  <c r="O766" i="1"/>
  <c r="P766" i="1"/>
  <c r="L767" i="1"/>
  <c r="M767" i="1"/>
  <c r="N767" i="1"/>
  <c r="O767" i="1"/>
  <c r="P767" i="1"/>
  <c r="L768" i="1"/>
  <c r="M768" i="1"/>
  <c r="N768" i="1"/>
  <c r="O768" i="1"/>
  <c r="P768" i="1"/>
  <c r="L769" i="1"/>
  <c r="M769" i="1"/>
  <c r="N769" i="1"/>
  <c r="O769" i="1"/>
  <c r="P769" i="1"/>
  <c r="L770" i="1"/>
  <c r="M770" i="1"/>
  <c r="N770" i="1"/>
  <c r="O770" i="1"/>
  <c r="P770" i="1"/>
  <c r="L771" i="1"/>
  <c r="M771" i="1"/>
  <c r="N771" i="1"/>
  <c r="O771" i="1"/>
  <c r="P771" i="1"/>
  <c r="L772" i="1"/>
  <c r="M772" i="1"/>
  <c r="N772" i="1"/>
  <c r="O772" i="1"/>
  <c r="P772" i="1"/>
  <c r="L773" i="1"/>
  <c r="M773" i="1"/>
  <c r="N773" i="1"/>
  <c r="O773" i="1"/>
  <c r="P773" i="1"/>
  <c r="L774" i="1"/>
  <c r="M774" i="1"/>
  <c r="N774" i="1"/>
  <c r="O774" i="1"/>
  <c r="P774" i="1"/>
  <c r="L775" i="1"/>
  <c r="M775" i="1"/>
  <c r="N775" i="1"/>
  <c r="O775" i="1"/>
  <c r="P775" i="1"/>
  <c r="L776" i="1"/>
  <c r="M776" i="1"/>
  <c r="N776" i="1"/>
  <c r="O776" i="1"/>
  <c r="P776" i="1"/>
  <c r="L777" i="1"/>
  <c r="M777" i="1"/>
  <c r="N777" i="1"/>
  <c r="O777" i="1"/>
  <c r="P777" i="1"/>
  <c r="L778" i="1"/>
  <c r="M778" i="1"/>
  <c r="N778" i="1"/>
  <c r="O778" i="1"/>
  <c r="P778" i="1"/>
  <c r="L779" i="1"/>
  <c r="M779" i="1"/>
  <c r="N779" i="1"/>
  <c r="O779" i="1"/>
  <c r="P779" i="1"/>
  <c r="L780" i="1"/>
  <c r="M780" i="1"/>
  <c r="N780" i="1"/>
  <c r="O780" i="1"/>
  <c r="P780" i="1"/>
  <c r="L781" i="1"/>
  <c r="M781" i="1"/>
  <c r="N781" i="1"/>
  <c r="O781" i="1"/>
  <c r="P781" i="1"/>
  <c r="L782" i="1"/>
  <c r="M782" i="1"/>
  <c r="N782" i="1"/>
  <c r="O782" i="1"/>
  <c r="P782" i="1"/>
  <c r="L783" i="1"/>
  <c r="M783" i="1"/>
  <c r="N783" i="1"/>
  <c r="O783" i="1"/>
  <c r="P783" i="1"/>
  <c r="L784" i="1"/>
  <c r="M784" i="1"/>
  <c r="N784" i="1"/>
  <c r="O784" i="1"/>
  <c r="P784" i="1"/>
  <c r="L785" i="1"/>
  <c r="M785" i="1"/>
  <c r="N785" i="1"/>
  <c r="O785" i="1"/>
  <c r="P785" i="1"/>
  <c r="L786" i="1"/>
  <c r="M786" i="1"/>
  <c r="N786" i="1"/>
  <c r="O786" i="1"/>
  <c r="P786" i="1"/>
  <c r="L787" i="1"/>
  <c r="M787" i="1"/>
  <c r="N787" i="1"/>
  <c r="O787" i="1"/>
  <c r="P787" i="1"/>
  <c r="L788" i="1"/>
  <c r="M788" i="1"/>
  <c r="N788" i="1"/>
  <c r="O788" i="1"/>
  <c r="P788" i="1"/>
  <c r="L789" i="1"/>
  <c r="M789" i="1"/>
  <c r="N789" i="1"/>
  <c r="O789" i="1"/>
  <c r="P789" i="1"/>
  <c r="L790" i="1"/>
  <c r="M790" i="1"/>
  <c r="N790" i="1"/>
  <c r="O790" i="1"/>
  <c r="P790" i="1"/>
  <c r="L791" i="1"/>
  <c r="M791" i="1"/>
  <c r="N791" i="1"/>
  <c r="O791" i="1"/>
  <c r="P791" i="1"/>
  <c r="L792" i="1"/>
  <c r="M792" i="1"/>
  <c r="N792" i="1"/>
  <c r="O792" i="1"/>
  <c r="P792" i="1"/>
  <c r="L793" i="1"/>
  <c r="M793" i="1"/>
  <c r="N793" i="1"/>
  <c r="O793" i="1"/>
  <c r="P793" i="1"/>
  <c r="L794" i="1"/>
  <c r="M794" i="1"/>
  <c r="N794" i="1"/>
  <c r="O794" i="1"/>
  <c r="P794" i="1"/>
  <c r="L795" i="1"/>
  <c r="M795" i="1"/>
  <c r="N795" i="1"/>
  <c r="O795" i="1"/>
  <c r="P795" i="1"/>
  <c r="L796" i="1"/>
  <c r="M796" i="1"/>
  <c r="N796" i="1"/>
  <c r="O796" i="1"/>
  <c r="P796" i="1"/>
  <c r="L797" i="1"/>
  <c r="M797" i="1"/>
  <c r="N797" i="1"/>
  <c r="O797" i="1"/>
  <c r="P797" i="1"/>
  <c r="L798" i="1"/>
  <c r="M798" i="1"/>
  <c r="N798" i="1"/>
  <c r="O798" i="1"/>
  <c r="P798" i="1"/>
  <c r="L799" i="1"/>
  <c r="M799" i="1"/>
  <c r="N799" i="1"/>
  <c r="O799" i="1"/>
  <c r="P799" i="1"/>
  <c r="L800" i="1"/>
  <c r="M800" i="1"/>
  <c r="N800" i="1"/>
  <c r="O800" i="1"/>
  <c r="P800" i="1"/>
  <c r="L801" i="1"/>
  <c r="M801" i="1"/>
  <c r="N801" i="1"/>
  <c r="O801" i="1"/>
  <c r="P801" i="1"/>
  <c r="L802" i="1"/>
  <c r="M802" i="1"/>
  <c r="N802" i="1"/>
  <c r="O802" i="1"/>
  <c r="P802" i="1"/>
  <c r="L803" i="1"/>
  <c r="M803" i="1"/>
  <c r="N803" i="1"/>
  <c r="O803" i="1"/>
  <c r="P803" i="1"/>
  <c r="L804" i="1"/>
  <c r="M804" i="1"/>
  <c r="N804" i="1"/>
  <c r="O804" i="1"/>
  <c r="P804" i="1"/>
  <c r="L805" i="1"/>
  <c r="M805" i="1"/>
  <c r="N805" i="1"/>
  <c r="O805" i="1"/>
  <c r="P805" i="1"/>
  <c r="L806" i="1"/>
  <c r="M806" i="1"/>
  <c r="N806" i="1"/>
  <c r="O806" i="1"/>
  <c r="P806" i="1"/>
  <c r="L807" i="1"/>
  <c r="M807" i="1"/>
  <c r="N807" i="1"/>
  <c r="O807" i="1"/>
  <c r="P807" i="1"/>
  <c r="L808" i="1"/>
  <c r="M808" i="1"/>
  <c r="N808" i="1"/>
  <c r="O808" i="1"/>
  <c r="P808" i="1"/>
  <c r="L809" i="1"/>
  <c r="M809" i="1"/>
  <c r="N809" i="1"/>
  <c r="O809" i="1"/>
  <c r="P809" i="1"/>
  <c r="L810" i="1"/>
  <c r="M810" i="1"/>
  <c r="N810" i="1"/>
  <c r="O810" i="1"/>
  <c r="P810" i="1"/>
  <c r="L811" i="1"/>
  <c r="M811" i="1"/>
  <c r="N811" i="1"/>
  <c r="O811" i="1"/>
  <c r="P811" i="1"/>
  <c r="L812" i="1"/>
  <c r="M812" i="1"/>
  <c r="N812" i="1"/>
  <c r="O812" i="1"/>
  <c r="P812" i="1"/>
  <c r="L813" i="1"/>
  <c r="M813" i="1"/>
  <c r="N813" i="1"/>
  <c r="O813" i="1"/>
  <c r="P813" i="1"/>
  <c r="L814" i="1"/>
  <c r="M814" i="1"/>
  <c r="N814" i="1"/>
  <c r="O814" i="1"/>
  <c r="P814" i="1"/>
  <c r="L815" i="1"/>
  <c r="M815" i="1"/>
  <c r="N815" i="1"/>
  <c r="O815" i="1"/>
  <c r="P815" i="1"/>
  <c r="L816" i="1"/>
  <c r="M816" i="1"/>
  <c r="N816" i="1"/>
  <c r="O816" i="1"/>
  <c r="P816" i="1"/>
  <c r="L817" i="1"/>
  <c r="M817" i="1"/>
  <c r="N817" i="1"/>
  <c r="O817" i="1"/>
  <c r="P817" i="1"/>
  <c r="L818" i="1"/>
  <c r="M818" i="1"/>
  <c r="N818" i="1"/>
  <c r="O818" i="1"/>
  <c r="P818" i="1"/>
  <c r="L819" i="1"/>
  <c r="M819" i="1"/>
  <c r="N819" i="1"/>
  <c r="O819" i="1"/>
  <c r="P819" i="1"/>
  <c r="L820" i="1"/>
  <c r="M820" i="1"/>
  <c r="N820" i="1"/>
  <c r="O820" i="1"/>
  <c r="P820" i="1"/>
  <c r="L821" i="1"/>
  <c r="M821" i="1"/>
  <c r="N821" i="1"/>
  <c r="O821" i="1"/>
  <c r="P821" i="1"/>
  <c r="L822" i="1"/>
  <c r="M822" i="1"/>
  <c r="N822" i="1"/>
  <c r="O822" i="1"/>
  <c r="P822" i="1"/>
  <c r="L823" i="1"/>
  <c r="M823" i="1"/>
  <c r="N823" i="1"/>
  <c r="O823" i="1"/>
  <c r="P823" i="1"/>
  <c r="L824" i="1"/>
  <c r="M824" i="1"/>
  <c r="N824" i="1"/>
  <c r="O824" i="1"/>
  <c r="P824" i="1"/>
  <c r="L825" i="1"/>
  <c r="M825" i="1"/>
  <c r="N825" i="1"/>
  <c r="O825" i="1"/>
  <c r="P825" i="1"/>
  <c r="L826" i="1"/>
  <c r="M826" i="1"/>
  <c r="N826" i="1"/>
  <c r="O826" i="1"/>
  <c r="P826" i="1"/>
  <c r="L827" i="1"/>
  <c r="M827" i="1"/>
  <c r="N827" i="1"/>
  <c r="O827" i="1"/>
  <c r="P827" i="1"/>
  <c r="L828" i="1"/>
  <c r="M828" i="1"/>
  <c r="N828" i="1"/>
  <c r="O828" i="1"/>
  <c r="P828" i="1"/>
  <c r="L829" i="1"/>
  <c r="M829" i="1"/>
  <c r="N829" i="1"/>
  <c r="O829" i="1"/>
  <c r="P829" i="1"/>
  <c r="L830" i="1"/>
  <c r="M830" i="1"/>
  <c r="N830" i="1"/>
  <c r="O830" i="1"/>
  <c r="P830" i="1"/>
  <c r="L831" i="1"/>
  <c r="M831" i="1"/>
  <c r="N831" i="1"/>
  <c r="O831" i="1"/>
  <c r="P831" i="1"/>
  <c r="L832" i="1"/>
  <c r="M832" i="1"/>
  <c r="N832" i="1"/>
  <c r="O832" i="1"/>
  <c r="P832" i="1"/>
  <c r="L833" i="1"/>
  <c r="M833" i="1"/>
  <c r="N833" i="1"/>
  <c r="O833" i="1"/>
  <c r="P833" i="1"/>
  <c r="L834" i="1"/>
  <c r="M834" i="1"/>
  <c r="N834" i="1"/>
  <c r="O834" i="1"/>
  <c r="P834" i="1"/>
  <c r="L835" i="1"/>
  <c r="M835" i="1"/>
  <c r="N835" i="1"/>
  <c r="O835" i="1"/>
  <c r="P835" i="1"/>
  <c r="L836" i="1"/>
  <c r="M836" i="1"/>
  <c r="N836" i="1"/>
  <c r="O836" i="1"/>
  <c r="P836" i="1"/>
  <c r="L837" i="1"/>
  <c r="M837" i="1"/>
  <c r="N837" i="1"/>
  <c r="O837" i="1"/>
  <c r="P837" i="1"/>
  <c r="L838" i="1"/>
  <c r="M838" i="1"/>
  <c r="N838" i="1"/>
  <c r="O838" i="1"/>
  <c r="P838" i="1"/>
  <c r="L839" i="1"/>
  <c r="M839" i="1"/>
  <c r="N839" i="1"/>
  <c r="O839" i="1"/>
  <c r="P839" i="1"/>
  <c r="L840" i="1"/>
  <c r="M840" i="1"/>
  <c r="N840" i="1"/>
  <c r="O840" i="1"/>
  <c r="P840" i="1"/>
  <c r="L841" i="1"/>
  <c r="M841" i="1"/>
  <c r="N841" i="1"/>
  <c r="O841" i="1"/>
  <c r="P841" i="1"/>
  <c r="L842" i="1"/>
  <c r="M842" i="1"/>
  <c r="N842" i="1"/>
  <c r="O842" i="1"/>
  <c r="P842" i="1"/>
  <c r="L843" i="1"/>
  <c r="M843" i="1"/>
  <c r="N843" i="1"/>
  <c r="O843" i="1"/>
  <c r="P843" i="1"/>
  <c r="L844" i="1"/>
  <c r="M844" i="1"/>
  <c r="N844" i="1"/>
  <c r="O844" i="1"/>
  <c r="P844" i="1"/>
  <c r="L845" i="1"/>
  <c r="M845" i="1"/>
  <c r="N845" i="1"/>
  <c r="O845" i="1"/>
  <c r="P845" i="1"/>
  <c r="L846" i="1"/>
  <c r="M846" i="1"/>
  <c r="N846" i="1"/>
  <c r="O846" i="1"/>
  <c r="P846" i="1"/>
  <c r="L847" i="1"/>
  <c r="M847" i="1"/>
  <c r="N847" i="1"/>
  <c r="O847" i="1"/>
  <c r="P847" i="1"/>
  <c r="L848" i="1"/>
  <c r="M848" i="1"/>
  <c r="N848" i="1"/>
  <c r="O848" i="1"/>
  <c r="P848" i="1"/>
  <c r="L849" i="1"/>
  <c r="M849" i="1"/>
  <c r="N849" i="1"/>
  <c r="O849" i="1"/>
  <c r="P849" i="1"/>
  <c r="L850" i="1"/>
  <c r="M850" i="1"/>
  <c r="N850" i="1"/>
  <c r="O850" i="1"/>
  <c r="P850" i="1"/>
  <c r="L851" i="1"/>
  <c r="M851" i="1"/>
  <c r="N851" i="1"/>
  <c r="O851" i="1"/>
  <c r="P851" i="1"/>
  <c r="L852" i="1"/>
  <c r="M852" i="1"/>
  <c r="N852" i="1"/>
  <c r="O852" i="1"/>
  <c r="P852" i="1"/>
  <c r="L853" i="1"/>
  <c r="M853" i="1"/>
  <c r="N853" i="1"/>
  <c r="O853" i="1"/>
  <c r="P853" i="1"/>
  <c r="L854" i="1"/>
  <c r="M854" i="1"/>
  <c r="N854" i="1"/>
  <c r="O854" i="1"/>
  <c r="P854" i="1"/>
  <c r="L855" i="1"/>
  <c r="M855" i="1"/>
  <c r="N855" i="1"/>
  <c r="O855" i="1"/>
  <c r="P855" i="1"/>
  <c r="L856" i="1"/>
  <c r="M856" i="1"/>
  <c r="N856" i="1"/>
  <c r="O856" i="1"/>
  <c r="P856" i="1"/>
  <c r="L857" i="1"/>
  <c r="M857" i="1"/>
  <c r="N857" i="1"/>
  <c r="O857" i="1"/>
  <c r="P857" i="1"/>
  <c r="L858" i="1"/>
  <c r="M858" i="1"/>
  <c r="N858" i="1"/>
  <c r="O858" i="1"/>
  <c r="P858" i="1"/>
  <c r="L859" i="1"/>
  <c r="M859" i="1"/>
  <c r="N859" i="1"/>
  <c r="O859" i="1"/>
  <c r="P859" i="1"/>
  <c r="L860" i="1"/>
  <c r="M860" i="1"/>
  <c r="N860" i="1"/>
  <c r="O860" i="1"/>
  <c r="P860" i="1"/>
  <c r="L861" i="1"/>
  <c r="M861" i="1"/>
  <c r="N861" i="1"/>
  <c r="O861" i="1"/>
  <c r="P861" i="1"/>
  <c r="L862" i="1"/>
  <c r="M862" i="1"/>
  <c r="N862" i="1"/>
  <c r="O862" i="1"/>
  <c r="P862" i="1"/>
  <c r="L863" i="1"/>
  <c r="M863" i="1"/>
  <c r="N863" i="1"/>
  <c r="O863" i="1"/>
  <c r="P863" i="1"/>
  <c r="L864" i="1"/>
  <c r="M864" i="1"/>
  <c r="N864" i="1"/>
  <c r="O864" i="1"/>
  <c r="P864" i="1"/>
  <c r="L865" i="1"/>
  <c r="M865" i="1"/>
  <c r="N865" i="1"/>
  <c r="O865" i="1"/>
  <c r="P865" i="1"/>
  <c r="L866" i="1"/>
  <c r="M866" i="1"/>
  <c r="N866" i="1"/>
  <c r="O866" i="1"/>
  <c r="P866" i="1"/>
  <c r="L867" i="1"/>
  <c r="M867" i="1"/>
  <c r="N867" i="1"/>
  <c r="O867" i="1"/>
  <c r="P867" i="1"/>
  <c r="L868" i="1"/>
  <c r="M868" i="1"/>
  <c r="N868" i="1"/>
  <c r="O868" i="1"/>
  <c r="P868" i="1"/>
  <c r="L869" i="1"/>
  <c r="M869" i="1"/>
  <c r="N869" i="1"/>
  <c r="O869" i="1"/>
  <c r="P869" i="1"/>
  <c r="L870" i="1"/>
  <c r="M870" i="1"/>
  <c r="N870" i="1"/>
  <c r="O870" i="1"/>
  <c r="P870" i="1"/>
  <c r="L871" i="1"/>
  <c r="M871" i="1"/>
  <c r="N871" i="1"/>
  <c r="O871" i="1"/>
  <c r="P871" i="1"/>
  <c r="L872" i="1"/>
  <c r="M872" i="1"/>
  <c r="N872" i="1"/>
  <c r="O872" i="1"/>
  <c r="P872" i="1"/>
  <c r="L873" i="1"/>
  <c r="M873" i="1"/>
  <c r="N873" i="1"/>
  <c r="O873" i="1"/>
  <c r="P873" i="1"/>
  <c r="L874" i="1"/>
  <c r="M874" i="1"/>
  <c r="N874" i="1"/>
  <c r="O874" i="1"/>
  <c r="P874" i="1"/>
  <c r="L875" i="1"/>
  <c r="M875" i="1"/>
  <c r="N875" i="1"/>
  <c r="O875" i="1"/>
  <c r="P875" i="1"/>
  <c r="L876" i="1"/>
  <c r="M876" i="1"/>
  <c r="N876" i="1"/>
  <c r="O876" i="1"/>
  <c r="P876" i="1"/>
  <c r="L877" i="1"/>
  <c r="M877" i="1"/>
  <c r="N877" i="1"/>
  <c r="O877" i="1"/>
  <c r="P877" i="1"/>
  <c r="L878" i="1"/>
  <c r="M878" i="1"/>
  <c r="N878" i="1"/>
  <c r="O878" i="1"/>
  <c r="P878" i="1"/>
  <c r="L879" i="1"/>
  <c r="M879" i="1"/>
  <c r="N879" i="1"/>
  <c r="O879" i="1"/>
  <c r="P879" i="1"/>
  <c r="L880" i="1"/>
  <c r="M880" i="1"/>
  <c r="N880" i="1"/>
  <c r="O880" i="1"/>
  <c r="P880" i="1"/>
  <c r="L881" i="1"/>
  <c r="M881" i="1"/>
  <c r="N881" i="1"/>
  <c r="O881" i="1"/>
  <c r="P881" i="1"/>
  <c r="L882" i="1"/>
  <c r="M882" i="1"/>
  <c r="N882" i="1"/>
  <c r="O882" i="1"/>
  <c r="P882" i="1"/>
  <c r="L883" i="1"/>
  <c r="M883" i="1"/>
  <c r="N883" i="1"/>
  <c r="O883" i="1"/>
  <c r="P883" i="1"/>
  <c r="L884" i="1"/>
  <c r="M884" i="1"/>
  <c r="N884" i="1"/>
  <c r="O884" i="1"/>
  <c r="P884" i="1"/>
  <c r="L885" i="1"/>
  <c r="M885" i="1"/>
  <c r="N885" i="1"/>
  <c r="O885" i="1"/>
  <c r="P885" i="1"/>
  <c r="L886" i="1"/>
  <c r="M886" i="1"/>
  <c r="N886" i="1"/>
  <c r="O886" i="1"/>
  <c r="P886" i="1"/>
  <c r="L887" i="1"/>
  <c r="M887" i="1"/>
  <c r="N887" i="1"/>
  <c r="O887" i="1"/>
  <c r="P887" i="1"/>
  <c r="L888" i="1"/>
  <c r="M888" i="1"/>
  <c r="N888" i="1"/>
  <c r="O888" i="1"/>
  <c r="P888" i="1"/>
  <c r="L889" i="1"/>
  <c r="M889" i="1"/>
  <c r="N889" i="1"/>
  <c r="O889" i="1"/>
  <c r="P889" i="1"/>
  <c r="L890" i="1"/>
  <c r="M890" i="1"/>
  <c r="N890" i="1"/>
  <c r="O890" i="1"/>
  <c r="P890" i="1"/>
  <c r="L891" i="1"/>
  <c r="M891" i="1"/>
  <c r="N891" i="1"/>
  <c r="O891" i="1"/>
  <c r="P891" i="1"/>
  <c r="L892" i="1"/>
  <c r="M892" i="1"/>
  <c r="N892" i="1"/>
  <c r="O892" i="1"/>
  <c r="P892" i="1"/>
  <c r="L893" i="1"/>
  <c r="M893" i="1"/>
  <c r="N893" i="1"/>
  <c r="O893" i="1"/>
  <c r="P893" i="1"/>
  <c r="L894" i="1"/>
  <c r="M894" i="1"/>
  <c r="N894" i="1"/>
  <c r="O894" i="1"/>
  <c r="P894" i="1"/>
  <c r="L895" i="1"/>
  <c r="M895" i="1"/>
  <c r="N895" i="1"/>
  <c r="O895" i="1"/>
  <c r="P895" i="1"/>
  <c r="L896" i="1"/>
  <c r="M896" i="1"/>
  <c r="N896" i="1"/>
  <c r="O896" i="1"/>
  <c r="P896" i="1"/>
  <c r="L897" i="1"/>
  <c r="M897" i="1"/>
  <c r="N897" i="1"/>
  <c r="O897" i="1"/>
  <c r="P897" i="1"/>
  <c r="L898" i="1"/>
  <c r="M898" i="1"/>
  <c r="N898" i="1"/>
  <c r="O898" i="1"/>
  <c r="P898" i="1"/>
  <c r="L899" i="1"/>
  <c r="M899" i="1"/>
  <c r="N899" i="1"/>
  <c r="O899" i="1"/>
  <c r="P899" i="1"/>
  <c r="L900" i="1"/>
  <c r="M900" i="1"/>
  <c r="N900" i="1"/>
  <c r="O900" i="1"/>
  <c r="P900" i="1"/>
  <c r="L901" i="1"/>
  <c r="M901" i="1"/>
  <c r="N901" i="1"/>
  <c r="O901" i="1"/>
  <c r="P901" i="1"/>
  <c r="L902" i="1"/>
  <c r="M902" i="1"/>
  <c r="N902" i="1"/>
  <c r="O902" i="1"/>
  <c r="P902" i="1"/>
  <c r="L903" i="1"/>
  <c r="M903" i="1"/>
  <c r="N903" i="1"/>
  <c r="O903" i="1"/>
  <c r="P903" i="1"/>
  <c r="L904" i="1"/>
  <c r="M904" i="1"/>
  <c r="N904" i="1"/>
  <c r="O904" i="1"/>
  <c r="P904" i="1"/>
  <c r="L905" i="1"/>
  <c r="M905" i="1"/>
  <c r="N905" i="1"/>
  <c r="O905" i="1"/>
  <c r="P905" i="1"/>
  <c r="L906" i="1"/>
  <c r="M906" i="1"/>
  <c r="N906" i="1"/>
  <c r="O906" i="1"/>
  <c r="P906" i="1"/>
  <c r="L907" i="1"/>
  <c r="M907" i="1"/>
  <c r="N907" i="1"/>
  <c r="O907" i="1"/>
  <c r="P907" i="1"/>
  <c r="L908" i="1"/>
  <c r="M908" i="1"/>
  <c r="N908" i="1"/>
  <c r="O908" i="1"/>
  <c r="P908" i="1"/>
  <c r="L909" i="1"/>
  <c r="M909" i="1"/>
  <c r="N909" i="1"/>
  <c r="O909" i="1"/>
  <c r="P909" i="1"/>
  <c r="L910" i="1"/>
  <c r="M910" i="1"/>
  <c r="N910" i="1"/>
  <c r="O910" i="1"/>
  <c r="P910" i="1"/>
  <c r="L911" i="1"/>
  <c r="M911" i="1"/>
  <c r="N911" i="1"/>
  <c r="O911" i="1"/>
  <c r="P911" i="1"/>
  <c r="L912" i="1"/>
  <c r="M912" i="1"/>
  <c r="N912" i="1"/>
  <c r="O912" i="1"/>
  <c r="P912" i="1"/>
  <c r="L913" i="1"/>
  <c r="M913" i="1"/>
  <c r="N913" i="1"/>
  <c r="O913" i="1"/>
  <c r="P913" i="1"/>
  <c r="L914" i="1"/>
  <c r="M914" i="1"/>
  <c r="N914" i="1"/>
  <c r="O914" i="1"/>
  <c r="P914" i="1"/>
  <c r="L915" i="1"/>
  <c r="M915" i="1"/>
  <c r="N915" i="1"/>
  <c r="O915" i="1"/>
  <c r="P915" i="1"/>
  <c r="L916" i="1"/>
  <c r="M916" i="1"/>
  <c r="N916" i="1"/>
  <c r="O916" i="1"/>
  <c r="P916" i="1"/>
  <c r="L917" i="1"/>
  <c r="M917" i="1"/>
  <c r="N917" i="1"/>
  <c r="O917" i="1"/>
  <c r="P917" i="1"/>
  <c r="L918" i="1"/>
  <c r="M918" i="1"/>
  <c r="N918" i="1"/>
  <c r="O918" i="1"/>
  <c r="P918" i="1"/>
  <c r="L919" i="1"/>
  <c r="M919" i="1"/>
  <c r="N919" i="1"/>
  <c r="O919" i="1"/>
  <c r="P919" i="1"/>
  <c r="L920" i="1"/>
  <c r="M920" i="1"/>
  <c r="N920" i="1"/>
  <c r="O920" i="1"/>
  <c r="P920" i="1"/>
  <c r="L921" i="1"/>
  <c r="M921" i="1"/>
  <c r="N921" i="1"/>
  <c r="O921" i="1"/>
  <c r="P921" i="1"/>
  <c r="L922" i="1"/>
  <c r="M922" i="1"/>
  <c r="N922" i="1"/>
  <c r="O922" i="1"/>
  <c r="P922" i="1"/>
  <c r="L923" i="1"/>
  <c r="M923" i="1"/>
  <c r="N923" i="1"/>
  <c r="O923" i="1"/>
  <c r="P923" i="1"/>
  <c r="L924" i="1"/>
  <c r="M924" i="1"/>
  <c r="N924" i="1"/>
  <c r="O924" i="1"/>
  <c r="P924" i="1"/>
  <c r="L925" i="1"/>
  <c r="M925" i="1"/>
  <c r="N925" i="1"/>
  <c r="O925" i="1"/>
  <c r="P925" i="1"/>
  <c r="L926" i="1"/>
  <c r="M926" i="1"/>
  <c r="N926" i="1"/>
  <c r="O926" i="1"/>
  <c r="P926" i="1"/>
  <c r="L927" i="1"/>
  <c r="M927" i="1"/>
  <c r="N927" i="1"/>
  <c r="O927" i="1"/>
  <c r="P927" i="1"/>
  <c r="L928" i="1"/>
  <c r="M928" i="1"/>
  <c r="N928" i="1"/>
  <c r="O928" i="1"/>
  <c r="P928" i="1"/>
  <c r="L929" i="1"/>
  <c r="M929" i="1"/>
  <c r="N929" i="1"/>
  <c r="O929" i="1"/>
  <c r="P929" i="1"/>
  <c r="L930" i="1"/>
  <c r="M930" i="1"/>
  <c r="N930" i="1"/>
  <c r="O930" i="1"/>
  <c r="P930" i="1"/>
  <c r="L931" i="1"/>
  <c r="M931" i="1"/>
  <c r="N931" i="1"/>
  <c r="O931" i="1"/>
  <c r="P931" i="1"/>
  <c r="L932" i="1"/>
  <c r="M932" i="1"/>
  <c r="N932" i="1"/>
  <c r="O932" i="1"/>
  <c r="P932" i="1"/>
  <c r="L933" i="1"/>
  <c r="M933" i="1"/>
  <c r="N933" i="1"/>
  <c r="O933" i="1"/>
  <c r="P933" i="1"/>
  <c r="L934" i="1"/>
  <c r="M934" i="1"/>
  <c r="N934" i="1"/>
  <c r="O934" i="1"/>
  <c r="P934" i="1"/>
  <c r="L935" i="1"/>
  <c r="M935" i="1"/>
  <c r="N935" i="1"/>
  <c r="O935" i="1"/>
  <c r="P935" i="1"/>
  <c r="L936" i="1"/>
  <c r="M936" i="1"/>
  <c r="N936" i="1"/>
  <c r="O936" i="1"/>
  <c r="P936" i="1"/>
  <c r="L937" i="1"/>
  <c r="M937" i="1"/>
  <c r="N937" i="1"/>
  <c r="O937" i="1"/>
  <c r="P937" i="1"/>
  <c r="L938" i="1"/>
  <c r="M938" i="1"/>
  <c r="N938" i="1"/>
  <c r="O938" i="1"/>
  <c r="P938" i="1"/>
  <c r="L939" i="1"/>
  <c r="M939" i="1"/>
  <c r="N939" i="1"/>
  <c r="O939" i="1"/>
  <c r="P939" i="1"/>
  <c r="L940" i="1"/>
  <c r="M940" i="1"/>
  <c r="N940" i="1"/>
  <c r="O940" i="1"/>
  <c r="P940" i="1"/>
  <c r="L941" i="1"/>
  <c r="M941" i="1"/>
  <c r="N941" i="1"/>
  <c r="O941" i="1"/>
  <c r="P941" i="1"/>
  <c r="L942" i="1"/>
  <c r="M942" i="1"/>
  <c r="N942" i="1"/>
  <c r="O942" i="1"/>
  <c r="P942" i="1"/>
  <c r="L943" i="1"/>
  <c r="M943" i="1"/>
  <c r="N943" i="1"/>
  <c r="O943" i="1"/>
  <c r="P943" i="1"/>
  <c r="L944" i="1"/>
  <c r="M944" i="1"/>
  <c r="N944" i="1"/>
  <c r="O944" i="1"/>
  <c r="P944" i="1"/>
  <c r="L945" i="1"/>
  <c r="M945" i="1"/>
  <c r="N945" i="1"/>
  <c r="O945" i="1"/>
  <c r="P945" i="1"/>
  <c r="L946" i="1"/>
  <c r="M946" i="1"/>
  <c r="N946" i="1"/>
  <c r="O946" i="1"/>
  <c r="P946" i="1"/>
  <c r="L947" i="1"/>
  <c r="M947" i="1"/>
  <c r="N947" i="1"/>
  <c r="O947" i="1"/>
  <c r="P947" i="1"/>
  <c r="L948" i="1"/>
  <c r="M948" i="1"/>
  <c r="N948" i="1"/>
  <c r="O948" i="1"/>
  <c r="P948" i="1"/>
  <c r="L949" i="1"/>
  <c r="M949" i="1"/>
  <c r="N949" i="1"/>
  <c r="O949" i="1"/>
  <c r="P949" i="1"/>
  <c r="L950" i="1"/>
  <c r="M950" i="1"/>
  <c r="N950" i="1"/>
  <c r="O950" i="1"/>
  <c r="P950" i="1"/>
  <c r="L951" i="1"/>
  <c r="M951" i="1"/>
  <c r="N951" i="1"/>
  <c r="O951" i="1"/>
  <c r="P951" i="1"/>
  <c r="L952" i="1"/>
  <c r="M952" i="1"/>
  <c r="N952" i="1"/>
  <c r="O952" i="1"/>
  <c r="P952" i="1"/>
  <c r="L953" i="1"/>
  <c r="M953" i="1"/>
  <c r="N953" i="1"/>
  <c r="O953" i="1"/>
  <c r="P953" i="1"/>
  <c r="L954" i="1"/>
  <c r="M954" i="1"/>
  <c r="N954" i="1"/>
  <c r="O954" i="1"/>
  <c r="P954" i="1"/>
  <c r="L955" i="1"/>
  <c r="M955" i="1"/>
  <c r="N955" i="1"/>
  <c r="O955" i="1"/>
  <c r="P955" i="1"/>
  <c r="L956" i="1"/>
  <c r="M956" i="1"/>
  <c r="N956" i="1"/>
  <c r="O956" i="1"/>
  <c r="P956" i="1"/>
  <c r="L957" i="1"/>
  <c r="M957" i="1"/>
  <c r="N957" i="1"/>
  <c r="O957" i="1"/>
  <c r="P957" i="1"/>
  <c r="L958" i="1"/>
  <c r="M958" i="1"/>
  <c r="N958" i="1"/>
  <c r="O958" i="1"/>
  <c r="P958" i="1"/>
  <c r="L959" i="1"/>
  <c r="M959" i="1"/>
  <c r="N959" i="1"/>
  <c r="O959" i="1"/>
  <c r="P959" i="1"/>
  <c r="L960" i="1"/>
  <c r="M960" i="1"/>
  <c r="N960" i="1"/>
  <c r="O960" i="1"/>
  <c r="P960" i="1"/>
  <c r="L961" i="1"/>
  <c r="M961" i="1"/>
  <c r="N961" i="1"/>
  <c r="O961" i="1"/>
  <c r="P961" i="1"/>
  <c r="L962" i="1"/>
  <c r="M962" i="1"/>
  <c r="N962" i="1"/>
  <c r="O962" i="1"/>
  <c r="P962" i="1"/>
  <c r="L963" i="1"/>
  <c r="M963" i="1"/>
  <c r="N963" i="1"/>
  <c r="O963" i="1"/>
  <c r="P963" i="1"/>
  <c r="L964" i="1"/>
  <c r="M964" i="1"/>
  <c r="N964" i="1"/>
  <c r="O964" i="1"/>
  <c r="P964" i="1"/>
  <c r="L965" i="1"/>
  <c r="M965" i="1"/>
  <c r="N965" i="1"/>
  <c r="O965" i="1"/>
  <c r="P965" i="1"/>
  <c r="L966" i="1"/>
  <c r="M966" i="1"/>
  <c r="N966" i="1"/>
  <c r="O966" i="1"/>
  <c r="P966" i="1"/>
  <c r="L967" i="1"/>
  <c r="M967" i="1"/>
  <c r="N967" i="1"/>
  <c r="O967" i="1"/>
  <c r="P967" i="1"/>
  <c r="L968" i="1"/>
  <c r="M968" i="1"/>
  <c r="N968" i="1"/>
  <c r="O968" i="1"/>
  <c r="P968" i="1"/>
  <c r="L969" i="1"/>
  <c r="M969" i="1"/>
  <c r="N969" i="1"/>
  <c r="O969" i="1"/>
  <c r="P969" i="1"/>
  <c r="L970" i="1"/>
  <c r="M970" i="1"/>
  <c r="N970" i="1"/>
  <c r="O970" i="1"/>
  <c r="P970" i="1"/>
  <c r="L971" i="1"/>
  <c r="M971" i="1"/>
  <c r="N971" i="1"/>
  <c r="O971" i="1"/>
  <c r="P971" i="1"/>
  <c r="L972" i="1"/>
  <c r="M972" i="1"/>
  <c r="N972" i="1"/>
  <c r="O972" i="1"/>
  <c r="P972" i="1"/>
  <c r="L973" i="1"/>
  <c r="M973" i="1"/>
  <c r="N973" i="1"/>
  <c r="O973" i="1"/>
  <c r="P973" i="1"/>
  <c r="L974" i="1"/>
  <c r="M974" i="1"/>
  <c r="N974" i="1"/>
  <c r="O974" i="1"/>
  <c r="P974" i="1"/>
  <c r="L975" i="1"/>
  <c r="M975" i="1"/>
  <c r="N975" i="1"/>
  <c r="O975" i="1"/>
  <c r="P975" i="1"/>
  <c r="L976" i="1"/>
  <c r="M976" i="1"/>
  <c r="N976" i="1"/>
  <c r="O976" i="1"/>
  <c r="P976" i="1"/>
  <c r="L977" i="1"/>
  <c r="M977" i="1"/>
  <c r="N977" i="1"/>
  <c r="O977" i="1"/>
  <c r="P977" i="1"/>
  <c r="L978" i="1"/>
  <c r="M978" i="1"/>
  <c r="N978" i="1"/>
  <c r="O978" i="1"/>
  <c r="P978" i="1"/>
  <c r="L979" i="1"/>
  <c r="M979" i="1"/>
  <c r="N979" i="1"/>
  <c r="O979" i="1"/>
  <c r="P979" i="1"/>
  <c r="L980" i="1"/>
  <c r="M980" i="1"/>
  <c r="N980" i="1"/>
  <c r="O980" i="1"/>
  <c r="P980" i="1"/>
  <c r="L981" i="1"/>
  <c r="M981" i="1"/>
  <c r="N981" i="1"/>
  <c r="O981" i="1"/>
  <c r="P981" i="1"/>
  <c r="L982" i="1"/>
  <c r="M982" i="1"/>
  <c r="N982" i="1"/>
  <c r="O982" i="1"/>
  <c r="P982" i="1"/>
  <c r="L983" i="1"/>
  <c r="M983" i="1"/>
  <c r="N983" i="1"/>
  <c r="O983" i="1"/>
  <c r="P983" i="1"/>
  <c r="L984" i="1"/>
  <c r="M984" i="1"/>
  <c r="N984" i="1"/>
  <c r="O984" i="1"/>
  <c r="P984" i="1"/>
  <c r="L985" i="1"/>
  <c r="M985" i="1"/>
  <c r="N985" i="1"/>
  <c r="O985" i="1"/>
  <c r="P985" i="1"/>
  <c r="L986" i="1"/>
  <c r="M986" i="1"/>
  <c r="N986" i="1"/>
  <c r="O986" i="1"/>
  <c r="P986" i="1"/>
  <c r="L987" i="1"/>
  <c r="M987" i="1"/>
  <c r="N987" i="1"/>
  <c r="O987" i="1"/>
  <c r="P987" i="1"/>
  <c r="L988" i="1"/>
  <c r="M988" i="1"/>
  <c r="N988" i="1"/>
  <c r="O988" i="1"/>
  <c r="P988" i="1"/>
  <c r="L989" i="1"/>
  <c r="M989" i="1"/>
  <c r="N989" i="1"/>
  <c r="O989" i="1"/>
  <c r="P989" i="1"/>
  <c r="L990" i="1"/>
  <c r="M990" i="1"/>
  <c r="N990" i="1"/>
  <c r="O990" i="1"/>
  <c r="P990" i="1"/>
  <c r="L991" i="1"/>
  <c r="M991" i="1"/>
  <c r="N991" i="1"/>
  <c r="O991" i="1"/>
  <c r="P991" i="1"/>
  <c r="L992" i="1"/>
  <c r="M992" i="1"/>
  <c r="N992" i="1"/>
  <c r="O992" i="1"/>
  <c r="P992" i="1"/>
  <c r="L993" i="1"/>
  <c r="M993" i="1"/>
  <c r="N993" i="1"/>
  <c r="O993" i="1"/>
  <c r="P993" i="1"/>
  <c r="L994" i="1"/>
  <c r="M994" i="1"/>
  <c r="N994" i="1"/>
  <c r="O994" i="1"/>
  <c r="P994" i="1"/>
  <c r="L995" i="1"/>
  <c r="M995" i="1"/>
  <c r="N995" i="1"/>
  <c r="O995" i="1"/>
  <c r="P995" i="1"/>
  <c r="L996" i="1"/>
  <c r="M996" i="1"/>
  <c r="N996" i="1"/>
  <c r="O996" i="1"/>
  <c r="P996" i="1"/>
  <c r="L997" i="1"/>
  <c r="M997" i="1"/>
  <c r="N997" i="1"/>
  <c r="O997" i="1"/>
  <c r="P997" i="1"/>
  <c r="L998" i="1"/>
  <c r="M998" i="1"/>
  <c r="N998" i="1"/>
  <c r="O998" i="1"/>
  <c r="P998" i="1"/>
  <c r="L999" i="1"/>
  <c r="M999" i="1"/>
  <c r="N999" i="1"/>
  <c r="O999" i="1"/>
  <c r="P999" i="1"/>
  <c r="L1000" i="1"/>
  <c r="M1000" i="1"/>
  <c r="N1000" i="1"/>
  <c r="O1000" i="1"/>
  <c r="P1000" i="1"/>
  <c r="L1001" i="1"/>
  <c r="M1001" i="1"/>
  <c r="N1001" i="1"/>
  <c r="O1001" i="1"/>
  <c r="P1001" i="1"/>
  <c r="L1002" i="1"/>
  <c r="M1002" i="1"/>
  <c r="N1002" i="1"/>
  <c r="O1002" i="1"/>
  <c r="P1002" i="1"/>
  <c r="L1003" i="1"/>
  <c r="M1003" i="1"/>
  <c r="N1003" i="1"/>
  <c r="O1003" i="1"/>
  <c r="P1003" i="1"/>
  <c r="L1004" i="1"/>
  <c r="M1004" i="1"/>
  <c r="N1004" i="1"/>
  <c r="O1004" i="1"/>
  <c r="P1004" i="1"/>
  <c r="L1005" i="1"/>
  <c r="M1005" i="1"/>
  <c r="N1005" i="1"/>
  <c r="O1005" i="1"/>
  <c r="P1005" i="1"/>
  <c r="L1006" i="1"/>
  <c r="M1006" i="1"/>
  <c r="N1006" i="1"/>
  <c r="O1006" i="1"/>
  <c r="P1006" i="1"/>
  <c r="L1007" i="1"/>
  <c r="M1007" i="1"/>
  <c r="N1007" i="1"/>
  <c r="O1007" i="1"/>
  <c r="P1007" i="1"/>
  <c r="L1008" i="1"/>
  <c r="M1008" i="1"/>
  <c r="N1008" i="1"/>
  <c r="O1008" i="1"/>
  <c r="P1008" i="1"/>
  <c r="L1009" i="1"/>
  <c r="M1009" i="1"/>
  <c r="N1009" i="1"/>
  <c r="O1009" i="1"/>
  <c r="P1009" i="1"/>
  <c r="L1010" i="1"/>
  <c r="M1010" i="1"/>
  <c r="N1010" i="1"/>
  <c r="O1010" i="1"/>
  <c r="P1010" i="1"/>
  <c r="L1011" i="1"/>
  <c r="M1011" i="1"/>
  <c r="N1011" i="1"/>
  <c r="O1011" i="1"/>
  <c r="P1011" i="1"/>
  <c r="L1012" i="1"/>
  <c r="M1012" i="1"/>
  <c r="N1012" i="1"/>
  <c r="O1012" i="1"/>
  <c r="P1012" i="1"/>
  <c r="L1013" i="1"/>
  <c r="M1013" i="1"/>
  <c r="N1013" i="1"/>
  <c r="O1013" i="1"/>
  <c r="P1013" i="1"/>
  <c r="L1014" i="1"/>
  <c r="M1014" i="1"/>
  <c r="N1014" i="1"/>
  <c r="O1014" i="1"/>
  <c r="P1014" i="1"/>
  <c r="L1015" i="1"/>
  <c r="M1015" i="1"/>
  <c r="N1015" i="1"/>
  <c r="O1015" i="1"/>
  <c r="P1015" i="1"/>
  <c r="L1016" i="1"/>
  <c r="M1016" i="1"/>
  <c r="N1016" i="1"/>
  <c r="O1016" i="1"/>
  <c r="P1016" i="1"/>
  <c r="L1017" i="1"/>
  <c r="M1017" i="1"/>
  <c r="N1017" i="1"/>
  <c r="O1017" i="1"/>
  <c r="P1017" i="1"/>
  <c r="L1018" i="1"/>
  <c r="M1018" i="1"/>
  <c r="N1018" i="1"/>
  <c r="O1018" i="1"/>
  <c r="P1018" i="1"/>
  <c r="L1019" i="1"/>
  <c r="M1019" i="1"/>
  <c r="N1019" i="1"/>
  <c r="O1019" i="1"/>
  <c r="P1019" i="1"/>
  <c r="L1020" i="1"/>
  <c r="M1020" i="1"/>
  <c r="N1020" i="1"/>
  <c r="O1020" i="1"/>
  <c r="P1020" i="1"/>
  <c r="L1021" i="1"/>
  <c r="M1021" i="1"/>
  <c r="N1021" i="1"/>
  <c r="O1021" i="1"/>
  <c r="P1021" i="1"/>
  <c r="L1022" i="1"/>
  <c r="M1022" i="1"/>
  <c r="N1022" i="1"/>
  <c r="O1022" i="1"/>
  <c r="P1022" i="1"/>
  <c r="L1023" i="1"/>
  <c r="M1023" i="1"/>
  <c r="N1023" i="1"/>
  <c r="O1023" i="1"/>
  <c r="P1023" i="1"/>
  <c r="L1024" i="1"/>
  <c r="M1024" i="1"/>
  <c r="N1024" i="1"/>
  <c r="O1024" i="1"/>
  <c r="P1024" i="1"/>
  <c r="L1025" i="1"/>
  <c r="M1025" i="1"/>
  <c r="N1025" i="1"/>
  <c r="O1025" i="1"/>
  <c r="P1025" i="1"/>
  <c r="L1026" i="1"/>
  <c r="M1026" i="1"/>
  <c r="N1026" i="1"/>
  <c r="O1026" i="1"/>
  <c r="P1026" i="1"/>
  <c r="L1027" i="1"/>
  <c r="M1027" i="1"/>
  <c r="N1027" i="1"/>
  <c r="O1027" i="1"/>
  <c r="P1027" i="1"/>
  <c r="L1028" i="1"/>
  <c r="M1028" i="1"/>
  <c r="N1028" i="1"/>
  <c r="O1028" i="1"/>
  <c r="P1028" i="1"/>
  <c r="L1029" i="1"/>
  <c r="M1029" i="1"/>
  <c r="N1029" i="1"/>
  <c r="O1029" i="1"/>
  <c r="P1029" i="1"/>
  <c r="L1030" i="1"/>
  <c r="M1030" i="1"/>
  <c r="N1030" i="1"/>
  <c r="O1030" i="1"/>
  <c r="P1030" i="1"/>
  <c r="L1031" i="1"/>
  <c r="M1031" i="1"/>
  <c r="N1031" i="1"/>
  <c r="O1031" i="1"/>
  <c r="P1031" i="1"/>
  <c r="L1032" i="1"/>
  <c r="M1032" i="1"/>
  <c r="N1032" i="1"/>
  <c r="O1032" i="1"/>
  <c r="P1032" i="1"/>
  <c r="L1033" i="1"/>
  <c r="M1033" i="1"/>
  <c r="N1033" i="1"/>
  <c r="O1033" i="1"/>
  <c r="P1033" i="1"/>
  <c r="L1034" i="1"/>
  <c r="M1034" i="1"/>
  <c r="N1034" i="1"/>
  <c r="O1034" i="1"/>
  <c r="P1034" i="1"/>
  <c r="L1035" i="1"/>
  <c r="M1035" i="1"/>
  <c r="N1035" i="1"/>
  <c r="O1035" i="1"/>
  <c r="P1035" i="1"/>
  <c r="L1036" i="1"/>
  <c r="M1036" i="1"/>
  <c r="N1036" i="1"/>
  <c r="O1036" i="1"/>
  <c r="P1036" i="1"/>
  <c r="L1037" i="1"/>
  <c r="M1037" i="1"/>
  <c r="N1037" i="1"/>
  <c r="O1037" i="1"/>
  <c r="P1037" i="1"/>
  <c r="L1038" i="1"/>
  <c r="M1038" i="1"/>
  <c r="N1038" i="1"/>
  <c r="O1038" i="1"/>
  <c r="P1038" i="1"/>
  <c r="L1039" i="1"/>
  <c r="M1039" i="1"/>
  <c r="N1039" i="1"/>
  <c r="O1039" i="1"/>
  <c r="P1039" i="1"/>
  <c r="L1040" i="1"/>
  <c r="M1040" i="1"/>
  <c r="N1040" i="1"/>
  <c r="O1040" i="1"/>
  <c r="P1040" i="1"/>
  <c r="L1041" i="1"/>
  <c r="M1041" i="1"/>
  <c r="N1041" i="1"/>
  <c r="O1041" i="1"/>
  <c r="P1041" i="1"/>
  <c r="L1042" i="1"/>
  <c r="M1042" i="1"/>
  <c r="N1042" i="1"/>
  <c r="O1042" i="1"/>
  <c r="P1042" i="1"/>
  <c r="L1043" i="1"/>
  <c r="M1043" i="1"/>
  <c r="N1043" i="1"/>
  <c r="O1043" i="1"/>
  <c r="P1043" i="1"/>
  <c r="L1044" i="1"/>
  <c r="M1044" i="1"/>
  <c r="N1044" i="1"/>
  <c r="O1044" i="1"/>
  <c r="P1044" i="1"/>
  <c r="L1045" i="1"/>
  <c r="M1045" i="1"/>
  <c r="N1045" i="1"/>
  <c r="O1045" i="1"/>
  <c r="P1045" i="1"/>
  <c r="L1046" i="1"/>
  <c r="M1046" i="1"/>
  <c r="N1046" i="1"/>
  <c r="O1046" i="1"/>
  <c r="P1046" i="1"/>
  <c r="L1047" i="1"/>
  <c r="M1047" i="1"/>
  <c r="N1047" i="1"/>
  <c r="O1047" i="1"/>
  <c r="P1047" i="1"/>
  <c r="L1048" i="1"/>
  <c r="M1048" i="1"/>
  <c r="N1048" i="1"/>
  <c r="O1048" i="1"/>
  <c r="P1048" i="1"/>
  <c r="L1049" i="1"/>
  <c r="M1049" i="1"/>
  <c r="N1049" i="1"/>
  <c r="O1049" i="1"/>
  <c r="P1049" i="1"/>
  <c r="L1050" i="1"/>
  <c r="M1050" i="1"/>
  <c r="N1050" i="1"/>
  <c r="O1050" i="1"/>
  <c r="P1050" i="1"/>
  <c r="L1051" i="1"/>
  <c r="M1051" i="1"/>
  <c r="N1051" i="1"/>
  <c r="O1051" i="1"/>
  <c r="P1051" i="1"/>
  <c r="L1052" i="1"/>
  <c r="M1052" i="1"/>
  <c r="N1052" i="1"/>
  <c r="O1052" i="1"/>
  <c r="P1052" i="1"/>
  <c r="L1053" i="1"/>
  <c r="M1053" i="1"/>
  <c r="N1053" i="1"/>
  <c r="O1053" i="1"/>
  <c r="P1053" i="1"/>
  <c r="L1054" i="1"/>
  <c r="M1054" i="1"/>
  <c r="N1054" i="1"/>
  <c r="O1054" i="1"/>
  <c r="P1054" i="1"/>
  <c r="L1055" i="1"/>
  <c r="M1055" i="1"/>
  <c r="N1055" i="1"/>
  <c r="O1055" i="1"/>
  <c r="P1055" i="1"/>
  <c r="L1056" i="1"/>
  <c r="M1056" i="1"/>
  <c r="N1056" i="1"/>
  <c r="O1056" i="1"/>
  <c r="P1056" i="1"/>
  <c r="L1057" i="1"/>
  <c r="M1057" i="1"/>
  <c r="N1057" i="1"/>
  <c r="O1057" i="1"/>
  <c r="P1057" i="1"/>
  <c r="L1058" i="1"/>
  <c r="M1058" i="1"/>
  <c r="N1058" i="1"/>
  <c r="O1058" i="1"/>
  <c r="P1058" i="1"/>
  <c r="L1059" i="1"/>
  <c r="M1059" i="1"/>
  <c r="N1059" i="1"/>
  <c r="O1059" i="1"/>
  <c r="P1059" i="1"/>
  <c r="L1060" i="1"/>
  <c r="M1060" i="1"/>
  <c r="N1060" i="1"/>
  <c r="O1060" i="1"/>
  <c r="P1060" i="1"/>
  <c r="L1061" i="1"/>
  <c r="M1061" i="1"/>
  <c r="N1061" i="1"/>
  <c r="O1061" i="1"/>
  <c r="P1061" i="1"/>
  <c r="L1062" i="1"/>
  <c r="M1062" i="1"/>
  <c r="N1062" i="1"/>
  <c r="O1062" i="1"/>
  <c r="P1062" i="1"/>
  <c r="L1063" i="1"/>
  <c r="M1063" i="1"/>
  <c r="N1063" i="1"/>
  <c r="O1063" i="1"/>
  <c r="P1063" i="1"/>
  <c r="L1064" i="1"/>
  <c r="M1064" i="1"/>
  <c r="N1064" i="1"/>
  <c r="O1064" i="1"/>
  <c r="P1064" i="1"/>
  <c r="L1065" i="1"/>
  <c r="M1065" i="1"/>
  <c r="N1065" i="1"/>
  <c r="O1065" i="1"/>
  <c r="P1065" i="1"/>
  <c r="L1066" i="1"/>
  <c r="M1066" i="1"/>
  <c r="N1066" i="1"/>
  <c r="O1066" i="1"/>
  <c r="P1066" i="1"/>
  <c r="L1067" i="1"/>
  <c r="M1067" i="1"/>
  <c r="N1067" i="1"/>
  <c r="O1067" i="1"/>
  <c r="P1067" i="1"/>
  <c r="L1068" i="1"/>
  <c r="M1068" i="1"/>
  <c r="N1068" i="1"/>
  <c r="O1068" i="1"/>
  <c r="P1068" i="1"/>
  <c r="L1069" i="1"/>
  <c r="M1069" i="1"/>
  <c r="N1069" i="1"/>
  <c r="O1069" i="1"/>
  <c r="P1069" i="1"/>
  <c r="L1070" i="1"/>
  <c r="M1070" i="1"/>
  <c r="N1070" i="1"/>
  <c r="O1070" i="1"/>
  <c r="P1070" i="1"/>
  <c r="L1071" i="1"/>
  <c r="M1071" i="1"/>
  <c r="N1071" i="1"/>
  <c r="O1071" i="1"/>
  <c r="P1071" i="1"/>
  <c r="L1072" i="1"/>
  <c r="M1072" i="1"/>
  <c r="N1072" i="1"/>
  <c r="O1072" i="1"/>
  <c r="P1072" i="1"/>
  <c r="L1073" i="1"/>
  <c r="M1073" i="1"/>
  <c r="N1073" i="1"/>
  <c r="O1073" i="1"/>
  <c r="P1073" i="1"/>
  <c r="L1074" i="1"/>
  <c r="M1074" i="1"/>
  <c r="N1074" i="1"/>
  <c r="O1074" i="1"/>
  <c r="P1074" i="1"/>
  <c r="L1075" i="1"/>
  <c r="M1075" i="1"/>
  <c r="N1075" i="1"/>
  <c r="O1075" i="1"/>
  <c r="P1075" i="1"/>
  <c r="L1076" i="1"/>
  <c r="M1076" i="1"/>
  <c r="N1076" i="1"/>
  <c r="O1076" i="1"/>
  <c r="P1076" i="1"/>
  <c r="L1077" i="1"/>
  <c r="M1077" i="1"/>
  <c r="N1077" i="1"/>
  <c r="O1077" i="1"/>
  <c r="P1077" i="1"/>
  <c r="L1078" i="1"/>
  <c r="M1078" i="1"/>
  <c r="N1078" i="1"/>
  <c r="O1078" i="1"/>
  <c r="P1078" i="1"/>
  <c r="L1079" i="1"/>
  <c r="M1079" i="1"/>
  <c r="N1079" i="1"/>
  <c r="O1079" i="1"/>
  <c r="P1079" i="1"/>
  <c r="L1080" i="1"/>
  <c r="M1080" i="1"/>
  <c r="N1080" i="1"/>
  <c r="O1080" i="1"/>
  <c r="P1080" i="1"/>
  <c r="L1081" i="1"/>
  <c r="M1081" i="1"/>
  <c r="N1081" i="1"/>
  <c r="O1081" i="1"/>
  <c r="P1081" i="1"/>
  <c r="L1082" i="1"/>
  <c r="M1082" i="1"/>
  <c r="N1082" i="1"/>
  <c r="O1082" i="1"/>
  <c r="P1082" i="1"/>
  <c r="L1083" i="1"/>
  <c r="M1083" i="1"/>
  <c r="N1083" i="1"/>
  <c r="O1083" i="1"/>
  <c r="P1083" i="1"/>
  <c r="L1084" i="1"/>
  <c r="M1084" i="1"/>
  <c r="N1084" i="1"/>
  <c r="O1084" i="1"/>
  <c r="P1084" i="1"/>
  <c r="L1085" i="1"/>
  <c r="M1085" i="1"/>
  <c r="N1085" i="1"/>
  <c r="O1085" i="1"/>
  <c r="P1085" i="1"/>
  <c r="L1086" i="1"/>
  <c r="M1086" i="1"/>
  <c r="N1086" i="1"/>
  <c r="O1086" i="1"/>
  <c r="P1086" i="1"/>
  <c r="L1087" i="1"/>
  <c r="M1087" i="1"/>
  <c r="N1087" i="1"/>
  <c r="O1087" i="1"/>
  <c r="P1087" i="1"/>
  <c r="L1088" i="1"/>
  <c r="M1088" i="1"/>
  <c r="N1088" i="1"/>
  <c r="O1088" i="1"/>
  <c r="P1088" i="1"/>
  <c r="L1089" i="1"/>
  <c r="M1089" i="1"/>
  <c r="N1089" i="1"/>
  <c r="O1089" i="1"/>
  <c r="P1089" i="1"/>
  <c r="L1090" i="1"/>
  <c r="M1090" i="1"/>
  <c r="N1090" i="1"/>
  <c r="O1090" i="1"/>
  <c r="P1090" i="1"/>
  <c r="L1091" i="1"/>
  <c r="M1091" i="1"/>
  <c r="N1091" i="1"/>
  <c r="O1091" i="1"/>
  <c r="P1091" i="1"/>
  <c r="L1092" i="1"/>
  <c r="M1092" i="1"/>
  <c r="N1092" i="1"/>
  <c r="O1092" i="1"/>
  <c r="P1092" i="1"/>
  <c r="L1093" i="1"/>
  <c r="M1093" i="1"/>
  <c r="N1093" i="1"/>
  <c r="O1093" i="1"/>
  <c r="P1093" i="1"/>
  <c r="L1094" i="1"/>
  <c r="M1094" i="1"/>
  <c r="N1094" i="1"/>
  <c r="O1094" i="1"/>
  <c r="P1094" i="1"/>
  <c r="L1095" i="1"/>
  <c r="M1095" i="1"/>
  <c r="N1095" i="1"/>
  <c r="O1095" i="1"/>
  <c r="P1095" i="1"/>
  <c r="L1096" i="1"/>
  <c r="M1096" i="1"/>
  <c r="N1096" i="1"/>
  <c r="O1096" i="1"/>
  <c r="P1096" i="1"/>
  <c r="L1097" i="1"/>
  <c r="M1097" i="1"/>
  <c r="N1097" i="1"/>
  <c r="O1097" i="1"/>
  <c r="P1097" i="1"/>
  <c r="L1098" i="1"/>
  <c r="M1098" i="1"/>
  <c r="N1098" i="1"/>
  <c r="O1098" i="1"/>
  <c r="P1098" i="1"/>
  <c r="L1099" i="1"/>
  <c r="M1099" i="1"/>
  <c r="N1099" i="1"/>
  <c r="O1099" i="1"/>
  <c r="P1099" i="1"/>
  <c r="L1100" i="1"/>
  <c r="M1100" i="1"/>
  <c r="N1100" i="1"/>
  <c r="O1100" i="1"/>
  <c r="P1100" i="1"/>
  <c r="L1101" i="1"/>
  <c r="M1101" i="1"/>
  <c r="N1101" i="1"/>
  <c r="O1101" i="1"/>
  <c r="P1101" i="1"/>
  <c r="L1102" i="1"/>
  <c r="M1102" i="1"/>
  <c r="N1102" i="1"/>
  <c r="O1102" i="1"/>
  <c r="P1102" i="1"/>
  <c r="L1103" i="1"/>
  <c r="M1103" i="1"/>
  <c r="N1103" i="1"/>
  <c r="O1103" i="1"/>
  <c r="P1103" i="1"/>
  <c r="L1104" i="1"/>
  <c r="M1104" i="1"/>
  <c r="N1104" i="1"/>
  <c r="O1104" i="1"/>
  <c r="P1104" i="1"/>
  <c r="L1105" i="1"/>
  <c r="M1105" i="1"/>
  <c r="N1105" i="1"/>
  <c r="O1105" i="1"/>
  <c r="P1105" i="1"/>
  <c r="L1106" i="1"/>
  <c r="M1106" i="1"/>
  <c r="N1106" i="1"/>
  <c r="O1106" i="1"/>
  <c r="P1106" i="1"/>
  <c r="L1107" i="1"/>
  <c r="M1107" i="1"/>
  <c r="N1107" i="1"/>
  <c r="O1107" i="1"/>
  <c r="P1107" i="1"/>
  <c r="L1108" i="1"/>
  <c r="M1108" i="1"/>
  <c r="N1108" i="1"/>
  <c r="O1108" i="1"/>
  <c r="P1108" i="1"/>
  <c r="L1109" i="1"/>
  <c r="M1109" i="1"/>
  <c r="N1109" i="1"/>
  <c r="O1109" i="1"/>
  <c r="P1109" i="1"/>
  <c r="L1110" i="1"/>
  <c r="M1110" i="1"/>
  <c r="N1110" i="1"/>
  <c r="O1110" i="1"/>
  <c r="P1110" i="1"/>
  <c r="L1111" i="1"/>
  <c r="M1111" i="1"/>
  <c r="N1111" i="1"/>
  <c r="O1111" i="1"/>
  <c r="P1111" i="1"/>
  <c r="L1112" i="1"/>
  <c r="M1112" i="1"/>
  <c r="N1112" i="1"/>
  <c r="O1112" i="1"/>
  <c r="P1112" i="1"/>
  <c r="L1113" i="1"/>
  <c r="M1113" i="1"/>
  <c r="N1113" i="1"/>
  <c r="O1113" i="1"/>
  <c r="P1113" i="1"/>
  <c r="L1114" i="1"/>
  <c r="M1114" i="1"/>
  <c r="N1114" i="1"/>
  <c r="O1114" i="1"/>
  <c r="P1114" i="1"/>
  <c r="L1115" i="1"/>
  <c r="M1115" i="1"/>
  <c r="N1115" i="1"/>
  <c r="O1115" i="1"/>
  <c r="P1115" i="1"/>
  <c r="L1116" i="1"/>
  <c r="M1116" i="1"/>
  <c r="N1116" i="1"/>
  <c r="O1116" i="1"/>
  <c r="P1116" i="1"/>
  <c r="L1117" i="1"/>
  <c r="M1117" i="1"/>
  <c r="N1117" i="1"/>
  <c r="O1117" i="1"/>
  <c r="P1117" i="1"/>
  <c r="L1118" i="1"/>
  <c r="M1118" i="1"/>
  <c r="N1118" i="1"/>
  <c r="O1118" i="1"/>
  <c r="P1118" i="1"/>
  <c r="L1119" i="1"/>
  <c r="M1119" i="1"/>
  <c r="N1119" i="1"/>
  <c r="O1119" i="1"/>
  <c r="P1119" i="1"/>
  <c r="L1120" i="1"/>
  <c r="M1120" i="1"/>
  <c r="N1120" i="1"/>
  <c r="O1120" i="1"/>
  <c r="P1120" i="1"/>
  <c r="L1121" i="1"/>
  <c r="M1121" i="1"/>
  <c r="N1121" i="1"/>
  <c r="O1121" i="1"/>
  <c r="P1121" i="1"/>
  <c r="L1122" i="1"/>
  <c r="M1122" i="1"/>
  <c r="N1122" i="1"/>
  <c r="O1122" i="1"/>
  <c r="P1122" i="1"/>
  <c r="L1123" i="1"/>
  <c r="M1123" i="1"/>
  <c r="N1123" i="1"/>
  <c r="O1123" i="1"/>
  <c r="P1123" i="1"/>
  <c r="L1124" i="1"/>
  <c r="M1124" i="1"/>
  <c r="N1124" i="1"/>
  <c r="O1124" i="1"/>
  <c r="P1124" i="1"/>
  <c r="L1125" i="1"/>
  <c r="M1125" i="1"/>
  <c r="N1125" i="1"/>
  <c r="O1125" i="1"/>
  <c r="P1125" i="1"/>
  <c r="L1126" i="1"/>
  <c r="M1126" i="1"/>
  <c r="N1126" i="1"/>
  <c r="O1126" i="1"/>
  <c r="P1126" i="1"/>
  <c r="L1127" i="1"/>
  <c r="M1127" i="1"/>
  <c r="N1127" i="1"/>
  <c r="O1127" i="1"/>
  <c r="P1127" i="1"/>
  <c r="L1128" i="1"/>
  <c r="M1128" i="1"/>
  <c r="N1128" i="1"/>
  <c r="O1128" i="1"/>
  <c r="P1128" i="1"/>
  <c r="L1129" i="1"/>
  <c r="M1129" i="1"/>
  <c r="N1129" i="1"/>
  <c r="O1129" i="1"/>
  <c r="P1129" i="1"/>
  <c r="L1130" i="1"/>
  <c r="M1130" i="1"/>
  <c r="N1130" i="1"/>
  <c r="O1130" i="1"/>
  <c r="P1130" i="1"/>
  <c r="L1131" i="1"/>
  <c r="M1131" i="1"/>
  <c r="N1131" i="1"/>
  <c r="O1131" i="1"/>
  <c r="P1131" i="1"/>
  <c r="L1132" i="1"/>
  <c r="M1132" i="1"/>
  <c r="N1132" i="1"/>
  <c r="O1132" i="1"/>
  <c r="P1132" i="1"/>
  <c r="L1133" i="1"/>
  <c r="M1133" i="1"/>
  <c r="N1133" i="1"/>
  <c r="O1133" i="1"/>
  <c r="P1133" i="1"/>
  <c r="L1134" i="1"/>
  <c r="M1134" i="1"/>
  <c r="N1134" i="1"/>
  <c r="O1134" i="1"/>
  <c r="P1134" i="1"/>
  <c r="L1135" i="1"/>
  <c r="M1135" i="1"/>
  <c r="N1135" i="1"/>
  <c r="O1135" i="1"/>
  <c r="P1135" i="1"/>
  <c r="L1136" i="1"/>
  <c r="M1136" i="1"/>
  <c r="N1136" i="1"/>
  <c r="O1136" i="1"/>
  <c r="P1136" i="1"/>
  <c r="L1137" i="1"/>
  <c r="M1137" i="1"/>
  <c r="N1137" i="1"/>
  <c r="O1137" i="1"/>
  <c r="P1137" i="1"/>
  <c r="L1138" i="1"/>
  <c r="M1138" i="1"/>
  <c r="N1138" i="1"/>
  <c r="O1138" i="1"/>
  <c r="P1138" i="1"/>
  <c r="L1139" i="1"/>
  <c r="M1139" i="1"/>
  <c r="N1139" i="1"/>
  <c r="O1139" i="1"/>
  <c r="P1139" i="1"/>
  <c r="L1140" i="1"/>
  <c r="M1140" i="1"/>
  <c r="N1140" i="1"/>
  <c r="O1140" i="1"/>
  <c r="P1140" i="1"/>
  <c r="L1141" i="1"/>
  <c r="M1141" i="1"/>
  <c r="N1141" i="1"/>
  <c r="O1141" i="1"/>
  <c r="P1141" i="1"/>
  <c r="L1142" i="1"/>
  <c r="M1142" i="1"/>
  <c r="N1142" i="1"/>
  <c r="O1142" i="1"/>
  <c r="P1142" i="1"/>
  <c r="L1143" i="1"/>
  <c r="M1143" i="1"/>
  <c r="N1143" i="1"/>
  <c r="O1143" i="1"/>
  <c r="P1143" i="1"/>
  <c r="L1144" i="1"/>
  <c r="M1144" i="1"/>
  <c r="N1144" i="1"/>
  <c r="O1144" i="1"/>
  <c r="P1144" i="1"/>
  <c r="L1145" i="1"/>
  <c r="M1145" i="1"/>
  <c r="N1145" i="1"/>
  <c r="O1145" i="1"/>
  <c r="P1145" i="1"/>
  <c r="L1146" i="1"/>
  <c r="M1146" i="1"/>
  <c r="N1146" i="1"/>
  <c r="O1146" i="1"/>
  <c r="P1146" i="1"/>
  <c r="L1147" i="1"/>
  <c r="M1147" i="1"/>
  <c r="N1147" i="1"/>
  <c r="O1147" i="1"/>
  <c r="P1147" i="1"/>
  <c r="L1148" i="1"/>
  <c r="M1148" i="1"/>
  <c r="N1148" i="1"/>
  <c r="O1148" i="1"/>
  <c r="P1148" i="1"/>
  <c r="L1149" i="1"/>
  <c r="M1149" i="1"/>
  <c r="N1149" i="1"/>
  <c r="O1149" i="1"/>
  <c r="P1149" i="1"/>
  <c r="L1150" i="1"/>
  <c r="M1150" i="1"/>
  <c r="N1150" i="1"/>
  <c r="O1150" i="1"/>
  <c r="P1150" i="1"/>
  <c r="L1151" i="1"/>
  <c r="M1151" i="1"/>
  <c r="N1151" i="1"/>
  <c r="O1151" i="1"/>
  <c r="P1151" i="1"/>
  <c r="L1152" i="1"/>
  <c r="M1152" i="1"/>
  <c r="N1152" i="1"/>
  <c r="O1152" i="1"/>
  <c r="P1152" i="1"/>
  <c r="L1153" i="1"/>
  <c r="M1153" i="1"/>
  <c r="N1153" i="1"/>
  <c r="O1153" i="1"/>
  <c r="P1153" i="1"/>
  <c r="L1154" i="1"/>
  <c r="M1154" i="1"/>
  <c r="N1154" i="1"/>
  <c r="O1154" i="1"/>
  <c r="P1154" i="1"/>
  <c r="L1155" i="1"/>
  <c r="M1155" i="1"/>
  <c r="N1155" i="1"/>
  <c r="O1155" i="1"/>
  <c r="P1155" i="1"/>
  <c r="L1156" i="1"/>
  <c r="M1156" i="1"/>
  <c r="N1156" i="1"/>
  <c r="O1156" i="1"/>
  <c r="P1156" i="1"/>
  <c r="L1157" i="1"/>
  <c r="M1157" i="1"/>
  <c r="N1157" i="1"/>
  <c r="O1157" i="1"/>
  <c r="P1157" i="1"/>
  <c r="L1158" i="1"/>
  <c r="M1158" i="1"/>
  <c r="N1158" i="1"/>
  <c r="O1158" i="1"/>
  <c r="P1158" i="1"/>
  <c r="L1159" i="1"/>
  <c r="M1159" i="1"/>
  <c r="N1159" i="1"/>
  <c r="O1159" i="1"/>
  <c r="P1159" i="1"/>
  <c r="L1160" i="1"/>
  <c r="M1160" i="1"/>
  <c r="N1160" i="1"/>
  <c r="O1160" i="1"/>
  <c r="P1160" i="1"/>
  <c r="L1161" i="1"/>
  <c r="M1161" i="1"/>
  <c r="N1161" i="1"/>
  <c r="O1161" i="1"/>
  <c r="P1161" i="1"/>
  <c r="L1162" i="1"/>
  <c r="M1162" i="1"/>
  <c r="N1162" i="1"/>
  <c r="O1162" i="1"/>
  <c r="P1162" i="1"/>
  <c r="L1163" i="1"/>
  <c r="M1163" i="1"/>
  <c r="N1163" i="1"/>
  <c r="O1163" i="1"/>
  <c r="P1163" i="1"/>
  <c r="L1164" i="1"/>
  <c r="M1164" i="1"/>
  <c r="N1164" i="1"/>
  <c r="O1164" i="1"/>
  <c r="P1164" i="1"/>
  <c r="L1165" i="1"/>
  <c r="M1165" i="1"/>
  <c r="N1165" i="1"/>
  <c r="O1165" i="1"/>
  <c r="P1165" i="1"/>
  <c r="L1166" i="1"/>
  <c r="M1166" i="1"/>
  <c r="N1166" i="1"/>
  <c r="O1166" i="1"/>
  <c r="P1166" i="1"/>
  <c r="L1167" i="1"/>
  <c r="M1167" i="1"/>
  <c r="N1167" i="1"/>
  <c r="O1167" i="1"/>
  <c r="P1167" i="1"/>
  <c r="L1168" i="1"/>
  <c r="M1168" i="1"/>
  <c r="N1168" i="1"/>
  <c r="O1168" i="1"/>
  <c r="P1168" i="1"/>
  <c r="L1169" i="1"/>
  <c r="M1169" i="1"/>
  <c r="N1169" i="1"/>
  <c r="O1169" i="1"/>
  <c r="P1169" i="1"/>
  <c r="L1170" i="1"/>
  <c r="M1170" i="1"/>
  <c r="N1170" i="1"/>
  <c r="O1170" i="1"/>
  <c r="P1170" i="1"/>
  <c r="L1171" i="1"/>
  <c r="M1171" i="1"/>
  <c r="N1171" i="1"/>
  <c r="O1171" i="1"/>
  <c r="P1171" i="1"/>
  <c r="L1172" i="1"/>
  <c r="M1172" i="1"/>
  <c r="N1172" i="1"/>
  <c r="O1172" i="1"/>
  <c r="P1172" i="1"/>
  <c r="L1173" i="1"/>
  <c r="M1173" i="1"/>
  <c r="N1173" i="1"/>
  <c r="O1173" i="1"/>
  <c r="P1173" i="1"/>
  <c r="L1174" i="1"/>
  <c r="M1174" i="1"/>
  <c r="N1174" i="1"/>
  <c r="O1174" i="1"/>
  <c r="P1174" i="1"/>
  <c r="L1175" i="1"/>
  <c r="M1175" i="1"/>
  <c r="N1175" i="1"/>
  <c r="O1175" i="1"/>
  <c r="P1175" i="1"/>
  <c r="L1176" i="1"/>
  <c r="M1176" i="1"/>
  <c r="N1176" i="1"/>
  <c r="O1176" i="1"/>
  <c r="P1176" i="1"/>
  <c r="L1177" i="1"/>
  <c r="M1177" i="1"/>
  <c r="N1177" i="1"/>
  <c r="O1177" i="1"/>
  <c r="P1177" i="1"/>
  <c r="L1178" i="1"/>
  <c r="M1178" i="1"/>
  <c r="N1178" i="1"/>
  <c r="O1178" i="1"/>
  <c r="P1178" i="1"/>
  <c r="L1179" i="1"/>
  <c r="M1179" i="1"/>
  <c r="N1179" i="1"/>
  <c r="O1179" i="1"/>
  <c r="P1179" i="1"/>
  <c r="L1180" i="1"/>
  <c r="M1180" i="1"/>
  <c r="N1180" i="1"/>
  <c r="O1180" i="1"/>
  <c r="P1180" i="1"/>
  <c r="L1181" i="1"/>
  <c r="M1181" i="1"/>
  <c r="N1181" i="1"/>
  <c r="O1181" i="1"/>
  <c r="P1181" i="1"/>
  <c r="L1182" i="1"/>
  <c r="M1182" i="1"/>
  <c r="N1182" i="1"/>
  <c r="O1182" i="1"/>
  <c r="P1182" i="1"/>
  <c r="L1183" i="1"/>
  <c r="M1183" i="1"/>
  <c r="N1183" i="1"/>
  <c r="O1183" i="1"/>
  <c r="P1183" i="1"/>
  <c r="L1184" i="1"/>
  <c r="M1184" i="1"/>
  <c r="N1184" i="1"/>
  <c r="O1184" i="1"/>
  <c r="P1184" i="1"/>
  <c r="L1185" i="1"/>
  <c r="M1185" i="1"/>
  <c r="N1185" i="1"/>
  <c r="O1185" i="1"/>
  <c r="P1185" i="1"/>
  <c r="L1186" i="1"/>
  <c r="M1186" i="1"/>
  <c r="N1186" i="1"/>
  <c r="O1186" i="1"/>
  <c r="P1186" i="1"/>
  <c r="L1187" i="1"/>
  <c r="M1187" i="1"/>
  <c r="N1187" i="1"/>
  <c r="O1187" i="1"/>
  <c r="P1187" i="1"/>
  <c r="L1188" i="1"/>
  <c r="M1188" i="1"/>
  <c r="N1188" i="1"/>
  <c r="O1188" i="1"/>
  <c r="P1188" i="1"/>
  <c r="L1189" i="1"/>
  <c r="M1189" i="1"/>
  <c r="N1189" i="1"/>
  <c r="O1189" i="1"/>
  <c r="P1189" i="1"/>
  <c r="L1190" i="1"/>
  <c r="M1190" i="1"/>
  <c r="N1190" i="1"/>
  <c r="O1190" i="1"/>
  <c r="P1190" i="1"/>
  <c r="L1191" i="1"/>
  <c r="M1191" i="1"/>
  <c r="N1191" i="1"/>
  <c r="O1191" i="1"/>
  <c r="P1191" i="1"/>
  <c r="L1192" i="1"/>
  <c r="M1192" i="1"/>
  <c r="N1192" i="1"/>
  <c r="O1192" i="1"/>
  <c r="P1192" i="1"/>
  <c r="L1193" i="1"/>
  <c r="M1193" i="1"/>
  <c r="N1193" i="1"/>
  <c r="O1193" i="1"/>
  <c r="P1193" i="1"/>
  <c r="L1194" i="1"/>
  <c r="M1194" i="1"/>
  <c r="N1194" i="1"/>
  <c r="O1194" i="1"/>
  <c r="P1194" i="1"/>
  <c r="L1195" i="1"/>
  <c r="M1195" i="1"/>
  <c r="N1195" i="1"/>
  <c r="O1195" i="1"/>
  <c r="P1195" i="1"/>
  <c r="L1196" i="1"/>
  <c r="M1196" i="1"/>
  <c r="N1196" i="1"/>
  <c r="O1196" i="1"/>
  <c r="P1196" i="1"/>
  <c r="L1197" i="1"/>
  <c r="M1197" i="1"/>
  <c r="N1197" i="1"/>
  <c r="O1197" i="1"/>
  <c r="P1197" i="1"/>
  <c r="L1198" i="1"/>
  <c r="M1198" i="1"/>
  <c r="N1198" i="1"/>
  <c r="O1198" i="1"/>
  <c r="P1198" i="1"/>
  <c r="L1199" i="1"/>
  <c r="M1199" i="1"/>
  <c r="N1199" i="1"/>
  <c r="O1199" i="1"/>
  <c r="P1199" i="1"/>
  <c r="L1200" i="1"/>
  <c r="M1200" i="1"/>
  <c r="N1200" i="1"/>
  <c r="O1200" i="1"/>
  <c r="P1200" i="1"/>
  <c r="L1201" i="1"/>
  <c r="M1201" i="1"/>
  <c r="N1201" i="1"/>
  <c r="O1201" i="1"/>
  <c r="P1201" i="1"/>
  <c r="L1202" i="1"/>
  <c r="M1202" i="1"/>
  <c r="N1202" i="1"/>
  <c r="O1202" i="1"/>
  <c r="P1202" i="1"/>
  <c r="L1203" i="1"/>
  <c r="M1203" i="1"/>
  <c r="N1203" i="1"/>
  <c r="O1203" i="1"/>
  <c r="P1203" i="1"/>
  <c r="L1204" i="1"/>
  <c r="M1204" i="1"/>
  <c r="N1204" i="1"/>
  <c r="O1204" i="1"/>
  <c r="P1204" i="1"/>
  <c r="L1205" i="1"/>
  <c r="M1205" i="1"/>
  <c r="N1205" i="1"/>
  <c r="O1205" i="1"/>
  <c r="P1205" i="1"/>
  <c r="L1206" i="1"/>
  <c r="M1206" i="1"/>
  <c r="N1206" i="1"/>
  <c r="O1206" i="1"/>
  <c r="P1206" i="1"/>
  <c r="L1207" i="1"/>
  <c r="M1207" i="1"/>
  <c r="N1207" i="1"/>
  <c r="O1207" i="1"/>
  <c r="P1207" i="1"/>
  <c r="L1208" i="1"/>
  <c r="M1208" i="1"/>
  <c r="N1208" i="1"/>
  <c r="O1208" i="1"/>
  <c r="P1208" i="1"/>
  <c r="L1209" i="1"/>
  <c r="M1209" i="1"/>
  <c r="N1209" i="1"/>
  <c r="O1209" i="1"/>
  <c r="P1209" i="1"/>
  <c r="L1210" i="1"/>
  <c r="M1210" i="1"/>
  <c r="N1210" i="1"/>
  <c r="O1210" i="1"/>
  <c r="P1210" i="1"/>
  <c r="L1211" i="1"/>
  <c r="M1211" i="1"/>
  <c r="N1211" i="1"/>
  <c r="O1211" i="1"/>
  <c r="P1211" i="1"/>
  <c r="L1212" i="1"/>
  <c r="M1212" i="1"/>
  <c r="N1212" i="1"/>
  <c r="O1212" i="1"/>
  <c r="P1212" i="1"/>
  <c r="L1213" i="1"/>
  <c r="M1213" i="1"/>
  <c r="N1213" i="1"/>
  <c r="O1213" i="1"/>
  <c r="P1213" i="1"/>
  <c r="L1214" i="1"/>
  <c r="M1214" i="1"/>
  <c r="N1214" i="1"/>
  <c r="O1214" i="1"/>
  <c r="P1214" i="1"/>
  <c r="L1215" i="1"/>
  <c r="M1215" i="1"/>
  <c r="N1215" i="1"/>
  <c r="O1215" i="1"/>
  <c r="P1215" i="1"/>
  <c r="L1216" i="1"/>
  <c r="M1216" i="1"/>
  <c r="N1216" i="1"/>
  <c r="O1216" i="1"/>
  <c r="P1216" i="1"/>
  <c r="L1217" i="1"/>
  <c r="M1217" i="1"/>
  <c r="N1217" i="1"/>
  <c r="O1217" i="1"/>
  <c r="P1217" i="1"/>
  <c r="L1218" i="1"/>
  <c r="M1218" i="1"/>
  <c r="N1218" i="1"/>
  <c r="O1218" i="1"/>
  <c r="P1218" i="1"/>
  <c r="L1219" i="1"/>
  <c r="M1219" i="1"/>
  <c r="N1219" i="1"/>
  <c r="O1219" i="1"/>
  <c r="P1219" i="1"/>
  <c r="L1220" i="1"/>
  <c r="M1220" i="1"/>
  <c r="N1220" i="1"/>
  <c r="O1220" i="1"/>
  <c r="P1220" i="1"/>
  <c r="L1221" i="1"/>
  <c r="M1221" i="1"/>
  <c r="N1221" i="1"/>
  <c r="O1221" i="1"/>
  <c r="P1221" i="1"/>
  <c r="L1222" i="1"/>
  <c r="M1222" i="1"/>
  <c r="N1222" i="1"/>
  <c r="O1222" i="1"/>
  <c r="P1222" i="1"/>
  <c r="L1223" i="1"/>
  <c r="M1223" i="1"/>
  <c r="N1223" i="1"/>
  <c r="O1223" i="1"/>
  <c r="P1223" i="1"/>
  <c r="L1224" i="1"/>
  <c r="M1224" i="1"/>
  <c r="N1224" i="1"/>
  <c r="O1224" i="1"/>
  <c r="P1224" i="1"/>
  <c r="L1225" i="1"/>
  <c r="M1225" i="1"/>
  <c r="N1225" i="1"/>
  <c r="O1225" i="1"/>
  <c r="P1225" i="1"/>
  <c r="L1226" i="1"/>
  <c r="M1226" i="1"/>
  <c r="N1226" i="1"/>
  <c r="O1226" i="1"/>
  <c r="P1226" i="1"/>
  <c r="L1227" i="1"/>
  <c r="M1227" i="1"/>
  <c r="N1227" i="1"/>
  <c r="O1227" i="1"/>
  <c r="P1227" i="1"/>
  <c r="L1228" i="1"/>
  <c r="M1228" i="1"/>
  <c r="N1228" i="1"/>
  <c r="O1228" i="1"/>
  <c r="P1228" i="1"/>
  <c r="L1229" i="1"/>
  <c r="M1229" i="1"/>
  <c r="N1229" i="1"/>
  <c r="O1229" i="1"/>
  <c r="P1229" i="1"/>
  <c r="L1230" i="1"/>
  <c r="M1230" i="1"/>
  <c r="N1230" i="1"/>
  <c r="O1230" i="1"/>
  <c r="P1230" i="1"/>
  <c r="L1231" i="1"/>
  <c r="M1231" i="1"/>
  <c r="N1231" i="1"/>
  <c r="O1231" i="1"/>
  <c r="P1231" i="1"/>
  <c r="L1232" i="1"/>
  <c r="M1232" i="1"/>
  <c r="N1232" i="1"/>
  <c r="O1232" i="1"/>
  <c r="P1232" i="1"/>
  <c r="L1233" i="1"/>
  <c r="M1233" i="1"/>
  <c r="N1233" i="1"/>
  <c r="O1233" i="1"/>
  <c r="P1233" i="1"/>
  <c r="L1234" i="1"/>
  <c r="M1234" i="1"/>
  <c r="N1234" i="1"/>
  <c r="O1234" i="1"/>
  <c r="P1234" i="1"/>
  <c r="L1235" i="1"/>
  <c r="M1235" i="1"/>
  <c r="N1235" i="1"/>
  <c r="O1235" i="1"/>
  <c r="P1235" i="1"/>
  <c r="L1236" i="1"/>
  <c r="M1236" i="1"/>
  <c r="N1236" i="1"/>
  <c r="O1236" i="1"/>
  <c r="P1236" i="1"/>
  <c r="L1237" i="1"/>
  <c r="M1237" i="1"/>
  <c r="N1237" i="1"/>
  <c r="O1237" i="1"/>
  <c r="P1237" i="1"/>
  <c r="L1238" i="1"/>
  <c r="M1238" i="1"/>
  <c r="N1238" i="1"/>
  <c r="O1238" i="1"/>
  <c r="P1238" i="1"/>
  <c r="L1239" i="1"/>
  <c r="M1239" i="1"/>
  <c r="N1239" i="1"/>
  <c r="O1239" i="1"/>
  <c r="P1239" i="1"/>
  <c r="L1240" i="1"/>
  <c r="M1240" i="1"/>
  <c r="N1240" i="1"/>
  <c r="O1240" i="1"/>
  <c r="P1240" i="1"/>
  <c r="L1241" i="1"/>
  <c r="M1241" i="1"/>
  <c r="N1241" i="1"/>
  <c r="O1241" i="1"/>
  <c r="P1241" i="1"/>
  <c r="L1242" i="1"/>
  <c r="M1242" i="1"/>
  <c r="N1242" i="1"/>
  <c r="O1242" i="1"/>
  <c r="P1242" i="1"/>
  <c r="L1243" i="1"/>
  <c r="M1243" i="1"/>
  <c r="N1243" i="1"/>
  <c r="O1243" i="1"/>
  <c r="P1243" i="1"/>
  <c r="L1244" i="1"/>
  <c r="M1244" i="1"/>
  <c r="N1244" i="1"/>
  <c r="O1244" i="1"/>
  <c r="P1244" i="1"/>
  <c r="L1245" i="1"/>
  <c r="M1245" i="1"/>
  <c r="N1245" i="1"/>
  <c r="O1245" i="1"/>
  <c r="P1245" i="1"/>
  <c r="L1246" i="1"/>
  <c r="M1246" i="1"/>
  <c r="N1246" i="1"/>
  <c r="O1246" i="1"/>
  <c r="P1246" i="1"/>
  <c r="L1247" i="1"/>
  <c r="M1247" i="1"/>
  <c r="N1247" i="1"/>
  <c r="O1247" i="1"/>
  <c r="P1247" i="1"/>
  <c r="L1248" i="1"/>
  <c r="M1248" i="1"/>
  <c r="N1248" i="1"/>
  <c r="O1248" i="1"/>
  <c r="P1248" i="1"/>
  <c r="L1249" i="1"/>
  <c r="M1249" i="1"/>
  <c r="N1249" i="1"/>
  <c r="O1249" i="1"/>
  <c r="P1249" i="1"/>
  <c r="L1250" i="1"/>
  <c r="M1250" i="1"/>
  <c r="N1250" i="1"/>
  <c r="O1250" i="1"/>
  <c r="P1250" i="1"/>
  <c r="L1251" i="1"/>
  <c r="M1251" i="1"/>
  <c r="N1251" i="1"/>
  <c r="O1251" i="1"/>
  <c r="P1251" i="1"/>
  <c r="L1252" i="1"/>
  <c r="M1252" i="1"/>
  <c r="N1252" i="1"/>
  <c r="O1252" i="1"/>
  <c r="P1252" i="1"/>
  <c r="L1253" i="1"/>
  <c r="M1253" i="1"/>
  <c r="N1253" i="1"/>
  <c r="O1253" i="1"/>
  <c r="P1253" i="1"/>
  <c r="L1254" i="1"/>
  <c r="M1254" i="1"/>
  <c r="N1254" i="1"/>
  <c r="O1254" i="1"/>
  <c r="P1254" i="1"/>
  <c r="L1255" i="1"/>
  <c r="M1255" i="1"/>
  <c r="N1255" i="1"/>
  <c r="O1255" i="1"/>
  <c r="P1255" i="1"/>
  <c r="L1256" i="1"/>
  <c r="M1256" i="1"/>
  <c r="N1256" i="1"/>
  <c r="O1256" i="1"/>
  <c r="P1256" i="1"/>
  <c r="L1257" i="1"/>
  <c r="M1257" i="1"/>
  <c r="N1257" i="1"/>
  <c r="O1257" i="1"/>
  <c r="P1257" i="1"/>
  <c r="L1258" i="1"/>
  <c r="M1258" i="1"/>
  <c r="N1258" i="1"/>
  <c r="O1258" i="1"/>
  <c r="P1258" i="1"/>
  <c r="L1259" i="1"/>
  <c r="M1259" i="1"/>
  <c r="N1259" i="1"/>
  <c r="O1259" i="1"/>
  <c r="P1259" i="1"/>
  <c r="L1260" i="1"/>
  <c r="M1260" i="1"/>
  <c r="N1260" i="1"/>
  <c r="O1260" i="1"/>
  <c r="P1260" i="1"/>
  <c r="L1261" i="1"/>
  <c r="M1261" i="1"/>
  <c r="N1261" i="1"/>
  <c r="O1261" i="1"/>
  <c r="P1261" i="1"/>
  <c r="L1262" i="1"/>
  <c r="M1262" i="1"/>
  <c r="N1262" i="1"/>
  <c r="O1262" i="1"/>
  <c r="P1262" i="1"/>
  <c r="L1263" i="1"/>
  <c r="M1263" i="1"/>
  <c r="N1263" i="1"/>
  <c r="O1263" i="1"/>
  <c r="P1263" i="1"/>
  <c r="L1264" i="1"/>
  <c r="M1264" i="1"/>
  <c r="N1264" i="1"/>
  <c r="O1264" i="1"/>
  <c r="P1264" i="1"/>
  <c r="L1265" i="1"/>
  <c r="M1265" i="1"/>
  <c r="N1265" i="1"/>
  <c r="O1265" i="1"/>
  <c r="P1265" i="1"/>
  <c r="L1266" i="1"/>
  <c r="M1266" i="1"/>
  <c r="N1266" i="1"/>
  <c r="O1266" i="1"/>
  <c r="P1266" i="1"/>
  <c r="L1267" i="1"/>
  <c r="M1267" i="1"/>
  <c r="N1267" i="1"/>
  <c r="O1267" i="1"/>
  <c r="P1267" i="1"/>
  <c r="L1268" i="1"/>
  <c r="M1268" i="1"/>
  <c r="N1268" i="1"/>
  <c r="O1268" i="1"/>
  <c r="P1268" i="1"/>
  <c r="L1269" i="1"/>
  <c r="M1269" i="1"/>
  <c r="N1269" i="1"/>
  <c r="O1269" i="1"/>
  <c r="P1269" i="1"/>
  <c r="L1270" i="1"/>
  <c r="M1270" i="1"/>
  <c r="N1270" i="1"/>
  <c r="O1270" i="1"/>
  <c r="P1270" i="1"/>
  <c r="L1271" i="1"/>
  <c r="M1271" i="1"/>
  <c r="N1271" i="1"/>
  <c r="O1271" i="1"/>
  <c r="P1271" i="1"/>
  <c r="L1272" i="1"/>
  <c r="M1272" i="1"/>
  <c r="N1272" i="1"/>
  <c r="O1272" i="1"/>
  <c r="P1272" i="1"/>
  <c r="L1273" i="1"/>
  <c r="M1273" i="1"/>
  <c r="N1273" i="1"/>
  <c r="O1273" i="1"/>
  <c r="P1273" i="1"/>
  <c r="L1274" i="1"/>
  <c r="M1274" i="1"/>
  <c r="N1274" i="1"/>
  <c r="O1274" i="1"/>
  <c r="P1274" i="1"/>
  <c r="L1275" i="1"/>
  <c r="M1275" i="1"/>
  <c r="N1275" i="1"/>
  <c r="O1275" i="1"/>
  <c r="P1275" i="1"/>
  <c r="L1276" i="1"/>
  <c r="M1276" i="1"/>
  <c r="N1276" i="1"/>
  <c r="O1276" i="1"/>
  <c r="P1276" i="1"/>
  <c r="L1277" i="1"/>
  <c r="M1277" i="1"/>
  <c r="N1277" i="1"/>
  <c r="O1277" i="1"/>
  <c r="P1277" i="1"/>
  <c r="L1278" i="1"/>
  <c r="M1278" i="1"/>
  <c r="N1278" i="1"/>
  <c r="O1278" i="1"/>
  <c r="P1278" i="1"/>
  <c r="L1279" i="1"/>
  <c r="M1279" i="1"/>
  <c r="N1279" i="1"/>
  <c r="O1279" i="1"/>
  <c r="P1279" i="1"/>
  <c r="L1280" i="1"/>
  <c r="M1280" i="1"/>
  <c r="N1280" i="1"/>
  <c r="O1280" i="1"/>
  <c r="P1280" i="1"/>
  <c r="L1281" i="1"/>
  <c r="M1281" i="1"/>
  <c r="N1281" i="1"/>
  <c r="O1281" i="1"/>
  <c r="P1281" i="1"/>
  <c r="L1282" i="1"/>
  <c r="M1282" i="1"/>
  <c r="N1282" i="1"/>
  <c r="O1282" i="1"/>
  <c r="P1282" i="1"/>
  <c r="L1283" i="1"/>
  <c r="M1283" i="1"/>
  <c r="N1283" i="1"/>
  <c r="O1283" i="1"/>
  <c r="P1283" i="1"/>
  <c r="L1284" i="1"/>
  <c r="M1284" i="1"/>
  <c r="N1284" i="1"/>
  <c r="O1284" i="1"/>
  <c r="P1284" i="1"/>
  <c r="L1285" i="1"/>
  <c r="M1285" i="1"/>
  <c r="N1285" i="1"/>
  <c r="O1285" i="1"/>
  <c r="P1285" i="1"/>
  <c r="L1286" i="1"/>
  <c r="M1286" i="1"/>
  <c r="N1286" i="1"/>
  <c r="O1286" i="1"/>
  <c r="P1286" i="1"/>
  <c r="L1287" i="1"/>
  <c r="M1287" i="1"/>
  <c r="N1287" i="1"/>
  <c r="O1287" i="1"/>
  <c r="P1287" i="1"/>
  <c r="L1288" i="1"/>
  <c r="M1288" i="1"/>
  <c r="N1288" i="1"/>
  <c r="O1288" i="1"/>
  <c r="P1288" i="1"/>
  <c r="L1289" i="1"/>
  <c r="M1289" i="1"/>
  <c r="N1289" i="1"/>
  <c r="O1289" i="1"/>
  <c r="P1289" i="1"/>
  <c r="L1290" i="1"/>
  <c r="M1290" i="1"/>
  <c r="N1290" i="1"/>
  <c r="O1290" i="1"/>
  <c r="P1290" i="1"/>
  <c r="L1291" i="1"/>
  <c r="M1291" i="1"/>
  <c r="N1291" i="1"/>
  <c r="O1291" i="1"/>
  <c r="P1291" i="1"/>
  <c r="L1292" i="1"/>
  <c r="M1292" i="1"/>
  <c r="N1292" i="1"/>
  <c r="O1292" i="1"/>
  <c r="P1292" i="1"/>
  <c r="L1293" i="1"/>
  <c r="M1293" i="1"/>
  <c r="N1293" i="1"/>
  <c r="O1293" i="1"/>
  <c r="P1293" i="1"/>
  <c r="L1294" i="1"/>
  <c r="M1294" i="1"/>
  <c r="N1294" i="1"/>
  <c r="O1294" i="1"/>
  <c r="P1294" i="1"/>
  <c r="L1295" i="1"/>
  <c r="M1295" i="1"/>
  <c r="N1295" i="1"/>
  <c r="O1295" i="1"/>
  <c r="P1295" i="1"/>
  <c r="L1296" i="1"/>
  <c r="M1296" i="1"/>
  <c r="N1296" i="1"/>
  <c r="O1296" i="1"/>
  <c r="P1296" i="1"/>
  <c r="L1297" i="1"/>
  <c r="M1297" i="1"/>
  <c r="N1297" i="1"/>
  <c r="O1297" i="1"/>
  <c r="P1297" i="1"/>
  <c r="L1298" i="1"/>
  <c r="M1298" i="1"/>
  <c r="N1298" i="1"/>
  <c r="O1298" i="1"/>
  <c r="P1298" i="1"/>
  <c r="L1299" i="1"/>
  <c r="M1299" i="1"/>
  <c r="N1299" i="1"/>
  <c r="O1299" i="1"/>
  <c r="P1299" i="1"/>
  <c r="L1300" i="1"/>
  <c r="M1300" i="1"/>
  <c r="N1300" i="1"/>
  <c r="O1300" i="1"/>
  <c r="P1300" i="1"/>
  <c r="L1301" i="1"/>
  <c r="M1301" i="1"/>
  <c r="N1301" i="1"/>
  <c r="O1301" i="1"/>
  <c r="P1301" i="1"/>
  <c r="L1302" i="1"/>
  <c r="M1302" i="1"/>
  <c r="N1302" i="1"/>
  <c r="O1302" i="1"/>
  <c r="P1302" i="1"/>
  <c r="L1303" i="1"/>
  <c r="M1303" i="1"/>
  <c r="N1303" i="1"/>
  <c r="O1303" i="1"/>
  <c r="P1303" i="1"/>
  <c r="L1304" i="1"/>
  <c r="M1304" i="1"/>
  <c r="N1304" i="1"/>
  <c r="O1304" i="1"/>
  <c r="P1304" i="1"/>
  <c r="L1305" i="1"/>
  <c r="M1305" i="1"/>
  <c r="N1305" i="1"/>
  <c r="O1305" i="1"/>
  <c r="P1305" i="1"/>
  <c r="L1306" i="1"/>
  <c r="M1306" i="1"/>
  <c r="N1306" i="1"/>
  <c r="O1306" i="1"/>
  <c r="P1306" i="1"/>
  <c r="L1307" i="1"/>
  <c r="M1307" i="1"/>
  <c r="N1307" i="1"/>
  <c r="O1307" i="1"/>
  <c r="P1307" i="1"/>
  <c r="L1308" i="1"/>
  <c r="M1308" i="1"/>
  <c r="N1308" i="1"/>
  <c r="O1308" i="1"/>
  <c r="P1308" i="1"/>
  <c r="L1309" i="1"/>
  <c r="M1309" i="1"/>
  <c r="N1309" i="1"/>
  <c r="O1309" i="1"/>
  <c r="P1309" i="1"/>
  <c r="L1310" i="1"/>
  <c r="M1310" i="1"/>
  <c r="N1310" i="1"/>
  <c r="O1310" i="1"/>
  <c r="P1310" i="1"/>
  <c r="L1311" i="1"/>
  <c r="M1311" i="1"/>
  <c r="N1311" i="1"/>
  <c r="O1311" i="1"/>
  <c r="P1311" i="1"/>
  <c r="L1312" i="1"/>
  <c r="M1312" i="1"/>
  <c r="N1312" i="1"/>
  <c r="O1312" i="1"/>
  <c r="P1312" i="1"/>
  <c r="L1313" i="1"/>
  <c r="M1313" i="1"/>
  <c r="N1313" i="1"/>
  <c r="O1313" i="1"/>
  <c r="P1313" i="1"/>
  <c r="L1314" i="1"/>
  <c r="M1314" i="1"/>
  <c r="N1314" i="1"/>
  <c r="O1314" i="1"/>
  <c r="P1314" i="1"/>
  <c r="L1315" i="1"/>
  <c r="M1315" i="1"/>
  <c r="N1315" i="1"/>
  <c r="O1315" i="1"/>
  <c r="P1315" i="1"/>
  <c r="L1316" i="1"/>
  <c r="M1316" i="1"/>
  <c r="N1316" i="1"/>
  <c r="O1316" i="1"/>
  <c r="P1316" i="1"/>
  <c r="L1317" i="1"/>
  <c r="M1317" i="1"/>
  <c r="N1317" i="1"/>
  <c r="O1317" i="1"/>
  <c r="P1317" i="1"/>
  <c r="L1318" i="1"/>
  <c r="M1318" i="1"/>
  <c r="N1318" i="1"/>
  <c r="O1318" i="1"/>
  <c r="P1318" i="1"/>
  <c r="L1319" i="1"/>
  <c r="M1319" i="1"/>
  <c r="N1319" i="1"/>
  <c r="O1319" i="1"/>
  <c r="P1319" i="1"/>
  <c r="L1320" i="1"/>
  <c r="M1320" i="1"/>
  <c r="N1320" i="1"/>
  <c r="O1320" i="1"/>
  <c r="P1320" i="1"/>
  <c r="L1321" i="1"/>
  <c r="M1321" i="1"/>
  <c r="N1321" i="1"/>
  <c r="O1321" i="1"/>
  <c r="P1321" i="1"/>
  <c r="L1322" i="1"/>
  <c r="M1322" i="1"/>
  <c r="N1322" i="1"/>
  <c r="O1322" i="1"/>
  <c r="P1322" i="1"/>
  <c r="L1323" i="1"/>
  <c r="M1323" i="1"/>
  <c r="N1323" i="1"/>
  <c r="O1323" i="1"/>
  <c r="P1323" i="1"/>
  <c r="L1324" i="1"/>
  <c r="M1324" i="1"/>
  <c r="N1324" i="1"/>
  <c r="O1324" i="1"/>
  <c r="P1324" i="1"/>
  <c r="L1325" i="1"/>
  <c r="M1325" i="1"/>
  <c r="N1325" i="1"/>
  <c r="O1325" i="1"/>
  <c r="P1325" i="1"/>
  <c r="L1326" i="1"/>
  <c r="M1326" i="1"/>
  <c r="N1326" i="1"/>
  <c r="O1326" i="1"/>
  <c r="P1326" i="1"/>
  <c r="L1327" i="1"/>
  <c r="M1327" i="1"/>
  <c r="N1327" i="1"/>
  <c r="O1327" i="1"/>
  <c r="P1327" i="1"/>
  <c r="L1328" i="1"/>
  <c r="M1328" i="1"/>
  <c r="N1328" i="1"/>
  <c r="O1328" i="1"/>
  <c r="P1328" i="1"/>
  <c r="L1329" i="1"/>
  <c r="M1329" i="1"/>
  <c r="N1329" i="1"/>
  <c r="O1329" i="1"/>
  <c r="P1329" i="1"/>
  <c r="L1330" i="1"/>
  <c r="M1330" i="1"/>
  <c r="N1330" i="1"/>
  <c r="O1330" i="1"/>
  <c r="P1330" i="1"/>
  <c r="L1331" i="1"/>
  <c r="M1331" i="1"/>
  <c r="N1331" i="1"/>
  <c r="O1331" i="1"/>
  <c r="P1331" i="1"/>
  <c r="L1332" i="1"/>
  <c r="M1332" i="1"/>
  <c r="N1332" i="1"/>
  <c r="O1332" i="1"/>
  <c r="P1332" i="1"/>
  <c r="L1333" i="1"/>
  <c r="M1333" i="1"/>
  <c r="N1333" i="1"/>
  <c r="O1333" i="1"/>
  <c r="P1333" i="1"/>
  <c r="L1334" i="1"/>
  <c r="M1334" i="1"/>
  <c r="N1334" i="1"/>
  <c r="O1334" i="1"/>
  <c r="P1334" i="1"/>
  <c r="L1335" i="1"/>
  <c r="M1335" i="1"/>
  <c r="N1335" i="1"/>
  <c r="O1335" i="1"/>
  <c r="P1335" i="1"/>
  <c r="L1336" i="1"/>
  <c r="M1336" i="1"/>
  <c r="N1336" i="1"/>
  <c r="O1336" i="1"/>
  <c r="P1336" i="1"/>
  <c r="L1337" i="1"/>
  <c r="M1337" i="1"/>
  <c r="N1337" i="1"/>
  <c r="O1337" i="1"/>
  <c r="P1337" i="1"/>
  <c r="L1338" i="1"/>
  <c r="M1338" i="1"/>
  <c r="N1338" i="1"/>
  <c r="O1338" i="1"/>
  <c r="P1338" i="1"/>
  <c r="L1339" i="1"/>
  <c r="M1339" i="1"/>
  <c r="N1339" i="1"/>
  <c r="O1339" i="1"/>
  <c r="P1339" i="1"/>
  <c r="L1340" i="1"/>
  <c r="M1340" i="1"/>
  <c r="N1340" i="1"/>
  <c r="O1340" i="1"/>
  <c r="P1340" i="1"/>
  <c r="L1341" i="1"/>
  <c r="M1341" i="1"/>
  <c r="N1341" i="1"/>
  <c r="O1341" i="1"/>
  <c r="P1341" i="1"/>
  <c r="L1342" i="1"/>
  <c r="M1342" i="1"/>
  <c r="N1342" i="1"/>
  <c r="O1342" i="1"/>
  <c r="P1342" i="1"/>
  <c r="L1343" i="1"/>
  <c r="M1343" i="1"/>
  <c r="N1343" i="1"/>
  <c r="O1343" i="1"/>
  <c r="P1343" i="1"/>
  <c r="L1344" i="1"/>
  <c r="M1344" i="1"/>
  <c r="N1344" i="1"/>
  <c r="O1344" i="1"/>
  <c r="P1344" i="1"/>
  <c r="L1345" i="1"/>
  <c r="M1345" i="1"/>
  <c r="N1345" i="1"/>
  <c r="O1345" i="1"/>
  <c r="P1345" i="1"/>
  <c r="L1346" i="1"/>
  <c r="M1346" i="1"/>
  <c r="N1346" i="1"/>
  <c r="O1346" i="1"/>
  <c r="P1346" i="1"/>
  <c r="L1347" i="1"/>
  <c r="M1347" i="1"/>
  <c r="N1347" i="1"/>
  <c r="O1347" i="1"/>
  <c r="P1347" i="1"/>
  <c r="L1348" i="1"/>
  <c r="M1348" i="1"/>
  <c r="N1348" i="1"/>
  <c r="O1348" i="1"/>
  <c r="P1348" i="1"/>
  <c r="L1349" i="1"/>
  <c r="M1349" i="1"/>
  <c r="N1349" i="1"/>
  <c r="O1349" i="1"/>
  <c r="P1349" i="1"/>
  <c r="L1350" i="1"/>
  <c r="M1350" i="1"/>
  <c r="N1350" i="1"/>
  <c r="O1350" i="1"/>
  <c r="P1350" i="1"/>
  <c r="L1351" i="1"/>
  <c r="M1351" i="1"/>
  <c r="N1351" i="1"/>
  <c r="O1351" i="1"/>
  <c r="P1351" i="1"/>
  <c r="L1352" i="1"/>
  <c r="M1352" i="1"/>
  <c r="N1352" i="1"/>
  <c r="O1352" i="1"/>
  <c r="P1352" i="1"/>
  <c r="L1353" i="1"/>
  <c r="M1353" i="1"/>
  <c r="N1353" i="1"/>
  <c r="O1353" i="1"/>
  <c r="P1353" i="1"/>
  <c r="L1354" i="1"/>
  <c r="M1354" i="1"/>
  <c r="N1354" i="1"/>
  <c r="O1354" i="1"/>
  <c r="P1354" i="1"/>
  <c r="L1355" i="1"/>
  <c r="M1355" i="1"/>
  <c r="N1355" i="1"/>
  <c r="O1355" i="1"/>
  <c r="P1355" i="1"/>
  <c r="L1356" i="1"/>
  <c r="M1356" i="1"/>
  <c r="N1356" i="1"/>
  <c r="O1356" i="1"/>
  <c r="P1356" i="1"/>
  <c r="L1357" i="1"/>
  <c r="M1357" i="1"/>
  <c r="N1357" i="1"/>
  <c r="O1357" i="1"/>
  <c r="P1357" i="1"/>
  <c r="L1358" i="1"/>
  <c r="M1358" i="1"/>
  <c r="N1358" i="1"/>
  <c r="O1358" i="1"/>
  <c r="P1358" i="1"/>
  <c r="L1359" i="1"/>
  <c r="M1359" i="1"/>
  <c r="N1359" i="1"/>
  <c r="O1359" i="1"/>
  <c r="P1359" i="1"/>
  <c r="L1360" i="1"/>
  <c r="M1360" i="1"/>
  <c r="N1360" i="1"/>
  <c r="O1360" i="1"/>
  <c r="P1360" i="1"/>
  <c r="L1361" i="1"/>
  <c r="M1361" i="1"/>
  <c r="N1361" i="1"/>
  <c r="O1361" i="1"/>
  <c r="P1361" i="1"/>
  <c r="L1362" i="1"/>
  <c r="M1362" i="1"/>
  <c r="N1362" i="1"/>
  <c r="O1362" i="1"/>
  <c r="P1362" i="1"/>
  <c r="L1363" i="1"/>
  <c r="M1363" i="1"/>
  <c r="N1363" i="1"/>
  <c r="O1363" i="1"/>
  <c r="P1363" i="1"/>
  <c r="L1364" i="1"/>
  <c r="M1364" i="1"/>
  <c r="N1364" i="1"/>
  <c r="O1364" i="1"/>
  <c r="P1364" i="1"/>
  <c r="L1365" i="1"/>
  <c r="M1365" i="1"/>
  <c r="N1365" i="1"/>
  <c r="O1365" i="1"/>
  <c r="P1365" i="1"/>
  <c r="L1366" i="1"/>
  <c r="M1366" i="1"/>
  <c r="N1366" i="1"/>
  <c r="O1366" i="1"/>
  <c r="P1366" i="1"/>
  <c r="L1367" i="1"/>
  <c r="M1367" i="1"/>
  <c r="N1367" i="1"/>
  <c r="O1367" i="1"/>
  <c r="P1367" i="1"/>
  <c r="L1368" i="1"/>
  <c r="M1368" i="1"/>
  <c r="N1368" i="1"/>
  <c r="O1368" i="1"/>
  <c r="P1368" i="1"/>
  <c r="L1369" i="1"/>
  <c r="M1369" i="1"/>
  <c r="N1369" i="1"/>
  <c r="O1369" i="1"/>
  <c r="P1369" i="1"/>
  <c r="L1370" i="1"/>
  <c r="M1370" i="1"/>
  <c r="N1370" i="1"/>
  <c r="O1370" i="1"/>
  <c r="P1370" i="1"/>
  <c r="L1371" i="1"/>
  <c r="M1371" i="1"/>
  <c r="N1371" i="1"/>
  <c r="O1371" i="1"/>
  <c r="P1371" i="1"/>
  <c r="L1372" i="1"/>
  <c r="M1372" i="1"/>
  <c r="N1372" i="1"/>
  <c r="O1372" i="1"/>
  <c r="P1372" i="1"/>
  <c r="L1373" i="1"/>
  <c r="M1373" i="1"/>
  <c r="N1373" i="1"/>
  <c r="O1373" i="1"/>
  <c r="P1373" i="1"/>
  <c r="L1374" i="1"/>
  <c r="M1374" i="1"/>
  <c r="N1374" i="1"/>
  <c r="O1374" i="1"/>
  <c r="P1374" i="1"/>
  <c r="L1375" i="1"/>
  <c r="M1375" i="1"/>
  <c r="N1375" i="1"/>
  <c r="O1375" i="1"/>
  <c r="P1375" i="1"/>
  <c r="L1376" i="1"/>
  <c r="M1376" i="1"/>
  <c r="N1376" i="1"/>
  <c r="O1376" i="1"/>
  <c r="P1376" i="1"/>
  <c r="L1377" i="1"/>
  <c r="M1377" i="1"/>
  <c r="N1377" i="1"/>
  <c r="O1377" i="1"/>
  <c r="P1377" i="1"/>
  <c r="L1378" i="1"/>
  <c r="M1378" i="1"/>
  <c r="N1378" i="1"/>
  <c r="O1378" i="1"/>
  <c r="P1378" i="1"/>
  <c r="L1379" i="1"/>
  <c r="M1379" i="1"/>
  <c r="N1379" i="1"/>
  <c r="O1379" i="1"/>
  <c r="P1379" i="1"/>
  <c r="L1380" i="1"/>
  <c r="M1380" i="1"/>
  <c r="N1380" i="1"/>
  <c r="O1380" i="1"/>
  <c r="P1380" i="1"/>
  <c r="L1381" i="1"/>
  <c r="M1381" i="1"/>
  <c r="N1381" i="1"/>
  <c r="O1381" i="1"/>
  <c r="P1381" i="1"/>
  <c r="L1382" i="1"/>
  <c r="M1382" i="1"/>
  <c r="N1382" i="1"/>
  <c r="O1382" i="1"/>
  <c r="P1382" i="1"/>
  <c r="L1383" i="1"/>
  <c r="M1383" i="1"/>
  <c r="N1383" i="1"/>
  <c r="O1383" i="1"/>
  <c r="P1383" i="1"/>
  <c r="L1384" i="1"/>
  <c r="M1384" i="1"/>
  <c r="N1384" i="1"/>
  <c r="O1384" i="1"/>
  <c r="P1384" i="1"/>
  <c r="L1385" i="1"/>
  <c r="M1385" i="1"/>
  <c r="N1385" i="1"/>
  <c r="O1385" i="1"/>
  <c r="P1385" i="1"/>
  <c r="L1386" i="1"/>
  <c r="M1386" i="1"/>
  <c r="N1386" i="1"/>
  <c r="O1386" i="1"/>
  <c r="P1386" i="1"/>
  <c r="L1387" i="1"/>
  <c r="M1387" i="1"/>
  <c r="N1387" i="1"/>
  <c r="O1387" i="1"/>
  <c r="P1387" i="1"/>
  <c r="L1388" i="1"/>
  <c r="M1388" i="1"/>
  <c r="N1388" i="1"/>
  <c r="O1388" i="1"/>
  <c r="P1388" i="1"/>
  <c r="L1389" i="1"/>
  <c r="M1389" i="1"/>
  <c r="N1389" i="1"/>
  <c r="O1389" i="1"/>
  <c r="P1389" i="1"/>
  <c r="L1390" i="1"/>
  <c r="M1390" i="1"/>
  <c r="N1390" i="1"/>
  <c r="O1390" i="1"/>
  <c r="P1390" i="1"/>
  <c r="L1391" i="1"/>
  <c r="M1391" i="1"/>
  <c r="N1391" i="1"/>
  <c r="O1391" i="1"/>
  <c r="P1391" i="1"/>
  <c r="L1392" i="1"/>
  <c r="M1392" i="1"/>
  <c r="N1392" i="1"/>
  <c r="O1392" i="1"/>
  <c r="P1392" i="1"/>
  <c r="L1393" i="1"/>
  <c r="M1393" i="1"/>
  <c r="N1393" i="1"/>
  <c r="O1393" i="1"/>
  <c r="P1393" i="1"/>
  <c r="L1394" i="1"/>
  <c r="M1394" i="1"/>
  <c r="N1394" i="1"/>
  <c r="O1394" i="1"/>
  <c r="P1394" i="1"/>
  <c r="L1395" i="1"/>
  <c r="M1395" i="1"/>
  <c r="N1395" i="1"/>
  <c r="O1395" i="1"/>
  <c r="P1395" i="1"/>
  <c r="L1396" i="1"/>
  <c r="M1396" i="1"/>
  <c r="N1396" i="1"/>
  <c r="O1396" i="1"/>
  <c r="P1396" i="1"/>
  <c r="L1397" i="1"/>
  <c r="M1397" i="1"/>
  <c r="N1397" i="1"/>
  <c r="O1397" i="1"/>
  <c r="P1397" i="1"/>
  <c r="L1398" i="1"/>
  <c r="M1398" i="1"/>
  <c r="N1398" i="1"/>
  <c r="O1398" i="1"/>
  <c r="P1398" i="1"/>
  <c r="L1399" i="1"/>
  <c r="M1399" i="1"/>
  <c r="N1399" i="1"/>
  <c r="O1399" i="1"/>
  <c r="P1399" i="1"/>
  <c r="L1400" i="1"/>
  <c r="M1400" i="1"/>
  <c r="N1400" i="1"/>
  <c r="O1400" i="1"/>
  <c r="P1400" i="1"/>
  <c r="P2" i="1"/>
  <c r="O2" i="1"/>
  <c r="N2" i="1"/>
  <c r="M2" i="1"/>
  <c r="L2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2" i="1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1" i="3"/>
  <c r="C2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G21" i="3"/>
  <c r="G64" i="3"/>
  <c r="E42" i="3"/>
  <c r="E106" i="3"/>
  <c r="E170" i="3"/>
  <c r="D1" i="3"/>
  <c r="F1" i="3"/>
  <c r="D2" i="3"/>
  <c r="F2" i="3"/>
  <c r="D3" i="3"/>
  <c r="F3" i="3"/>
  <c r="D4" i="3"/>
  <c r="F4" i="3"/>
  <c r="D5" i="3"/>
  <c r="F5" i="3"/>
  <c r="D6" i="3"/>
  <c r="F6" i="3"/>
  <c r="D7" i="3"/>
  <c r="F7" i="3"/>
  <c r="D8" i="3"/>
  <c r="F8" i="3"/>
  <c r="D9" i="3"/>
  <c r="F9" i="3"/>
  <c r="D10" i="3"/>
  <c r="G10" i="3" s="1"/>
  <c r="F10" i="3"/>
  <c r="D11" i="3"/>
  <c r="F11" i="3"/>
  <c r="D12" i="3"/>
  <c r="F12" i="3"/>
  <c r="D13" i="3"/>
  <c r="F13" i="3"/>
  <c r="D14" i="3"/>
  <c r="F14" i="3"/>
  <c r="D15" i="3"/>
  <c r="F15" i="3"/>
  <c r="D16" i="3"/>
  <c r="F16" i="3"/>
  <c r="D17" i="3"/>
  <c r="F17" i="3"/>
  <c r="D18" i="3"/>
  <c r="F18" i="3"/>
  <c r="D19" i="3"/>
  <c r="F19" i="3"/>
  <c r="D20" i="3"/>
  <c r="F20" i="3"/>
  <c r="D21" i="3"/>
  <c r="E21" i="3" s="1"/>
  <c r="F21" i="3"/>
  <c r="D22" i="3"/>
  <c r="F22" i="3"/>
  <c r="D23" i="3"/>
  <c r="F23" i="3"/>
  <c r="D24" i="3"/>
  <c r="F24" i="3"/>
  <c r="D25" i="3"/>
  <c r="F25" i="3"/>
  <c r="D26" i="3"/>
  <c r="G26" i="3" s="1"/>
  <c r="F26" i="3"/>
  <c r="D27" i="3"/>
  <c r="F27" i="3"/>
  <c r="D28" i="3"/>
  <c r="F28" i="3"/>
  <c r="D29" i="3"/>
  <c r="F29" i="3"/>
  <c r="D30" i="3"/>
  <c r="F30" i="3"/>
  <c r="D31" i="3"/>
  <c r="F31" i="3"/>
  <c r="D32" i="3"/>
  <c r="F32" i="3"/>
  <c r="D33" i="3"/>
  <c r="F33" i="3"/>
  <c r="D34" i="3"/>
  <c r="F34" i="3"/>
  <c r="D35" i="3"/>
  <c r="F35" i="3"/>
  <c r="D36" i="3"/>
  <c r="F36" i="3"/>
  <c r="D37" i="3"/>
  <c r="F37" i="3"/>
  <c r="D38" i="3"/>
  <c r="F38" i="3"/>
  <c r="D39" i="3"/>
  <c r="F39" i="3"/>
  <c r="D40" i="3"/>
  <c r="F40" i="3"/>
  <c r="D41" i="3"/>
  <c r="F41" i="3"/>
  <c r="D42" i="3"/>
  <c r="G42" i="3" s="1"/>
  <c r="F42" i="3"/>
  <c r="D43" i="3"/>
  <c r="F43" i="3"/>
  <c r="D44" i="3"/>
  <c r="F44" i="3"/>
  <c r="D45" i="3"/>
  <c r="F45" i="3"/>
  <c r="D46" i="3"/>
  <c r="F46" i="3"/>
  <c r="D47" i="3"/>
  <c r="F47" i="3"/>
  <c r="D48" i="3"/>
  <c r="F48" i="3"/>
  <c r="D49" i="3"/>
  <c r="F49" i="3"/>
  <c r="D50" i="3"/>
  <c r="F50" i="3"/>
  <c r="D51" i="3"/>
  <c r="F51" i="3"/>
  <c r="D52" i="3"/>
  <c r="F52" i="3"/>
  <c r="D53" i="3"/>
  <c r="F53" i="3"/>
  <c r="D54" i="3"/>
  <c r="F54" i="3"/>
  <c r="D55" i="3"/>
  <c r="F55" i="3"/>
  <c r="D56" i="3"/>
  <c r="F56" i="3"/>
  <c r="D57" i="3"/>
  <c r="F57" i="3"/>
  <c r="D58" i="3"/>
  <c r="G58" i="3" s="1"/>
  <c r="F58" i="3"/>
  <c r="D59" i="3"/>
  <c r="F59" i="3"/>
  <c r="D60" i="3"/>
  <c r="F60" i="3"/>
  <c r="D61" i="3"/>
  <c r="F61" i="3"/>
  <c r="D62" i="3"/>
  <c r="F62" i="3"/>
  <c r="D63" i="3"/>
  <c r="F63" i="3"/>
  <c r="D64" i="3"/>
  <c r="E64" i="3" s="1"/>
  <c r="F64" i="3"/>
  <c r="D65" i="3"/>
  <c r="F65" i="3"/>
  <c r="D66" i="3"/>
  <c r="F66" i="3"/>
  <c r="D67" i="3"/>
  <c r="F67" i="3"/>
  <c r="D68" i="3"/>
  <c r="F68" i="3"/>
  <c r="D69" i="3"/>
  <c r="F69" i="3"/>
  <c r="D70" i="3"/>
  <c r="F70" i="3"/>
  <c r="D71" i="3"/>
  <c r="F71" i="3"/>
  <c r="D72" i="3"/>
  <c r="F72" i="3"/>
  <c r="D73" i="3"/>
  <c r="F73" i="3"/>
  <c r="D74" i="3"/>
  <c r="G74" i="3" s="1"/>
  <c r="F74" i="3"/>
  <c r="D75" i="3"/>
  <c r="F75" i="3"/>
  <c r="D76" i="3"/>
  <c r="F76" i="3"/>
  <c r="D77" i="3"/>
  <c r="F77" i="3"/>
  <c r="D78" i="3"/>
  <c r="F78" i="3"/>
  <c r="D79" i="3"/>
  <c r="F79" i="3"/>
  <c r="D80" i="3"/>
  <c r="F80" i="3"/>
  <c r="D81" i="3"/>
  <c r="F81" i="3"/>
  <c r="D82" i="3"/>
  <c r="F82" i="3"/>
  <c r="D83" i="3"/>
  <c r="F83" i="3"/>
  <c r="D84" i="3"/>
  <c r="F84" i="3"/>
  <c r="D85" i="3"/>
  <c r="F85" i="3"/>
  <c r="D86" i="3"/>
  <c r="F86" i="3"/>
  <c r="D87" i="3"/>
  <c r="F87" i="3"/>
  <c r="D88" i="3"/>
  <c r="F88" i="3"/>
  <c r="D89" i="3"/>
  <c r="F89" i="3"/>
  <c r="D90" i="3"/>
  <c r="G90" i="3" s="1"/>
  <c r="F90" i="3"/>
  <c r="D91" i="3"/>
  <c r="F91" i="3"/>
  <c r="D92" i="3"/>
  <c r="F92" i="3"/>
  <c r="D93" i="3"/>
  <c r="F93" i="3"/>
  <c r="D94" i="3"/>
  <c r="F94" i="3"/>
  <c r="D95" i="3"/>
  <c r="F95" i="3"/>
  <c r="D96" i="3"/>
  <c r="F96" i="3"/>
  <c r="D97" i="3"/>
  <c r="F97" i="3"/>
  <c r="D98" i="3"/>
  <c r="F98" i="3"/>
  <c r="D99" i="3"/>
  <c r="F99" i="3"/>
  <c r="D100" i="3"/>
  <c r="F100" i="3"/>
  <c r="D101" i="3"/>
  <c r="F101" i="3"/>
  <c r="D102" i="3"/>
  <c r="F102" i="3"/>
  <c r="D103" i="3"/>
  <c r="F103" i="3"/>
  <c r="D104" i="3"/>
  <c r="F104" i="3"/>
  <c r="D105" i="3"/>
  <c r="F105" i="3"/>
  <c r="D106" i="3"/>
  <c r="G106" i="3" s="1"/>
  <c r="F106" i="3"/>
  <c r="D107" i="3"/>
  <c r="F107" i="3"/>
  <c r="D108" i="3"/>
  <c r="F108" i="3"/>
  <c r="D109" i="3"/>
  <c r="F109" i="3"/>
  <c r="D110" i="3"/>
  <c r="F110" i="3"/>
  <c r="D111" i="3"/>
  <c r="F111" i="3"/>
  <c r="D112" i="3"/>
  <c r="F112" i="3"/>
  <c r="D113" i="3"/>
  <c r="F113" i="3"/>
  <c r="D114" i="3"/>
  <c r="F114" i="3"/>
  <c r="D115" i="3"/>
  <c r="F115" i="3"/>
  <c r="D116" i="3"/>
  <c r="F116" i="3"/>
  <c r="D117" i="3"/>
  <c r="F117" i="3"/>
  <c r="D118" i="3"/>
  <c r="F118" i="3"/>
  <c r="D119" i="3"/>
  <c r="F119" i="3"/>
  <c r="D120" i="3"/>
  <c r="F120" i="3"/>
  <c r="D121" i="3"/>
  <c r="F121" i="3"/>
  <c r="D122" i="3"/>
  <c r="G122" i="3" s="1"/>
  <c r="F122" i="3"/>
  <c r="D123" i="3"/>
  <c r="F123" i="3"/>
  <c r="D124" i="3"/>
  <c r="F124" i="3"/>
  <c r="D125" i="3"/>
  <c r="F125" i="3"/>
  <c r="D126" i="3"/>
  <c r="F126" i="3"/>
  <c r="D127" i="3"/>
  <c r="F127" i="3"/>
  <c r="D128" i="3"/>
  <c r="F128" i="3"/>
  <c r="D129" i="3"/>
  <c r="F129" i="3"/>
  <c r="D130" i="3"/>
  <c r="F130" i="3"/>
  <c r="D131" i="3"/>
  <c r="F131" i="3"/>
  <c r="D132" i="3"/>
  <c r="F132" i="3"/>
  <c r="D133" i="3"/>
  <c r="F133" i="3"/>
  <c r="D134" i="3"/>
  <c r="F134" i="3"/>
  <c r="D135" i="3"/>
  <c r="F135" i="3"/>
  <c r="D136" i="3"/>
  <c r="F136" i="3"/>
  <c r="D137" i="3"/>
  <c r="F137" i="3"/>
  <c r="D138" i="3"/>
  <c r="G138" i="3" s="1"/>
  <c r="F138" i="3"/>
  <c r="D139" i="3"/>
  <c r="F139" i="3"/>
  <c r="D140" i="3"/>
  <c r="F140" i="3"/>
  <c r="D141" i="3"/>
  <c r="F141" i="3"/>
  <c r="D142" i="3"/>
  <c r="F142" i="3"/>
  <c r="D143" i="3"/>
  <c r="F143" i="3"/>
  <c r="D144" i="3"/>
  <c r="F144" i="3"/>
  <c r="D145" i="3"/>
  <c r="F145" i="3"/>
  <c r="D146" i="3"/>
  <c r="F146" i="3"/>
  <c r="D147" i="3"/>
  <c r="F147" i="3"/>
  <c r="D148" i="3"/>
  <c r="F148" i="3"/>
  <c r="D149" i="3"/>
  <c r="E149" i="3" s="1"/>
  <c r="F149" i="3"/>
  <c r="D150" i="3"/>
  <c r="F150" i="3"/>
  <c r="D151" i="3"/>
  <c r="F151" i="3"/>
  <c r="D152" i="3"/>
  <c r="F152" i="3"/>
  <c r="D153" i="3"/>
  <c r="F153" i="3"/>
  <c r="D154" i="3"/>
  <c r="G154" i="3" s="1"/>
  <c r="F154" i="3"/>
  <c r="D155" i="3"/>
  <c r="F155" i="3"/>
  <c r="D156" i="3"/>
  <c r="F156" i="3"/>
  <c r="D157" i="3"/>
  <c r="F157" i="3"/>
  <c r="D158" i="3"/>
  <c r="F158" i="3"/>
  <c r="D159" i="3"/>
  <c r="F159" i="3"/>
  <c r="D160" i="3"/>
  <c r="F160" i="3"/>
  <c r="D161" i="3"/>
  <c r="F161" i="3"/>
  <c r="D162" i="3"/>
  <c r="F162" i="3"/>
  <c r="D163" i="3"/>
  <c r="F163" i="3"/>
  <c r="D164" i="3"/>
  <c r="F164" i="3"/>
  <c r="D165" i="3"/>
  <c r="F165" i="3"/>
  <c r="D166" i="3"/>
  <c r="F166" i="3"/>
  <c r="D167" i="3"/>
  <c r="F167" i="3"/>
  <c r="D168" i="3"/>
  <c r="F168" i="3"/>
  <c r="D169" i="3"/>
  <c r="F169" i="3"/>
  <c r="D170" i="3"/>
  <c r="G170" i="3" s="1"/>
  <c r="F170" i="3"/>
  <c r="D171" i="3"/>
  <c r="F171" i="3"/>
  <c r="D172" i="3"/>
  <c r="F172" i="3"/>
  <c r="D173" i="3"/>
  <c r="F173" i="3"/>
  <c r="D174" i="3"/>
  <c r="F174" i="3"/>
  <c r="D175" i="3"/>
  <c r="F175" i="3"/>
  <c r="D176" i="3"/>
  <c r="F176" i="3"/>
  <c r="D177" i="3"/>
  <c r="F177" i="3"/>
  <c r="D178" i="3"/>
  <c r="G178" i="3" s="1"/>
  <c r="F178" i="3"/>
  <c r="D179" i="3"/>
  <c r="F179" i="3"/>
  <c r="D180" i="3"/>
  <c r="F180" i="3"/>
  <c r="D181" i="3"/>
  <c r="F181" i="3"/>
  <c r="D182" i="3"/>
  <c r="F182" i="3"/>
  <c r="D183" i="3"/>
  <c r="F183" i="3"/>
  <c r="D184" i="3"/>
  <c r="F184" i="3"/>
  <c r="D185" i="3"/>
  <c r="F185" i="3"/>
  <c r="D186" i="3"/>
  <c r="G186" i="3" s="1"/>
  <c r="F186" i="3"/>
  <c r="D187" i="3"/>
  <c r="F187" i="3"/>
  <c r="D188" i="3"/>
  <c r="F188" i="3"/>
  <c r="D189" i="3"/>
  <c r="F189" i="3"/>
  <c r="D190" i="3"/>
  <c r="F190" i="3"/>
  <c r="D191" i="3"/>
  <c r="F191" i="3"/>
  <c r="D192" i="3"/>
  <c r="E192" i="3" s="1"/>
  <c r="F192" i="3"/>
  <c r="D193" i="3"/>
  <c r="F193" i="3"/>
  <c r="D194" i="3"/>
  <c r="G194" i="3" s="1"/>
  <c r="F194" i="3"/>
  <c r="D195" i="3"/>
  <c r="F195" i="3"/>
  <c r="D196" i="3"/>
  <c r="F196" i="3"/>
  <c r="D197" i="3"/>
  <c r="F197" i="3"/>
  <c r="D198" i="3"/>
  <c r="F198" i="3"/>
  <c r="D199" i="3"/>
  <c r="F199" i="3"/>
  <c r="D200" i="3"/>
  <c r="F200" i="3"/>
  <c r="D201" i="3"/>
  <c r="F201" i="3"/>
  <c r="D202" i="3"/>
  <c r="G202" i="3" s="1"/>
  <c r="F202" i="3"/>
  <c r="D203" i="3"/>
  <c r="F203" i="3"/>
  <c r="D204" i="3"/>
  <c r="F204" i="3"/>
  <c r="D205" i="3"/>
  <c r="F205" i="3"/>
  <c r="D206" i="3"/>
  <c r="F206" i="3"/>
  <c r="D207" i="3"/>
  <c r="F207" i="3"/>
  <c r="D208" i="3"/>
  <c r="F208" i="3"/>
  <c r="D209" i="3"/>
  <c r="F209" i="3"/>
  <c r="D210" i="3"/>
  <c r="G210" i="3" s="1"/>
  <c r="F210" i="3"/>
  <c r="D211" i="3"/>
  <c r="F211" i="3"/>
  <c r="D212" i="3"/>
  <c r="F212" i="3"/>
  <c r="D213" i="3"/>
  <c r="F213" i="3"/>
  <c r="D214" i="3"/>
  <c r="F214" i="3"/>
  <c r="D215" i="3"/>
  <c r="F215" i="3"/>
  <c r="D216" i="3"/>
  <c r="F216" i="3"/>
  <c r="D217" i="3"/>
  <c r="F217" i="3"/>
  <c r="D218" i="3"/>
  <c r="G218" i="3" s="1"/>
  <c r="F218" i="3"/>
  <c r="D219" i="3"/>
  <c r="F219" i="3"/>
  <c r="D220" i="3"/>
  <c r="F220" i="3"/>
  <c r="D221" i="3"/>
  <c r="F221" i="3"/>
  <c r="D222" i="3"/>
  <c r="F222" i="3"/>
  <c r="D223" i="3"/>
  <c r="F223" i="3"/>
  <c r="D224" i="3"/>
  <c r="F224" i="3"/>
  <c r="D225" i="3"/>
  <c r="F225" i="3"/>
  <c r="D226" i="3"/>
  <c r="G226" i="3" s="1"/>
  <c r="F226" i="3"/>
  <c r="D227" i="3"/>
  <c r="F227" i="3"/>
  <c r="D228" i="3"/>
  <c r="F228" i="3"/>
  <c r="D229" i="3"/>
  <c r="F229" i="3"/>
  <c r="D230" i="3"/>
  <c r="F230" i="3"/>
  <c r="D231" i="3"/>
  <c r="F231" i="3"/>
  <c r="D232" i="3"/>
  <c r="F232" i="3"/>
  <c r="D233" i="3"/>
  <c r="F233" i="3"/>
  <c r="D234" i="3"/>
  <c r="G234" i="3" s="1"/>
  <c r="F234" i="3"/>
  <c r="D235" i="3"/>
  <c r="F235" i="3"/>
  <c r="D236" i="3"/>
  <c r="F236" i="3"/>
  <c r="D237" i="3"/>
  <c r="F237" i="3"/>
  <c r="D238" i="3"/>
  <c r="F238" i="3"/>
  <c r="D239" i="3"/>
  <c r="F239" i="3"/>
  <c r="D240" i="3"/>
  <c r="F240" i="3"/>
  <c r="D241" i="3"/>
  <c r="F241" i="3"/>
  <c r="D242" i="3"/>
  <c r="G242" i="3" s="1"/>
  <c r="F242" i="3"/>
  <c r="D243" i="3"/>
  <c r="F243" i="3"/>
  <c r="D244" i="3"/>
  <c r="F244" i="3"/>
  <c r="D245" i="3"/>
  <c r="F245" i="3"/>
  <c r="D246" i="3"/>
  <c r="F246" i="3"/>
  <c r="D247" i="3"/>
  <c r="F247" i="3"/>
  <c r="D248" i="3"/>
  <c r="F248" i="3"/>
  <c r="D249" i="3"/>
  <c r="F249" i="3"/>
  <c r="D250" i="3"/>
  <c r="G250" i="3" s="1"/>
  <c r="F250" i="3"/>
  <c r="D251" i="3"/>
  <c r="F251" i="3"/>
  <c r="D252" i="3"/>
  <c r="F252" i="3"/>
  <c r="D253" i="3"/>
  <c r="F253" i="3"/>
  <c r="D254" i="3"/>
  <c r="F254" i="3"/>
  <c r="D255" i="3"/>
  <c r="F255" i="3"/>
  <c r="D256" i="3"/>
  <c r="F256" i="3"/>
  <c r="D257" i="3"/>
  <c r="F257" i="3"/>
  <c r="D258" i="3"/>
  <c r="G258" i="3" s="1"/>
  <c r="F258" i="3"/>
  <c r="D259" i="3"/>
  <c r="F259" i="3"/>
  <c r="D260" i="3"/>
  <c r="F260" i="3"/>
  <c r="D261" i="3"/>
  <c r="F261" i="3"/>
  <c r="D262" i="3"/>
  <c r="F262" i="3"/>
  <c r="D263" i="3"/>
  <c r="F263" i="3"/>
  <c r="D264" i="3"/>
  <c r="F264" i="3"/>
  <c r="D265" i="3"/>
  <c r="F265" i="3"/>
  <c r="D266" i="3"/>
  <c r="G266" i="3" s="1"/>
  <c r="F266" i="3"/>
  <c r="D267" i="3"/>
  <c r="F267" i="3"/>
  <c r="D268" i="3"/>
  <c r="F268" i="3"/>
  <c r="D269" i="3"/>
  <c r="F269" i="3"/>
  <c r="D270" i="3"/>
  <c r="F270" i="3"/>
  <c r="D271" i="3"/>
  <c r="F271" i="3"/>
  <c r="D272" i="3"/>
  <c r="F272" i="3"/>
  <c r="D273" i="3"/>
  <c r="F273" i="3"/>
  <c r="D274" i="3"/>
  <c r="G274" i="3" s="1"/>
  <c r="F274" i="3"/>
  <c r="D275" i="3"/>
  <c r="F275" i="3"/>
  <c r="D276" i="3"/>
  <c r="F276" i="3"/>
  <c r="D277" i="3"/>
  <c r="E277" i="3" s="1"/>
  <c r="F277" i="3"/>
  <c r="D278" i="3"/>
  <c r="F278" i="3"/>
  <c r="D279" i="3"/>
  <c r="F279" i="3"/>
  <c r="D280" i="3"/>
  <c r="F280" i="3"/>
  <c r="D281" i="3"/>
  <c r="F281" i="3"/>
  <c r="D282" i="3"/>
  <c r="G282" i="3" s="1"/>
  <c r="F282" i="3"/>
  <c r="D283" i="3"/>
  <c r="F283" i="3"/>
  <c r="D284" i="3"/>
  <c r="F284" i="3"/>
  <c r="D285" i="3"/>
  <c r="F285" i="3"/>
  <c r="D286" i="3"/>
  <c r="F286" i="3"/>
  <c r="D287" i="3"/>
  <c r="F287" i="3"/>
  <c r="D288" i="3"/>
  <c r="F288" i="3"/>
  <c r="D289" i="3"/>
  <c r="F289" i="3"/>
  <c r="D290" i="3"/>
  <c r="G290" i="3" s="1"/>
  <c r="F290" i="3"/>
  <c r="D291" i="3"/>
  <c r="F291" i="3"/>
  <c r="D292" i="3"/>
  <c r="F292" i="3"/>
  <c r="D293" i="3"/>
  <c r="F293" i="3"/>
  <c r="D294" i="3"/>
  <c r="F294" i="3"/>
  <c r="D295" i="3"/>
  <c r="F295" i="3"/>
  <c r="D296" i="3"/>
  <c r="F296" i="3"/>
  <c r="D297" i="3"/>
  <c r="F297" i="3"/>
  <c r="D298" i="3"/>
  <c r="G298" i="3" s="1"/>
  <c r="F298" i="3"/>
  <c r="D299" i="3"/>
  <c r="F299" i="3"/>
  <c r="D300" i="3"/>
  <c r="F300" i="3"/>
  <c r="D301" i="3"/>
  <c r="F301" i="3"/>
  <c r="D302" i="3"/>
  <c r="F302" i="3"/>
  <c r="D303" i="3"/>
  <c r="F303" i="3"/>
  <c r="D304" i="3"/>
  <c r="F304" i="3"/>
  <c r="D305" i="3"/>
  <c r="F305" i="3"/>
  <c r="D306" i="3"/>
  <c r="G306" i="3" s="1"/>
  <c r="F306" i="3"/>
  <c r="D307" i="3"/>
  <c r="F307" i="3"/>
  <c r="D308" i="3"/>
  <c r="F308" i="3"/>
  <c r="D309" i="3"/>
  <c r="F309" i="3"/>
  <c r="D310" i="3"/>
  <c r="F310" i="3"/>
  <c r="D311" i="3"/>
  <c r="F311" i="3"/>
  <c r="D312" i="3"/>
  <c r="F312" i="3"/>
  <c r="D313" i="3"/>
  <c r="F313" i="3"/>
  <c r="D314" i="3"/>
  <c r="G314" i="3" s="1"/>
  <c r="F314" i="3"/>
  <c r="D315" i="3"/>
  <c r="F315" i="3"/>
  <c r="D316" i="3"/>
  <c r="F316" i="3"/>
  <c r="D317" i="3"/>
  <c r="F317" i="3"/>
  <c r="D318" i="3"/>
  <c r="F318" i="3"/>
  <c r="D319" i="3"/>
  <c r="F319" i="3"/>
  <c r="D320" i="3"/>
  <c r="E320" i="3" s="1"/>
  <c r="F320" i="3"/>
  <c r="D321" i="3"/>
  <c r="F321" i="3"/>
  <c r="D322" i="3"/>
  <c r="G322" i="3" s="1"/>
  <c r="F322" i="3"/>
  <c r="D323" i="3"/>
  <c r="F323" i="3"/>
  <c r="D324" i="3"/>
  <c r="F324" i="3"/>
  <c r="D325" i="3"/>
  <c r="F325" i="3"/>
  <c r="D326" i="3"/>
  <c r="F326" i="3"/>
  <c r="D327" i="3"/>
  <c r="F327" i="3"/>
  <c r="D328" i="3"/>
  <c r="F328" i="3"/>
  <c r="D329" i="3"/>
  <c r="F329" i="3"/>
  <c r="D330" i="3"/>
  <c r="G330" i="3" s="1"/>
  <c r="F330" i="3"/>
  <c r="D331" i="3"/>
  <c r="F331" i="3"/>
  <c r="D332" i="3"/>
  <c r="F332" i="3"/>
  <c r="D333" i="3"/>
  <c r="F333" i="3"/>
  <c r="D334" i="3"/>
  <c r="F334" i="3"/>
  <c r="D335" i="3"/>
  <c r="F335" i="3"/>
  <c r="D336" i="3"/>
  <c r="F336" i="3"/>
  <c r="D337" i="3"/>
  <c r="F337" i="3"/>
  <c r="D338" i="3"/>
  <c r="G338" i="3" s="1"/>
  <c r="F338" i="3"/>
  <c r="D339" i="3"/>
  <c r="F339" i="3"/>
  <c r="D340" i="3"/>
  <c r="F340" i="3"/>
  <c r="D341" i="3"/>
  <c r="F341" i="3"/>
  <c r="D342" i="3"/>
  <c r="F342" i="3"/>
  <c r="D343" i="3"/>
  <c r="F343" i="3"/>
  <c r="D344" i="3"/>
  <c r="F344" i="3"/>
  <c r="D345" i="3"/>
  <c r="F345" i="3"/>
  <c r="D346" i="3"/>
  <c r="G346" i="3" s="1"/>
  <c r="F346" i="3"/>
  <c r="D347" i="3"/>
  <c r="F347" i="3"/>
  <c r="D348" i="3"/>
  <c r="F348" i="3"/>
  <c r="D349" i="3"/>
  <c r="F349" i="3"/>
  <c r="D350" i="3"/>
  <c r="F350" i="3"/>
  <c r="D351" i="3"/>
  <c r="F351" i="3"/>
  <c r="D352" i="3"/>
  <c r="F352" i="3"/>
  <c r="D353" i="3"/>
  <c r="F353" i="3"/>
  <c r="D354" i="3"/>
  <c r="G354" i="3" s="1"/>
  <c r="F354" i="3"/>
  <c r="D355" i="3"/>
  <c r="F355" i="3"/>
  <c r="D356" i="3"/>
  <c r="F356" i="3"/>
  <c r="D357" i="3"/>
  <c r="F357" i="3"/>
  <c r="D358" i="3"/>
  <c r="F358" i="3"/>
  <c r="D359" i="3"/>
  <c r="F359" i="3"/>
  <c r="D360" i="3"/>
  <c r="F360" i="3"/>
  <c r="D361" i="3"/>
  <c r="F361" i="3"/>
  <c r="D362" i="3"/>
  <c r="G362" i="3" s="1"/>
  <c r="F362" i="3"/>
  <c r="D363" i="3"/>
  <c r="F363" i="3"/>
  <c r="D364" i="3"/>
  <c r="F364" i="3"/>
  <c r="D365" i="3"/>
  <c r="F365" i="3"/>
  <c r="D366" i="3"/>
  <c r="F366" i="3"/>
  <c r="D367" i="3"/>
  <c r="F367" i="3"/>
  <c r="D368" i="3"/>
  <c r="F368" i="3"/>
  <c r="D369" i="3"/>
  <c r="F369" i="3"/>
  <c r="D370" i="3"/>
  <c r="G370" i="3" s="1"/>
  <c r="F370" i="3"/>
  <c r="D371" i="3"/>
  <c r="F371" i="3"/>
  <c r="D372" i="3"/>
  <c r="F372" i="3"/>
  <c r="D373" i="3"/>
  <c r="F373" i="3"/>
  <c r="D374" i="3"/>
  <c r="F374" i="3"/>
  <c r="D375" i="3"/>
  <c r="F375" i="3"/>
  <c r="D376" i="3"/>
  <c r="F376" i="3"/>
  <c r="D377" i="3"/>
  <c r="F377" i="3"/>
  <c r="D378" i="3"/>
  <c r="G378" i="3" s="1"/>
  <c r="F378" i="3"/>
  <c r="D379" i="3"/>
  <c r="F379" i="3"/>
  <c r="D380" i="3"/>
  <c r="F380" i="3"/>
  <c r="D381" i="3"/>
  <c r="F381" i="3"/>
  <c r="D382" i="3"/>
  <c r="F382" i="3"/>
  <c r="D383" i="3"/>
  <c r="F383" i="3"/>
  <c r="D384" i="3"/>
  <c r="F384" i="3"/>
  <c r="D385" i="3"/>
  <c r="F385" i="3"/>
  <c r="D386" i="3"/>
  <c r="G386" i="3" s="1"/>
  <c r="F386" i="3"/>
  <c r="D387" i="3"/>
  <c r="F387" i="3"/>
  <c r="D388" i="3"/>
  <c r="F388" i="3"/>
  <c r="D389" i="3"/>
  <c r="F389" i="3"/>
  <c r="D390" i="3"/>
  <c r="F390" i="3"/>
  <c r="D391" i="3"/>
  <c r="F391" i="3"/>
  <c r="D392" i="3"/>
  <c r="F392" i="3"/>
  <c r="D393" i="3"/>
  <c r="F393" i="3"/>
  <c r="D394" i="3"/>
  <c r="G394" i="3" s="1"/>
  <c r="F394" i="3"/>
  <c r="D395" i="3"/>
  <c r="F395" i="3"/>
  <c r="D396" i="3"/>
  <c r="F396" i="3"/>
  <c r="D397" i="3"/>
  <c r="F397" i="3"/>
  <c r="D398" i="3"/>
  <c r="F398" i="3"/>
  <c r="D399" i="3"/>
  <c r="F399" i="3"/>
  <c r="D400" i="3"/>
  <c r="F400" i="3"/>
  <c r="D401" i="3"/>
  <c r="F401" i="3"/>
  <c r="D402" i="3"/>
  <c r="G402" i="3" s="1"/>
  <c r="F402" i="3"/>
  <c r="D403" i="3"/>
  <c r="F403" i="3"/>
  <c r="D404" i="3"/>
  <c r="F404" i="3"/>
  <c r="D405" i="3"/>
  <c r="F405" i="3"/>
  <c r="D406" i="3"/>
  <c r="F406" i="3"/>
  <c r="D407" i="3"/>
  <c r="F407" i="3"/>
  <c r="D408" i="3"/>
  <c r="F408" i="3"/>
  <c r="D409" i="3"/>
  <c r="F409" i="3"/>
  <c r="D410" i="3"/>
  <c r="G410" i="3" s="1"/>
  <c r="F410" i="3"/>
  <c r="D411" i="3"/>
  <c r="F411" i="3"/>
  <c r="D412" i="3"/>
  <c r="F412" i="3"/>
  <c r="D413" i="3"/>
  <c r="F413" i="3"/>
  <c r="D414" i="3"/>
  <c r="F414" i="3"/>
  <c r="D415" i="3"/>
  <c r="F415" i="3"/>
  <c r="D416" i="3"/>
  <c r="F416" i="3"/>
  <c r="D417" i="3"/>
  <c r="F417" i="3"/>
  <c r="D418" i="3"/>
  <c r="G418" i="3" s="1"/>
  <c r="F418" i="3"/>
  <c r="D419" i="3"/>
  <c r="F419" i="3"/>
  <c r="D420" i="3"/>
  <c r="F420" i="3"/>
  <c r="D421" i="3"/>
  <c r="F421" i="3"/>
  <c r="D422" i="3"/>
  <c r="F422" i="3"/>
  <c r="D423" i="3"/>
  <c r="F423" i="3"/>
  <c r="D424" i="3"/>
  <c r="F424" i="3"/>
  <c r="D425" i="3"/>
  <c r="F425" i="3"/>
  <c r="D426" i="3"/>
  <c r="G426" i="3" s="1"/>
  <c r="F426" i="3"/>
  <c r="D427" i="3"/>
  <c r="F427" i="3"/>
  <c r="D428" i="3"/>
  <c r="F428" i="3"/>
  <c r="D429" i="3"/>
  <c r="F429" i="3"/>
  <c r="D430" i="3"/>
  <c r="F430" i="3"/>
  <c r="D431" i="3"/>
  <c r="F431" i="3"/>
  <c r="D432" i="3"/>
  <c r="F432" i="3"/>
  <c r="D433" i="3"/>
  <c r="F433" i="3"/>
  <c r="D434" i="3"/>
  <c r="G434" i="3" s="1"/>
  <c r="F434" i="3"/>
  <c r="D435" i="3"/>
  <c r="F435" i="3"/>
  <c r="D436" i="3"/>
  <c r="F436" i="3"/>
  <c r="D437" i="3"/>
  <c r="F437" i="3"/>
  <c r="D438" i="3"/>
  <c r="F438" i="3"/>
  <c r="D439" i="3"/>
  <c r="F439" i="3"/>
  <c r="D440" i="3"/>
  <c r="F440" i="3"/>
  <c r="D441" i="3"/>
  <c r="F441" i="3"/>
  <c r="D442" i="3"/>
  <c r="G442" i="3" s="1"/>
  <c r="F442" i="3"/>
  <c r="D443" i="3"/>
  <c r="F443" i="3"/>
  <c r="D444" i="3"/>
  <c r="F444" i="3"/>
  <c r="D445" i="3"/>
  <c r="F445" i="3"/>
  <c r="D446" i="3"/>
  <c r="F446" i="3"/>
  <c r="D447" i="3"/>
  <c r="F447" i="3"/>
  <c r="D448" i="3"/>
  <c r="F448" i="3"/>
  <c r="D449" i="3"/>
  <c r="F449" i="3"/>
  <c r="D450" i="3"/>
  <c r="G450" i="3" s="1"/>
  <c r="F450" i="3"/>
  <c r="D451" i="3"/>
  <c r="F451" i="3"/>
  <c r="D452" i="3"/>
  <c r="F452" i="3"/>
  <c r="D453" i="3"/>
  <c r="F453" i="3"/>
  <c r="D454" i="3"/>
  <c r="E454" i="3" s="1"/>
  <c r="F454" i="3"/>
  <c r="D455" i="3"/>
  <c r="F455" i="3"/>
  <c r="D456" i="3"/>
  <c r="F456" i="3"/>
  <c r="D457" i="3"/>
  <c r="F457" i="3"/>
  <c r="D458" i="3"/>
  <c r="G458" i="3" s="1"/>
  <c r="F458" i="3"/>
  <c r="D459" i="3"/>
  <c r="F459" i="3"/>
  <c r="D460" i="3"/>
  <c r="F460" i="3"/>
  <c r="D461" i="3"/>
  <c r="F461" i="3"/>
  <c r="D462" i="3"/>
  <c r="F462" i="3"/>
  <c r="D463" i="3"/>
  <c r="F463" i="3"/>
  <c r="D464" i="3"/>
  <c r="F464" i="3"/>
  <c r="D465" i="3"/>
  <c r="F465" i="3"/>
  <c r="D466" i="3"/>
  <c r="G466" i="3" s="1"/>
  <c r="F466" i="3"/>
  <c r="D467" i="3"/>
  <c r="F467" i="3"/>
  <c r="D468" i="3"/>
  <c r="F468" i="3"/>
  <c r="D469" i="3"/>
  <c r="F469" i="3"/>
  <c r="D470" i="3"/>
  <c r="E470" i="3" s="1"/>
  <c r="F470" i="3"/>
  <c r="D471" i="3"/>
  <c r="F471" i="3"/>
  <c r="D472" i="3"/>
  <c r="F472" i="3"/>
  <c r="D473" i="3"/>
  <c r="F473" i="3"/>
  <c r="D474" i="3"/>
  <c r="G474" i="3" s="1"/>
  <c r="F474" i="3"/>
  <c r="D475" i="3"/>
  <c r="F475" i="3"/>
  <c r="D476" i="3"/>
  <c r="F476" i="3"/>
  <c r="D477" i="3"/>
  <c r="F477" i="3"/>
  <c r="D478" i="3"/>
  <c r="F478" i="3"/>
  <c r="D479" i="3"/>
  <c r="F479" i="3"/>
  <c r="D480" i="3"/>
  <c r="F480" i="3"/>
  <c r="D481" i="3"/>
  <c r="F481" i="3"/>
  <c r="D482" i="3"/>
  <c r="G482" i="3" s="1"/>
  <c r="F482" i="3"/>
  <c r="D483" i="3"/>
  <c r="F483" i="3"/>
  <c r="D484" i="3"/>
  <c r="F484" i="3"/>
  <c r="D485" i="3"/>
  <c r="F485" i="3"/>
  <c r="D486" i="3"/>
  <c r="E486" i="3" s="1"/>
  <c r="F486" i="3"/>
  <c r="D487" i="3"/>
  <c r="F487" i="3"/>
  <c r="D488" i="3"/>
  <c r="F488" i="3"/>
  <c r="D489" i="3"/>
  <c r="F489" i="3"/>
  <c r="D490" i="3"/>
  <c r="G490" i="3" s="1"/>
  <c r="F490" i="3"/>
  <c r="D491" i="3"/>
  <c r="F491" i="3"/>
  <c r="D492" i="3"/>
  <c r="F492" i="3"/>
  <c r="D493" i="3"/>
  <c r="F493" i="3"/>
  <c r="D494" i="3"/>
  <c r="F494" i="3"/>
  <c r="D495" i="3"/>
  <c r="F495" i="3"/>
  <c r="D496" i="3"/>
  <c r="F496" i="3"/>
  <c r="D497" i="3"/>
  <c r="F497" i="3"/>
  <c r="D498" i="3"/>
  <c r="G498" i="3" s="1"/>
  <c r="F498" i="3"/>
  <c r="D499" i="3"/>
  <c r="F499" i="3"/>
  <c r="D500" i="3"/>
  <c r="F500" i="3"/>
  <c r="D501" i="3"/>
  <c r="F501" i="3"/>
  <c r="D502" i="3"/>
  <c r="E502" i="3" s="1"/>
  <c r="F502" i="3"/>
  <c r="D503" i="3"/>
  <c r="F503" i="3"/>
  <c r="D504" i="3"/>
  <c r="F504" i="3"/>
  <c r="D505" i="3"/>
  <c r="F505" i="3"/>
  <c r="D506" i="3"/>
  <c r="G506" i="3" s="1"/>
  <c r="F506" i="3"/>
  <c r="D507" i="3"/>
  <c r="F507" i="3"/>
  <c r="D508" i="3"/>
  <c r="F508" i="3"/>
  <c r="D509" i="3"/>
  <c r="F509" i="3"/>
  <c r="D510" i="3"/>
  <c r="F510" i="3"/>
  <c r="D511" i="3"/>
  <c r="F511" i="3"/>
  <c r="D512" i="3"/>
  <c r="F512" i="3"/>
  <c r="D513" i="3"/>
  <c r="F513" i="3"/>
  <c r="D514" i="3"/>
  <c r="G514" i="3" s="1"/>
  <c r="F514" i="3"/>
  <c r="D515" i="3"/>
  <c r="F515" i="3"/>
  <c r="D516" i="3"/>
  <c r="F516" i="3"/>
  <c r="D517" i="3"/>
  <c r="F517" i="3"/>
  <c r="D518" i="3"/>
  <c r="E518" i="3" s="1"/>
  <c r="F518" i="3"/>
  <c r="D519" i="3"/>
  <c r="F519" i="3"/>
  <c r="D520" i="3"/>
  <c r="F520" i="3"/>
  <c r="D521" i="3"/>
  <c r="F521" i="3"/>
  <c r="D522" i="3"/>
  <c r="G522" i="3" s="1"/>
  <c r="F522" i="3"/>
  <c r="D523" i="3"/>
  <c r="F523" i="3"/>
  <c r="D524" i="3"/>
  <c r="F524" i="3"/>
  <c r="D525" i="3"/>
  <c r="F525" i="3"/>
  <c r="D526" i="3"/>
  <c r="F526" i="3"/>
  <c r="D527" i="3"/>
  <c r="F527" i="3"/>
  <c r="D528" i="3"/>
  <c r="F528" i="3"/>
  <c r="D529" i="3"/>
  <c r="F529" i="3"/>
  <c r="D530" i="3"/>
  <c r="G530" i="3" s="1"/>
  <c r="F530" i="3"/>
  <c r="D531" i="3"/>
  <c r="F531" i="3"/>
  <c r="D532" i="3"/>
  <c r="F532" i="3"/>
  <c r="D533" i="3"/>
  <c r="F533" i="3"/>
  <c r="D534" i="3"/>
  <c r="E534" i="3" s="1"/>
  <c r="F534" i="3"/>
  <c r="D535" i="3"/>
  <c r="F535" i="3"/>
  <c r="D536" i="3"/>
  <c r="F536" i="3"/>
  <c r="D537" i="3"/>
  <c r="F537" i="3"/>
  <c r="D538" i="3"/>
  <c r="G538" i="3" s="1"/>
  <c r="F538" i="3"/>
  <c r="D539" i="3"/>
  <c r="F539" i="3"/>
  <c r="D540" i="3"/>
  <c r="F540" i="3"/>
  <c r="D541" i="3"/>
  <c r="F541" i="3"/>
  <c r="D542" i="3"/>
  <c r="F542" i="3"/>
  <c r="D543" i="3"/>
  <c r="F543" i="3"/>
  <c r="D544" i="3"/>
  <c r="F544" i="3"/>
  <c r="D545" i="3"/>
  <c r="F545" i="3"/>
  <c r="D546" i="3"/>
  <c r="G546" i="3" s="1"/>
  <c r="F546" i="3"/>
  <c r="D547" i="3"/>
  <c r="F547" i="3"/>
  <c r="D548" i="3"/>
  <c r="F548" i="3"/>
  <c r="D549" i="3"/>
  <c r="F549" i="3"/>
  <c r="D550" i="3"/>
  <c r="E550" i="3" s="1"/>
  <c r="F550" i="3"/>
  <c r="D551" i="3"/>
  <c r="F551" i="3"/>
  <c r="D552" i="3"/>
  <c r="F552" i="3"/>
  <c r="D553" i="3"/>
  <c r="F553" i="3"/>
  <c r="D554" i="3"/>
  <c r="G554" i="3" s="1"/>
  <c r="F554" i="3"/>
  <c r="D555" i="3"/>
  <c r="F555" i="3"/>
  <c r="D556" i="3"/>
  <c r="F556" i="3"/>
  <c r="D557" i="3"/>
  <c r="F557" i="3"/>
  <c r="D558" i="3"/>
  <c r="F558" i="3"/>
  <c r="D559" i="3"/>
  <c r="F559" i="3"/>
  <c r="D560" i="3"/>
  <c r="F560" i="3"/>
  <c r="D561" i="3"/>
  <c r="F561" i="3"/>
  <c r="D562" i="3"/>
  <c r="G562" i="3" s="1"/>
  <c r="F562" i="3"/>
  <c r="D563" i="3"/>
  <c r="F563" i="3"/>
  <c r="D564" i="3"/>
  <c r="F564" i="3"/>
  <c r="D565" i="3"/>
  <c r="F565" i="3"/>
  <c r="D566" i="3"/>
  <c r="E566" i="3" s="1"/>
  <c r="F566" i="3"/>
  <c r="D567" i="3"/>
  <c r="F567" i="3"/>
  <c r="D568" i="3"/>
  <c r="F568" i="3"/>
  <c r="D569" i="3"/>
  <c r="F569" i="3"/>
  <c r="D570" i="3"/>
  <c r="G570" i="3" s="1"/>
  <c r="F570" i="3"/>
  <c r="D571" i="3"/>
  <c r="F571" i="3"/>
  <c r="D572" i="3"/>
  <c r="F572" i="3"/>
  <c r="D573" i="3"/>
  <c r="F573" i="3"/>
  <c r="D574" i="3"/>
  <c r="F574" i="3"/>
  <c r="D575" i="3"/>
  <c r="F575" i="3"/>
  <c r="D576" i="3"/>
  <c r="F576" i="3"/>
  <c r="D577" i="3"/>
  <c r="F577" i="3"/>
  <c r="D578" i="3"/>
  <c r="G578" i="3" s="1"/>
  <c r="F578" i="3"/>
  <c r="D579" i="3"/>
  <c r="F579" i="3"/>
  <c r="D580" i="3"/>
  <c r="F580" i="3"/>
  <c r="D581" i="3"/>
  <c r="F581" i="3"/>
  <c r="D582" i="3"/>
  <c r="E582" i="3" s="1"/>
  <c r="F582" i="3"/>
  <c r="D583" i="3"/>
  <c r="F583" i="3"/>
  <c r="D584" i="3"/>
  <c r="F584" i="3"/>
  <c r="D585" i="3"/>
  <c r="F585" i="3"/>
  <c r="D586" i="3"/>
  <c r="G586" i="3" s="1"/>
  <c r="F586" i="3"/>
  <c r="D587" i="3"/>
  <c r="F587" i="3"/>
  <c r="D588" i="3"/>
  <c r="F588" i="3"/>
  <c r="D589" i="3"/>
  <c r="F589" i="3"/>
  <c r="D590" i="3"/>
  <c r="F590" i="3"/>
  <c r="D591" i="3"/>
  <c r="F591" i="3"/>
  <c r="D592" i="3"/>
  <c r="F592" i="3"/>
  <c r="D593" i="3"/>
  <c r="F593" i="3"/>
  <c r="D594" i="3"/>
  <c r="G594" i="3" s="1"/>
  <c r="F594" i="3"/>
  <c r="D595" i="3"/>
  <c r="F595" i="3"/>
  <c r="D596" i="3"/>
  <c r="F596" i="3"/>
  <c r="D597" i="3"/>
  <c r="F597" i="3"/>
  <c r="D598" i="3"/>
  <c r="E598" i="3" s="1"/>
  <c r="F598" i="3"/>
  <c r="D599" i="3"/>
  <c r="F599" i="3"/>
  <c r="D600" i="3"/>
  <c r="F600" i="3"/>
  <c r="D601" i="3"/>
  <c r="F601" i="3"/>
  <c r="D602" i="3"/>
  <c r="G602" i="3" s="1"/>
  <c r="F602" i="3"/>
  <c r="D603" i="3"/>
  <c r="F603" i="3"/>
  <c r="D604" i="3"/>
  <c r="F604" i="3"/>
  <c r="D605" i="3"/>
  <c r="F605" i="3"/>
  <c r="D606" i="3"/>
  <c r="F606" i="3"/>
  <c r="D607" i="3"/>
  <c r="F607" i="3"/>
  <c r="D608" i="3"/>
  <c r="F608" i="3"/>
  <c r="D609" i="3"/>
  <c r="F609" i="3"/>
  <c r="D610" i="3"/>
  <c r="G610" i="3" s="1"/>
  <c r="F610" i="3"/>
  <c r="D611" i="3"/>
  <c r="F611" i="3"/>
  <c r="D612" i="3"/>
  <c r="F612" i="3"/>
  <c r="D613" i="3"/>
  <c r="F613" i="3"/>
  <c r="D614" i="3"/>
  <c r="E614" i="3" s="1"/>
  <c r="F614" i="3"/>
  <c r="D615" i="3"/>
  <c r="F615" i="3"/>
  <c r="D616" i="3"/>
  <c r="F616" i="3"/>
  <c r="D617" i="3"/>
  <c r="F617" i="3"/>
  <c r="D618" i="3"/>
  <c r="G618" i="3" s="1"/>
  <c r="F618" i="3"/>
  <c r="D619" i="3"/>
  <c r="F619" i="3"/>
  <c r="D620" i="3"/>
  <c r="F620" i="3"/>
  <c r="D621" i="3"/>
  <c r="F621" i="3"/>
  <c r="D622" i="3"/>
  <c r="F622" i="3"/>
  <c r="D623" i="3"/>
  <c r="F623" i="3"/>
  <c r="D624" i="3"/>
  <c r="F624" i="3"/>
  <c r="D625" i="3"/>
  <c r="F625" i="3"/>
  <c r="D626" i="3"/>
  <c r="G626" i="3" s="1"/>
  <c r="F626" i="3"/>
  <c r="D627" i="3"/>
  <c r="F627" i="3"/>
  <c r="D628" i="3"/>
  <c r="F628" i="3"/>
  <c r="D629" i="3"/>
  <c r="F629" i="3"/>
  <c r="D630" i="3"/>
  <c r="E630" i="3" s="1"/>
  <c r="F630" i="3"/>
  <c r="D631" i="3"/>
  <c r="F631" i="3"/>
  <c r="D632" i="3"/>
  <c r="F632" i="3"/>
  <c r="D633" i="3"/>
  <c r="F633" i="3"/>
  <c r="D634" i="3"/>
  <c r="G634" i="3" s="1"/>
  <c r="F634" i="3"/>
  <c r="D635" i="3"/>
  <c r="F635" i="3"/>
  <c r="D636" i="3"/>
  <c r="F636" i="3"/>
  <c r="D637" i="3"/>
  <c r="F637" i="3"/>
  <c r="D638" i="3"/>
  <c r="F638" i="3"/>
  <c r="D639" i="3"/>
  <c r="F639" i="3"/>
  <c r="D640" i="3"/>
  <c r="F640" i="3"/>
  <c r="D641" i="3"/>
  <c r="F641" i="3"/>
  <c r="D642" i="3"/>
  <c r="G642" i="3" s="1"/>
  <c r="F642" i="3"/>
  <c r="D643" i="3"/>
  <c r="F643" i="3"/>
  <c r="D644" i="3"/>
  <c r="F644" i="3"/>
  <c r="D645" i="3"/>
  <c r="F645" i="3"/>
  <c r="D646" i="3"/>
  <c r="E646" i="3" s="1"/>
  <c r="F646" i="3"/>
  <c r="D647" i="3"/>
  <c r="F647" i="3"/>
  <c r="D648" i="3"/>
  <c r="F648" i="3"/>
  <c r="D649" i="3"/>
  <c r="F649" i="3"/>
  <c r="D650" i="3"/>
  <c r="G650" i="3" s="1"/>
  <c r="F650" i="3"/>
  <c r="D651" i="3"/>
  <c r="F651" i="3"/>
  <c r="D652" i="3"/>
  <c r="F652" i="3"/>
  <c r="D653" i="3"/>
  <c r="F653" i="3"/>
  <c r="D654" i="3"/>
  <c r="F654" i="3"/>
  <c r="D655" i="3"/>
  <c r="F655" i="3"/>
  <c r="D656" i="3"/>
  <c r="F656" i="3"/>
  <c r="D657" i="3"/>
  <c r="F657" i="3"/>
  <c r="D658" i="3"/>
  <c r="G658" i="3" s="1"/>
  <c r="F658" i="3"/>
  <c r="D659" i="3"/>
  <c r="F659" i="3"/>
  <c r="D660" i="3"/>
  <c r="F660" i="3"/>
  <c r="D661" i="3"/>
  <c r="F661" i="3"/>
  <c r="D662" i="3"/>
  <c r="E662" i="3" s="1"/>
  <c r="F662" i="3"/>
  <c r="D663" i="3"/>
  <c r="F663" i="3"/>
  <c r="D664" i="3"/>
  <c r="F664" i="3"/>
  <c r="D665" i="3"/>
  <c r="F665" i="3"/>
  <c r="D666" i="3"/>
  <c r="G666" i="3" s="1"/>
  <c r="F666" i="3"/>
  <c r="D667" i="3"/>
  <c r="F667" i="3"/>
  <c r="D668" i="3"/>
  <c r="F668" i="3"/>
  <c r="D669" i="3"/>
  <c r="F669" i="3"/>
  <c r="D670" i="3"/>
  <c r="F670" i="3"/>
  <c r="D671" i="3"/>
  <c r="F671" i="3"/>
  <c r="D672" i="3"/>
  <c r="F672" i="3"/>
  <c r="D673" i="3"/>
  <c r="F673" i="3"/>
  <c r="D674" i="3"/>
  <c r="G674" i="3" s="1"/>
  <c r="F674" i="3"/>
  <c r="D675" i="3"/>
  <c r="F675" i="3"/>
  <c r="D676" i="3"/>
  <c r="F676" i="3"/>
  <c r="D677" i="3"/>
  <c r="F677" i="3"/>
  <c r="D678" i="3"/>
  <c r="E678" i="3" s="1"/>
  <c r="F678" i="3"/>
  <c r="D679" i="3"/>
  <c r="F679" i="3"/>
  <c r="D680" i="3"/>
  <c r="F680" i="3"/>
  <c r="D681" i="3"/>
  <c r="F681" i="3"/>
  <c r="D682" i="3"/>
  <c r="G682" i="3" s="1"/>
  <c r="F682" i="3"/>
  <c r="D683" i="3"/>
  <c r="F683" i="3"/>
  <c r="D684" i="3"/>
  <c r="F684" i="3"/>
  <c r="D685" i="3"/>
  <c r="F685" i="3"/>
  <c r="D686" i="3"/>
  <c r="F686" i="3"/>
  <c r="D687" i="3"/>
  <c r="F687" i="3"/>
  <c r="D688" i="3"/>
  <c r="F688" i="3"/>
  <c r="D689" i="3"/>
  <c r="F689" i="3"/>
  <c r="D690" i="3"/>
  <c r="G690" i="3" s="1"/>
  <c r="F690" i="3"/>
  <c r="D691" i="3"/>
  <c r="F691" i="3"/>
  <c r="D692" i="3"/>
  <c r="F692" i="3"/>
  <c r="D693" i="3"/>
  <c r="F693" i="3"/>
  <c r="D694" i="3"/>
  <c r="E694" i="3" s="1"/>
  <c r="F694" i="3"/>
  <c r="D695" i="3"/>
  <c r="F695" i="3"/>
  <c r="D696" i="3"/>
  <c r="F696" i="3"/>
  <c r="D697" i="3"/>
  <c r="F697" i="3"/>
  <c r="D698" i="3"/>
  <c r="G698" i="3" s="1"/>
  <c r="F698" i="3"/>
  <c r="D699" i="3"/>
  <c r="F699" i="3"/>
  <c r="D700" i="3"/>
  <c r="F700" i="3"/>
  <c r="D701" i="3"/>
  <c r="F701" i="3"/>
  <c r="D702" i="3"/>
  <c r="F702" i="3"/>
  <c r="D703" i="3"/>
  <c r="F703" i="3"/>
  <c r="D704" i="3"/>
  <c r="F704" i="3"/>
  <c r="D705" i="3"/>
  <c r="F705" i="3"/>
  <c r="D706" i="3"/>
  <c r="G706" i="3" s="1"/>
  <c r="F706" i="3"/>
  <c r="D707" i="3"/>
  <c r="F707" i="3"/>
  <c r="D708" i="3"/>
  <c r="F708" i="3"/>
  <c r="D709" i="3"/>
  <c r="F709" i="3"/>
  <c r="D710" i="3"/>
  <c r="E710" i="3" s="1"/>
  <c r="F710" i="3"/>
  <c r="D711" i="3"/>
  <c r="F711" i="3"/>
  <c r="D712" i="3"/>
  <c r="F712" i="3"/>
  <c r="D713" i="3"/>
  <c r="F713" i="3"/>
  <c r="D714" i="3"/>
  <c r="G714" i="3" s="1"/>
  <c r="F714" i="3"/>
  <c r="D715" i="3"/>
  <c r="F715" i="3"/>
  <c r="D716" i="3"/>
  <c r="F716" i="3"/>
  <c r="D717" i="3"/>
  <c r="F717" i="3"/>
  <c r="D718" i="3"/>
  <c r="F718" i="3"/>
  <c r="D719" i="3"/>
  <c r="F719" i="3"/>
  <c r="D720" i="3"/>
  <c r="F720" i="3"/>
  <c r="D721" i="3"/>
  <c r="F721" i="3"/>
  <c r="D722" i="3"/>
  <c r="G722" i="3" s="1"/>
  <c r="F722" i="3"/>
  <c r="D723" i="3"/>
  <c r="F723" i="3"/>
  <c r="D724" i="3"/>
  <c r="F724" i="3"/>
  <c r="D725" i="3"/>
  <c r="F725" i="3"/>
  <c r="D726" i="3"/>
  <c r="E726" i="3" s="1"/>
  <c r="F726" i="3"/>
  <c r="D727" i="3"/>
  <c r="F727" i="3"/>
  <c r="D728" i="3"/>
  <c r="F728" i="3"/>
  <c r="D729" i="3"/>
  <c r="F729" i="3"/>
  <c r="D730" i="3"/>
  <c r="G730" i="3" s="1"/>
  <c r="F730" i="3"/>
  <c r="D731" i="3"/>
  <c r="F731" i="3"/>
  <c r="D732" i="3"/>
  <c r="F732" i="3"/>
  <c r="D733" i="3"/>
  <c r="F733" i="3"/>
  <c r="D734" i="3"/>
  <c r="F734" i="3"/>
  <c r="D735" i="3"/>
  <c r="F735" i="3"/>
  <c r="D736" i="3"/>
  <c r="F736" i="3"/>
  <c r="D737" i="3"/>
  <c r="F737" i="3"/>
  <c r="D738" i="3"/>
  <c r="G738" i="3" s="1"/>
  <c r="F738" i="3"/>
  <c r="D739" i="3"/>
  <c r="F739" i="3"/>
  <c r="D740" i="3"/>
  <c r="F740" i="3"/>
  <c r="D741" i="3"/>
  <c r="F741" i="3"/>
  <c r="D742" i="3"/>
  <c r="E742" i="3" s="1"/>
  <c r="F742" i="3"/>
  <c r="D743" i="3"/>
  <c r="F743" i="3"/>
  <c r="D744" i="3"/>
  <c r="F744" i="3"/>
  <c r="D745" i="3"/>
  <c r="F745" i="3"/>
  <c r="D746" i="3"/>
  <c r="G746" i="3" s="1"/>
  <c r="F746" i="3"/>
  <c r="D747" i="3"/>
  <c r="F747" i="3"/>
  <c r="D748" i="3"/>
  <c r="F748" i="3"/>
  <c r="D749" i="3"/>
  <c r="F749" i="3"/>
  <c r="D750" i="3"/>
  <c r="F750" i="3"/>
  <c r="D751" i="3"/>
  <c r="F751" i="3"/>
  <c r="D752" i="3"/>
  <c r="F752" i="3"/>
  <c r="D753" i="3"/>
  <c r="F753" i="3"/>
  <c r="D754" i="3"/>
  <c r="G754" i="3" s="1"/>
  <c r="F754" i="3"/>
  <c r="D755" i="3"/>
  <c r="F755" i="3"/>
  <c r="D756" i="3"/>
  <c r="F756" i="3"/>
  <c r="D757" i="3"/>
  <c r="F757" i="3"/>
  <c r="D758" i="3"/>
  <c r="E758" i="3" s="1"/>
  <c r="F758" i="3"/>
  <c r="D759" i="3"/>
  <c r="F759" i="3"/>
  <c r="D760" i="3"/>
  <c r="F760" i="3"/>
  <c r="D761" i="3"/>
  <c r="F761" i="3"/>
  <c r="D762" i="3"/>
  <c r="G762" i="3" s="1"/>
  <c r="F762" i="3"/>
  <c r="D763" i="3"/>
  <c r="F763" i="3"/>
  <c r="D764" i="3"/>
  <c r="F764" i="3"/>
  <c r="D765" i="3"/>
  <c r="F765" i="3"/>
  <c r="D766" i="3"/>
  <c r="F766" i="3"/>
  <c r="D767" i="3"/>
  <c r="F767" i="3"/>
  <c r="D768" i="3"/>
  <c r="F768" i="3"/>
  <c r="D769" i="3"/>
  <c r="F769" i="3"/>
  <c r="D770" i="3"/>
  <c r="G770" i="3" s="1"/>
  <c r="F770" i="3"/>
  <c r="D771" i="3"/>
  <c r="F771" i="3"/>
  <c r="D772" i="3"/>
  <c r="F772" i="3"/>
  <c r="D773" i="3"/>
  <c r="F773" i="3"/>
  <c r="D774" i="3"/>
  <c r="E774" i="3" s="1"/>
  <c r="F774" i="3"/>
  <c r="D775" i="3"/>
  <c r="F775" i="3"/>
  <c r="D776" i="3"/>
  <c r="F776" i="3"/>
  <c r="D777" i="3"/>
  <c r="F777" i="3"/>
  <c r="D778" i="3"/>
  <c r="G778" i="3" s="1"/>
  <c r="F778" i="3"/>
  <c r="D779" i="3"/>
  <c r="F779" i="3"/>
  <c r="D780" i="3"/>
  <c r="F780" i="3"/>
  <c r="D781" i="3"/>
  <c r="F781" i="3"/>
  <c r="D782" i="3"/>
  <c r="F782" i="3"/>
  <c r="D783" i="3"/>
  <c r="F783" i="3"/>
  <c r="D784" i="3"/>
  <c r="F784" i="3"/>
  <c r="D785" i="3"/>
  <c r="F785" i="3"/>
  <c r="D786" i="3"/>
  <c r="G786" i="3" s="1"/>
  <c r="F786" i="3"/>
  <c r="D787" i="3"/>
  <c r="F787" i="3"/>
  <c r="D788" i="3"/>
  <c r="F788" i="3"/>
  <c r="D789" i="3"/>
  <c r="F789" i="3"/>
  <c r="D790" i="3"/>
  <c r="E790" i="3" s="1"/>
  <c r="F790" i="3"/>
  <c r="D791" i="3"/>
  <c r="F791" i="3"/>
  <c r="D792" i="3"/>
  <c r="F792" i="3"/>
  <c r="D793" i="3"/>
  <c r="F793" i="3"/>
  <c r="D794" i="3"/>
  <c r="G794" i="3" s="1"/>
  <c r="F794" i="3"/>
  <c r="D795" i="3"/>
  <c r="F795" i="3"/>
  <c r="D796" i="3"/>
  <c r="F796" i="3"/>
  <c r="D797" i="3"/>
  <c r="F797" i="3"/>
  <c r="D798" i="3"/>
  <c r="F798" i="3"/>
  <c r="D799" i="3"/>
  <c r="F799" i="3"/>
  <c r="D800" i="3"/>
  <c r="F800" i="3"/>
  <c r="D801" i="3"/>
  <c r="F801" i="3"/>
  <c r="D802" i="3"/>
  <c r="G802" i="3" s="1"/>
  <c r="F802" i="3"/>
  <c r="D803" i="3"/>
  <c r="F803" i="3"/>
  <c r="D804" i="3"/>
  <c r="F804" i="3"/>
  <c r="D805" i="3"/>
  <c r="F805" i="3"/>
  <c r="D806" i="3"/>
  <c r="E806" i="3" s="1"/>
  <c r="F806" i="3"/>
  <c r="D807" i="3"/>
  <c r="F807" i="3"/>
  <c r="D808" i="3"/>
  <c r="F808" i="3"/>
  <c r="D809" i="3"/>
  <c r="F809" i="3"/>
  <c r="D810" i="3"/>
  <c r="G810" i="3" s="1"/>
  <c r="F810" i="3"/>
  <c r="D811" i="3"/>
  <c r="F811" i="3"/>
  <c r="D812" i="3"/>
  <c r="F812" i="3"/>
  <c r="D813" i="3"/>
  <c r="F813" i="3"/>
  <c r="D814" i="3"/>
  <c r="F814" i="3"/>
  <c r="D815" i="3"/>
  <c r="F815" i="3"/>
  <c r="D816" i="3"/>
  <c r="F816" i="3"/>
  <c r="D817" i="3"/>
  <c r="F817" i="3"/>
  <c r="D818" i="3"/>
  <c r="G818" i="3" s="1"/>
  <c r="F818" i="3"/>
  <c r="D819" i="3"/>
  <c r="F819" i="3"/>
  <c r="D820" i="3"/>
  <c r="F820" i="3"/>
  <c r="D821" i="3"/>
  <c r="F821" i="3"/>
  <c r="D822" i="3"/>
  <c r="E822" i="3" s="1"/>
  <c r="F822" i="3"/>
  <c r="D823" i="3"/>
  <c r="F823" i="3"/>
  <c r="D824" i="3"/>
  <c r="F824" i="3"/>
  <c r="D825" i="3"/>
  <c r="F825" i="3"/>
  <c r="D826" i="3"/>
  <c r="G826" i="3" s="1"/>
  <c r="F826" i="3"/>
  <c r="D827" i="3"/>
  <c r="F827" i="3"/>
  <c r="D828" i="3"/>
  <c r="F828" i="3"/>
  <c r="D829" i="3"/>
  <c r="F829" i="3"/>
  <c r="D830" i="3"/>
  <c r="F830" i="3"/>
  <c r="D831" i="3"/>
  <c r="F831" i="3"/>
  <c r="D832" i="3"/>
  <c r="F832" i="3"/>
  <c r="D833" i="3"/>
  <c r="F833" i="3"/>
  <c r="D834" i="3"/>
  <c r="G834" i="3" s="1"/>
  <c r="F834" i="3"/>
  <c r="D835" i="3"/>
  <c r="F835" i="3"/>
  <c r="D836" i="3"/>
  <c r="F836" i="3"/>
  <c r="D837" i="3"/>
  <c r="F837" i="3"/>
  <c r="D838" i="3"/>
  <c r="E838" i="3" s="1"/>
  <c r="F838" i="3"/>
  <c r="D839" i="3"/>
  <c r="F839" i="3"/>
  <c r="D840" i="3"/>
  <c r="F840" i="3"/>
  <c r="D841" i="3"/>
  <c r="F841" i="3"/>
  <c r="D842" i="3"/>
  <c r="G842" i="3" s="1"/>
  <c r="F842" i="3"/>
  <c r="D843" i="3"/>
  <c r="F843" i="3"/>
  <c r="D844" i="3"/>
  <c r="F844" i="3"/>
  <c r="D845" i="3"/>
  <c r="F845" i="3"/>
  <c r="D846" i="3"/>
  <c r="F846" i="3"/>
  <c r="D847" i="3"/>
  <c r="F847" i="3"/>
  <c r="D848" i="3"/>
  <c r="F848" i="3"/>
  <c r="D849" i="3"/>
  <c r="F849" i="3"/>
  <c r="D850" i="3"/>
  <c r="G850" i="3" s="1"/>
  <c r="F850" i="3"/>
  <c r="D851" i="3"/>
  <c r="F851" i="3"/>
  <c r="D852" i="3"/>
  <c r="F852" i="3"/>
  <c r="D853" i="3"/>
  <c r="F853" i="3"/>
  <c r="D854" i="3"/>
  <c r="E854" i="3" s="1"/>
  <c r="F854" i="3"/>
  <c r="D855" i="3"/>
  <c r="F855" i="3"/>
  <c r="D856" i="3"/>
  <c r="F856" i="3"/>
  <c r="D857" i="3"/>
  <c r="F857" i="3"/>
  <c r="D858" i="3"/>
  <c r="G858" i="3" s="1"/>
  <c r="F858" i="3"/>
  <c r="D859" i="3"/>
  <c r="F859" i="3"/>
  <c r="D860" i="3"/>
  <c r="F860" i="3"/>
  <c r="D861" i="3"/>
  <c r="F861" i="3"/>
  <c r="D862" i="3"/>
  <c r="F862" i="3"/>
  <c r="D863" i="3"/>
  <c r="F863" i="3"/>
  <c r="D864" i="3"/>
  <c r="F864" i="3"/>
  <c r="D865" i="3"/>
  <c r="F865" i="3"/>
  <c r="D866" i="3"/>
  <c r="G866" i="3" s="1"/>
  <c r="F866" i="3"/>
  <c r="D867" i="3"/>
  <c r="F867" i="3"/>
  <c r="D868" i="3"/>
  <c r="F868" i="3"/>
  <c r="D869" i="3"/>
  <c r="F869" i="3"/>
  <c r="D870" i="3"/>
  <c r="E870" i="3" s="1"/>
  <c r="F870" i="3"/>
  <c r="D871" i="3"/>
  <c r="F871" i="3"/>
  <c r="D872" i="3"/>
  <c r="F872" i="3"/>
  <c r="D873" i="3"/>
  <c r="F873" i="3"/>
  <c r="D874" i="3"/>
  <c r="G874" i="3" s="1"/>
  <c r="F874" i="3"/>
  <c r="D875" i="3"/>
  <c r="F875" i="3"/>
  <c r="D876" i="3"/>
  <c r="F876" i="3"/>
  <c r="D877" i="3"/>
  <c r="F877" i="3"/>
  <c r="D878" i="3"/>
  <c r="F878" i="3"/>
  <c r="D879" i="3"/>
  <c r="F879" i="3"/>
  <c r="D880" i="3"/>
  <c r="F880" i="3"/>
  <c r="D881" i="3"/>
  <c r="F881" i="3"/>
  <c r="D882" i="3"/>
  <c r="G882" i="3" s="1"/>
  <c r="F882" i="3"/>
  <c r="D883" i="3"/>
  <c r="F883" i="3"/>
  <c r="D884" i="3"/>
  <c r="F884" i="3"/>
  <c r="D885" i="3"/>
  <c r="F885" i="3"/>
  <c r="D886" i="3"/>
  <c r="E886" i="3" s="1"/>
  <c r="F886" i="3"/>
  <c r="D887" i="3"/>
  <c r="F887" i="3"/>
  <c r="D888" i="3"/>
  <c r="F888" i="3"/>
  <c r="D889" i="3"/>
  <c r="F889" i="3"/>
  <c r="D890" i="3"/>
  <c r="G890" i="3" s="1"/>
  <c r="F890" i="3"/>
  <c r="D891" i="3"/>
  <c r="F891" i="3"/>
  <c r="D892" i="3"/>
  <c r="F892" i="3"/>
  <c r="D893" i="3"/>
  <c r="F893" i="3"/>
  <c r="D894" i="3"/>
  <c r="F894" i="3"/>
  <c r="D895" i="3"/>
  <c r="F895" i="3"/>
  <c r="D896" i="3"/>
  <c r="F896" i="3"/>
  <c r="D897" i="3"/>
  <c r="F897" i="3"/>
  <c r="D898" i="3"/>
  <c r="G898" i="3" s="1"/>
  <c r="F898" i="3"/>
  <c r="D899" i="3"/>
  <c r="F899" i="3"/>
  <c r="D900" i="3"/>
  <c r="F900" i="3"/>
  <c r="D901" i="3"/>
  <c r="F901" i="3"/>
  <c r="D902" i="3"/>
  <c r="E902" i="3" s="1"/>
  <c r="F902" i="3"/>
  <c r="D903" i="3"/>
  <c r="F903" i="3"/>
  <c r="D904" i="3"/>
  <c r="F904" i="3"/>
  <c r="D905" i="3"/>
  <c r="F905" i="3"/>
  <c r="D906" i="3"/>
  <c r="G906" i="3" s="1"/>
  <c r="F906" i="3"/>
  <c r="D907" i="3"/>
  <c r="F907" i="3"/>
  <c r="D908" i="3"/>
  <c r="F908" i="3"/>
  <c r="D909" i="3"/>
  <c r="F909" i="3"/>
  <c r="D910" i="3"/>
  <c r="F910" i="3"/>
  <c r="D911" i="3"/>
  <c r="F911" i="3"/>
  <c r="D912" i="3"/>
  <c r="F912" i="3"/>
  <c r="D913" i="3"/>
  <c r="F913" i="3"/>
  <c r="D914" i="3"/>
  <c r="G914" i="3" s="1"/>
  <c r="F914" i="3"/>
  <c r="D915" i="3"/>
  <c r="F915" i="3"/>
  <c r="D916" i="3"/>
  <c r="F916" i="3"/>
  <c r="D917" i="3"/>
  <c r="F917" i="3"/>
  <c r="D918" i="3"/>
  <c r="E918" i="3" s="1"/>
  <c r="F918" i="3"/>
  <c r="D919" i="3"/>
  <c r="F919" i="3"/>
  <c r="D920" i="3"/>
  <c r="F920" i="3"/>
  <c r="D921" i="3"/>
  <c r="F921" i="3"/>
  <c r="D922" i="3"/>
  <c r="G922" i="3" s="1"/>
  <c r="F922" i="3"/>
  <c r="D923" i="3"/>
  <c r="F923" i="3"/>
  <c r="D924" i="3"/>
  <c r="F924" i="3"/>
  <c r="D925" i="3"/>
  <c r="F925" i="3"/>
  <c r="D926" i="3"/>
  <c r="F926" i="3"/>
  <c r="D927" i="3"/>
  <c r="F927" i="3"/>
  <c r="D928" i="3"/>
  <c r="F928" i="3"/>
  <c r="D929" i="3"/>
  <c r="F929" i="3"/>
  <c r="D930" i="3"/>
  <c r="G930" i="3" s="1"/>
  <c r="F930" i="3"/>
  <c r="D931" i="3"/>
  <c r="F931" i="3"/>
  <c r="D932" i="3"/>
  <c r="F932" i="3"/>
  <c r="D933" i="3"/>
  <c r="F933" i="3"/>
  <c r="D934" i="3"/>
  <c r="E934" i="3" s="1"/>
  <c r="F934" i="3"/>
  <c r="D935" i="3"/>
  <c r="F935" i="3"/>
  <c r="D936" i="3"/>
  <c r="F936" i="3"/>
  <c r="D937" i="3"/>
  <c r="F937" i="3"/>
  <c r="D938" i="3"/>
  <c r="G938" i="3" s="1"/>
  <c r="F938" i="3"/>
  <c r="D939" i="3"/>
  <c r="F939" i="3"/>
  <c r="D940" i="3"/>
  <c r="F940" i="3"/>
  <c r="D941" i="3"/>
  <c r="F941" i="3"/>
  <c r="D942" i="3"/>
  <c r="F942" i="3"/>
  <c r="D943" i="3"/>
  <c r="F943" i="3"/>
  <c r="D944" i="3"/>
  <c r="F944" i="3"/>
  <c r="D945" i="3"/>
  <c r="F945" i="3"/>
  <c r="D946" i="3"/>
  <c r="G946" i="3" s="1"/>
  <c r="F946" i="3"/>
  <c r="D947" i="3"/>
  <c r="F947" i="3"/>
  <c r="D948" i="3"/>
  <c r="F948" i="3"/>
  <c r="D949" i="3"/>
  <c r="F949" i="3"/>
  <c r="D950" i="3"/>
  <c r="E950" i="3" s="1"/>
  <c r="F950" i="3"/>
  <c r="D951" i="3"/>
  <c r="F951" i="3"/>
  <c r="D952" i="3"/>
  <c r="F952" i="3"/>
  <c r="D953" i="3"/>
  <c r="F953" i="3"/>
  <c r="D954" i="3"/>
  <c r="G954" i="3" s="1"/>
  <c r="F954" i="3"/>
  <c r="D955" i="3"/>
  <c r="F955" i="3"/>
  <c r="D956" i="3"/>
  <c r="F956" i="3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2" i="1"/>
  <c r="G3" i="1"/>
  <c r="H3" i="1" s="1"/>
  <c r="G4" i="1"/>
  <c r="H4" i="1" s="1"/>
  <c r="G5" i="1"/>
  <c r="H5" i="1" s="1"/>
  <c r="G6" i="1"/>
  <c r="H6" i="1" s="1"/>
  <c r="G7" i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53" i="1"/>
  <c r="H53" i="1" s="1"/>
  <c r="G54" i="1"/>
  <c r="H54" i="1" s="1"/>
  <c r="G55" i="1"/>
  <c r="H55" i="1" s="1"/>
  <c r="G56" i="1"/>
  <c r="H56" i="1" s="1"/>
  <c r="G57" i="1"/>
  <c r="H57" i="1" s="1"/>
  <c r="G58" i="1"/>
  <c r="H58" i="1" s="1"/>
  <c r="G59" i="1"/>
  <c r="H59" i="1" s="1"/>
  <c r="G60" i="1"/>
  <c r="H60" i="1" s="1"/>
  <c r="G61" i="1"/>
  <c r="H61" i="1" s="1"/>
  <c r="G62" i="1"/>
  <c r="H62" i="1" s="1"/>
  <c r="G63" i="1"/>
  <c r="H63" i="1" s="1"/>
  <c r="G64" i="1"/>
  <c r="H64" i="1" s="1"/>
  <c r="G65" i="1"/>
  <c r="H65" i="1" s="1"/>
  <c r="G66" i="1"/>
  <c r="H66" i="1" s="1"/>
  <c r="G67" i="1"/>
  <c r="H67" i="1" s="1"/>
  <c r="G68" i="1"/>
  <c r="H68" i="1" s="1"/>
  <c r="G69" i="1"/>
  <c r="H69" i="1" s="1"/>
  <c r="G70" i="1"/>
  <c r="H70" i="1" s="1"/>
  <c r="G71" i="1"/>
  <c r="H71" i="1" s="1"/>
  <c r="G72" i="1"/>
  <c r="H72" i="1" s="1"/>
  <c r="G73" i="1"/>
  <c r="H73" i="1" s="1"/>
  <c r="G74" i="1"/>
  <c r="H74" i="1" s="1"/>
  <c r="G75" i="1"/>
  <c r="H75" i="1" s="1"/>
  <c r="G76" i="1"/>
  <c r="H76" i="1" s="1"/>
  <c r="G77" i="1"/>
  <c r="H77" i="1" s="1"/>
  <c r="G78" i="1"/>
  <c r="H78" i="1" s="1"/>
  <c r="G79" i="1"/>
  <c r="H79" i="1" s="1"/>
  <c r="G80" i="1"/>
  <c r="H80" i="1" s="1"/>
  <c r="G81" i="1"/>
  <c r="H81" i="1" s="1"/>
  <c r="G82" i="1"/>
  <c r="H82" i="1" s="1"/>
  <c r="G83" i="1"/>
  <c r="H83" i="1" s="1"/>
  <c r="G84" i="1"/>
  <c r="H84" i="1" s="1"/>
  <c r="G85" i="1"/>
  <c r="H85" i="1" s="1"/>
  <c r="G86" i="1"/>
  <c r="H86" i="1" s="1"/>
  <c r="G87" i="1"/>
  <c r="H87" i="1" s="1"/>
  <c r="G88" i="1"/>
  <c r="H88" i="1" s="1"/>
  <c r="G89" i="1"/>
  <c r="H89" i="1" s="1"/>
  <c r="G90" i="1"/>
  <c r="H90" i="1" s="1"/>
  <c r="G91" i="1"/>
  <c r="H91" i="1" s="1"/>
  <c r="G92" i="1"/>
  <c r="H92" i="1" s="1"/>
  <c r="G93" i="1"/>
  <c r="H93" i="1" s="1"/>
  <c r="G94" i="1"/>
  <c r="H94" i="1" s="1"/>
  <c r="G95" i="1"/>
  <c r="H95" i="1" s="1"/>
  <c r="G96" i="1"/>
  <c r="H96" i="1" s="1"/>
  <c r="G97" i="1"/>
  <c r="H97" i="1" s="1"/>
  <c r="G98" i="1"/>
  <c r="H98" i="1" s="1"/>
  <c r="G99" i="1"/>
  <c r="H99" i="1" s="1"/>
  <c r="G100" i="1"/>
  <c r="H100" i="1" s="1"/>
  <c r="G101" i="1"/>
  <c r="H101" i="1" s="1"/>
  <c r="G102" i="1"/>
  <c r="H102" i="1" s="1"/>
  <c r="G103" i="1"/>
  <c r="H103" i="1" s="1"/>
  <c r="G104" i="1"/>
  <c r="H104" i="1" s="1"/>
  <c r="G105" i="1"/>
  <c r="H105" i="1" s="1"/>
  <c r="G106" i="1"/>
  <c r="H106" i="1" s="1"/>
  <c r="G107" i="1"/>
  <c r="H107" i="1" s="1"/>
  <c r="G108" i="1"/>
  <c r="H108" i="1" s="1"/>
  <c r="G109" i="1"/>
  <c r="H109" i="1" s="1"/>
  <c r="G110" i="1"/>
  <c r="H110" i="1" s="1"/>
  <c r="G111" i="1"/>
  <c r="H111" i="1" s="1"/>
  <c r="G112" i="1"/>
  <c r="H112" i="1" s="1"/>
  <c r="G113" i="1"/>
  <c r="H113" i="1" s="1"/>
  <c r="G114" i="1"/>
  <c r="H114" i="1" s="1"/>
  <c r="G115" i="1"/>
  <c r="H115" i="1" s="1"/>
  <c r="G116" i="1"/>
  <c r="H116" i="1" s="1"/>
  <c r="G117" i="1"/>
  <c r="H117" i="1" s="1"/>
  <c r="G118" i="1"/>
  <c r="H118" i="1" s="1"/>
  <c r="G119" i="1"/>
  <c r="H119" i="1" s="1"/>
  <c r="G120" i="1"/>
  <c r="H120" i="1" s="1"/>
  <c r="G121" i="1"/>
  <c r="H121" i="1" s="1"/>
  <c r="G122" i="1"/>
  <c r="H122" i="1" s="1"/>
  <c r="G123" i="1"/>
  <c r="H123" i="1" s="1"/>
  <c r="G124" i="1"/>
  <c r="H124" i="1" s="1"/>
  <c r="G125" i="1"/>
  <c r="H125" i="1" s="1"/>
  <c r="G126" i="1"/>
  <c r="H126" i="1" s="1"/>
  <c r="G127" i="1"/>
  <c r="H127" i="1" s="1"/>
  <c r="G128" i="1"/>
  <c r="H128" i="1" s="1"/>
  <c r="G129" i="1"/>
  <c r="H129" i="1" s="1"/>
  <c r="G130" i="1"/>
  <c r="H130" i="1" s="1"/>
  <c r="G131" i="1"/>
  <c r="H131" i="1" s="1"/>
  <c r="G132" i="1"/>
  <c r="H132" i="1" s="1"/>
  <c r="G133" i="1"/>
  <c r="H133" i="1" s="1"/>
  <c r="G134" i="1"/>
  <c r="H134" i="1" s="1"/>
  <c r="G135" i="1"/>
  <c r="H135" i="1" s="1"/>
  <c r="G136" i="1"/>
  <c r="H136" i="1" s="1"/>
  <c r="G137" i="1"/>
  <c r="H137" i="1" s="1"/>
  <c r="G138" i="1"/>
  <c r="H138" i="1" s="1"/>
  <c r="G139" i="1"/>
  <c r="H139" i="1" s="1"/>
  <c r="G140" i="1"/>
  <c r="H140" i="1" s="1"/>
  <c r="G141" i="1"/>
  <c r="H141" i="1" s="1"/>
  <c r="G142" i="1"/>
  <c r="H142" i="1" s="1"/>
  <c r="G143" i="1"/>
  <c r="H143" i="1" s="1"/>
  <c r="G144" i="1"/>
  <c r="H144" i="1" s="1"/>
  <c r="G145" i="1"/>
  <c r="H145" i="1" s="1"/>
  <c r="G146" i="1"/>
  <c r="H146" i="1" s="1"/>
  <c r="G147" i="1"/>
  <c r="H147" i="1" s="1"/>
  <c r="G148" i="1"/>
  <c r="H148" i="1" s="1"/>
  <c r="G149" i="1"/>
  <c r="H149" i="1" s="1"/>
  <c r="G150" i="1"/>
  <c r="H150" i="1" s="1"/>
  <c r="G151" i="1"/>
  <c r="H151" i="1" s="1"/>
  <c r="G152" i="1"/>
  <c r="H152" i="1" s="1"/>
  <c r="G153" i="1"/>
  <c r="H153" i="1" s="1"/>
  <c r="G154" i="1"/>
  <c r="H154" i="1" s="1"/>
  <c r="G155" i="1"/>
  <c r="H155" i="1" s="1"/>
  <c r="G156" i="1"/>
  <c r="H156" i="1" s="1"/>
  <c r="G157" i="1"/>
  <c r="H157" i="1" s="1"/>
  <c r="G158" i="1"/>
  <c r="H158" i="1" s="1"/>
  <c r="G159" i="1"/>
  <c r="H159" i="1" s="1"/>
  <c r="G160" i="1"/>
  <c r="H160" i="1" s="1"/>
  <c r="G161" i="1"/>
  <c r="H161" i="1" s="1"/>
  <c r="G162" i="1"/>
  <c r="H162" i="1" s="1"/>
  <c r="G163" i="1"/>
  <c r="H163" i="1" s="1"/>
  <c r="G164" i="1"/>
  <c r="H164" i="1" s="1"/>
  <c r="G165" i="1"/>
  <c r="H165" i="1" s="1"/>
  <c r="G166" i="1"/>
  <c r="H166" i="1" s="1"/>
  <c r="G167" i="1"/>
  <c r="H167" i="1" s="1"/>
  <c r="G168" i="1"/>
  <c r="H168" i="1" s="1"/>
  <c r="G169" i="1"/>
  <c r="H169" i="1" s="1"/>
  <c r="G170" i="1"/>
  <c r="H170" i="1" s="1"/>
  <c r="G171" i="1"/>
  <c r="H171" i="1" s="1"/>
  <c r="G172" i="1"/>
  <c r="H172" i="1" s="1"/>
  <c r="G173" i="1"/>
  <c r="H173" i="1" s="1"/>
  <c r="G174" i="1"/>
  <c r="H174" i="1" s="1"/>
  <c r="G175" i="1"/>
  <c r="H175" i="1" s="1"/>
  <c r="G176" i="1"/>
  <c r="H176" i="1" s="1"/>
  <c r="G177" i="1"/>
  <c r="H177" i="1" s="1"/>
  <c r="G178" i="1"/>
  <c r="H178" i="1" s="1"/>
  <c r="G179" i="1"/>
  <c r="H179" i="1" s="1"/>
  <c r="G180" i="1"/>
  <c r="H180" i="1" s="1"/>
  <c r="G181" i="1"/>
  <c r="H181" i="1" s="1"/>
  <c r="G182" i="1"/>
  <c r="H182" i="1" s="1"/>
  <c r="G183" i="1"/>
  <c r="H183" i="1" s="1"/>
  <c r="G184" i="1"/>
  <c r="H184" i="1" s="1"/>
  <c r="G185" i="1"/>
  <c r="H185" i="1" s="1"/>
  <c r="G186" i="1"/>
  <c r="H186" i="1" s="1"/>
  <c r="G187" i="1"/>
  <c r="H187" i="1" s="1"/>
  <c r="G188" i="1"/>
  <c r="H188" i="1" s="1"/>
  <c r="G189" i="1"/>
  <c r="H189" i="1" s="1"/>
  <c r="G190" i="1"/>
  <c r="H190" i="1" s="1"/>
  <c r="G191" i="1"/>
  <c r="H191" i="1" s="1"/>
  <c r="G192" i="1"/>
  <c r="H192" i="1" s="1"/>
  <c r="G193" i="1"/>
  <c r="H193" i="1" s="1"/>
  <c r="G194" i="1"/>
  <c r="H194" i="1" s="1"/>
  <c r="G195" i="1"/>
  <c r="H195" i="1" s="1"/>
  <c r="G196" i="1"/>
  <c r="H196" i="1" s="1"/>
  <c r="G197" i="1"/>
  <c r="H197" i="1" s="1"/>
  <c r="G198" i="1"/>
  <c r="H198" i="1" s="1"/>
  <c r="G199" i="1"/>
  <c r="H199" i="1" s="1"/>
  <c r="G200" i="1"/>
  <c r="H200" i="1" s="1"/>
  <c r="G201" i="1"/>
  <c r="H201" i="1" s="1"/>
  <c r="G202" i="1"/>
  <c r="H202" i="1" s="1"/>
  <c r="G203" i="1"/>
  <c r="H203" i="1" s="1"/>
  <c r="G204" i="1"/>
  <c r="H204" i="1" s="1"/>
  <c r="G205" i="1"/>
  <c r="H205" i="1" s="1"/>
  <c r="G206" i="1"/>
  <c r="H206" i="1" s="1"/>
  <c r="G207" i="1"/>
  <c r="H207" i="1" s="1"/>
  <c r="G208" i="1"/>
  <c r="H208" i="1" s="1"/>
  <c r="G209" i="1"/>
  <c r="H209" i="1" s="1"/>
  <c r="G210" i="1"/>
  <c r="H210" i="1" s="1"/>
  <c r="G211" i="1"/>
  <c r="H211" i="1" s="1"/>
  <c r="G212" i="1"/>
  <c r="H212" i="1" s="1"/>
  <c r="G213" i="1"/>
  <c r="H213" i="1" s="1"/>
  <c r="G214" i="1"/>
  <c r="H214" i="1" s="1"/>
  <c r="G215" i="1"/>
  <c r="H215" i="1" s="1"/>
  <c r="G216" i="1"/>
  <c r="H216" i="1" s="1"/>
  <c r="G217" i="1"/>
  <c r="H217" i="1" s="1"/>
  <c r="G218" i="1"/>
  <c r="H218" i="1" s="1"/>
  <c r="G219" i="1"/>
  <c r="H219" i="1" s="1"/>
  <c r="G220" i="1"/>
  <c r="H220" i="1" s="1"/>
  <c r="G221" i="1"/>
  <c r="H221" i="1" s="1"/>
  <c r="G222" i="1"/>
  <c r="H222" i="1" s="1"/>
  <c r="G223" i="1"/>
  <c r="H223" i="1" s="1"/>
  <c r="G224" i="1"/>
  <c r="H224" i="1" s="1"/>
  <c r="G225" i="1"/>
  <c r="H225" i="1" s="1"/>
  <c r="G226" i="1"/>
  <c r="H226" i="1" s="1"/>
  <c r="G227" i="1"/>
  <c r="H227" i="1" s="1"/>
  <c r="G228" i="1"/>
  <c r="H228" i="1" s="1"/>
  <c r="G229" i="1"/>
  <c r="H229" i="1" s="1"/>
  <c r="G230" i="1"/>
  <c r="H230" i="1" s="1"/>
  <c r="G231" i="1"/>
  <c r="H231" i="1" s="1"/>
  <c r="G232" i="1"/>
  <c r="H232" i="1" s="1"/>
  <c r="G233" i="1"/>
  <c r="H233" i="1" s="1"/>
  <c r="G234" i="1"/>
  <c r="H234" i="1" s="1"/>
  <c r="G235" i="1"/>
  <c r="H235" i="1" s="1"/>
  <c r="G236" i="1"/>
  <c r="H236" i="1" s="1"/>
  <c r="G237" i="1"/>
  <c r="H237" i="1" s="1"/>
  <c r="G238" i="1"/>
  <c r="H238" i="1" s="1"/>
  <c r="G239" i="1"/>
  <c r="H239" i="1" s="1"/>
  <c r="G240" i="1"/>
  <c r="H240" i="1" s="1"/>
  <c r="G241" i="1"/>
  <c r="H241" i="1" s="1"/>
  <c r="G242" i="1"/>
  <c r="H242" i="1" s="1"/>
  <c r="G243" i="1"/>
  <c r="H243" i="1" s="1"/>
  <c r="G244" i="1"/>
  <c r="H244" i="1" s="1"/>
  <c r="G245" i="1"/>
  <c r="H245" i="1" s="1"/>
  <c r="G246" i="1"/>
  <c r="H246" i="1" s="1"/>
  <c r="G247" i="1"/>
  <c r="H247" i="1" s="1"/>
  <c r="G248" i="1"/>
  <c r="H248" i="1" s="1"/>
  <c r="G249" i="1"/>
  <c r="H249" i="1" s="1"/>
  <c r="G250" i="1"/>
  <c r="H250" i="1" s="1"/>
  <c r="G251" i="1"/>
  <c r="H251" i="1" s="1"/>
  <c r="G252" i="1"/>
  <c r="H252" i="1" s="1"/>
  <c r="G253" i="1"/>
  <c r="H253" i="1" s="1"/>
  <c r="G254" i="1"/>
  <c r="H254" i="1" s="1"/>
  <c r="G255" i="1"/>
  <c r="H255" i="1" s="1"/>
  <c r="G256" i="1"/>
  <c r="H256" i="1" s="1"/>
  <c r="G257" i="1"/>
  <c r="H257" i="1" s="1"/>
  <c r="G258" i="1"/>
  <c r="H258" i="1" s="1"/>
  <c r="G259" i="1"/>
  <c r="H259" i="1" s="1"/>
  <c r="G260" i="1"/>
  <c r="H260" i="1" s="1"/>
  <c r="G261" i="1"/>
  <c r="H261" i="1" s="1"/>
  <c r="G262" i="1"/>
  <c r="H262" i="1" s="1"/>
  <c r="G263" i="1"/>
  <c r="H263" i="1" s="1"/>
  <c r="G264" i="1"/>
  <c r="H264" i="1" s="1"/>
  <c r="G265" i="1"/>
  <c r="H265" i="1" s="1"/>
  <c r="G266" i="1"/>
  <c r="H266" i="1" s="1"/>
  <c r="G267" i="1"/>
  <c r="H267" i="1" s="1"/>
  <c r="G268" i="1"/>
  <c r="H268" i="1" s="1"/>
  <c r="G269" i="1"/>
  <c r="H269" i="1" s="1"/>
  <c r="G270" i="1"/>
  <c r="H270" i="1" s="1"/>
  <c r="G271" i="1"/>
  <c r="H271" i="1" s="1"/>
  <c r="G272" i="1"/>
  <c r="H272" i="1" s="1"/>
  <c r="G273" i="1"/>
  <c r="H273" i="1" s="1"/>
  <c r="G274" i="1"/>
  <c r="H274" i="1" s="1"/>
  <c r="G275" i="1"/>
  <c r="H275" i="1" s="1"/>
  <c r="G276" i="1"/>
  <c r="H276" i="1" s="1"/>
  <c r="G277" i="1"/>
  <c r="H277" i="1" s="1"/>
  <c r="G278" i="1"/>
  <c r="H278" i="1" s="1"/>
  <c r="G279" i="1"/>
  <c r="H279" i="1" s="1"/>
  <c r="G280" i="1"/>
  <c r="H280" i="1" s="1"/>
  <c r="G281" i="1"/>
  <c r="H281" i="1" s="1"/>
  <c r="G282" i="1"/>
  <c r="H282" i="1" s="1"/>
  <c r="G283" i="1"/>
  <c r="H283" i="1" s="1"/>
  <c r="G284" i="1"/>
  <c r="H284" i="1" s="1"/>
  <c r="G285" i="1"/>
  <c r="H285" i="1" s="1"/>
  <c r="G286" i="1"/>
  <c r="H286" i="1" s="1"/>
  <c r="G287" i="1"/>
  <c r="H287" i="1" s="1"/>
  <c r="G288" i="1"/>
  <c r="H288" i="1" s="1"/>
  <c r="G289" i="1"/>
  <c r="H289" i="1" s="1"/>
  <c r="G290" i="1"/>
  <c r="H290" i="1" s="1"/>
  <c r="G291" i="1"/>
  <c r="H291" i="1" s="1"/>
  <c r="G292" i="1"/>
  <c r="H292" i="1" s="1"/>
  <c r="G293" i="1"/>
  <c r="H293" i="1" s="1"/>
  <c r="G294" i="1"/>
  <c r="H294" i="1" s="1"/>
  <c r="G295" i="1"/>
  <c r="H295" i="1" s="1"/>
  <c r="G296" i="1"/>
  <c r="H296" i="1" s="1"/>
  <c r="G297" i="1"/>
  <c r="H297" i="1" s="1"/>
  <c r="G298" i="1"/>
  <c r="H298" i="1" s="1"/>
  <c r="G299" i="1"/>
  <c r="H299" i="1" s="1"/>
  <c r="G300" i="1"/>
  <c r="H300" i="1" s="1"/>
  <c r="G301" i="1"/>
  <c r="H301" i="1" s="1"/>
  <c r="G302" i="1"/>
  <c r="H302" i="1" s="1"/>
  <c r="G303" i="1"/>
  <c r="H303" i="1" s="1"/>
  <c r="G304" i="1"/>
  <c r="H304" i="1" s="1"/>
  <c r="G305" i="1"/>
  <c r="H305" i="1" s="1"/>
  <c r="G306" i="1"/>
  <c r="H306" i="1" s="1"/>
  <c r="G307" i="1"/>
  <c r="H307" i="1" s="1"/>
  <c r="G308" i="1"/>
  <c r="H308" i="1" s="1"/>
  <c r="G309" i="1"/>
  <c r="H309" i="1" s="1"/>
  <c r="G310" i="1"/>
  <c r="H310" i="1" s="1"/>
  <c r="G311" i="1"/>
  <c r="H311" i="1" s="1"/>
  <c r="G312" i="1"/>
  <c r="H312" i="1" s="1"/>
  <c r="G313" i="1"/>
  <c r="H313" i="1" s="1"/>
  <c r="G314" i="1"/>
  <c r="H314" i="1" s="1"/>
  <c r="G315" i="1"/>
  <c r="H315" i="1" s="1"/>
  <c r="G316" i="1"/>
  <c r="H316" i="1" s="1"/>
  <c r="G317" i="1"/>
  <c r="H317" i="1" s="1"/>
  <c r="G318" i="1"/>
  <c r="H318" i="1" s="1"/>
  <c r="G319" i="1"/>
  <c r="H319" i="1" s="1"/>
  <c r="G320" i="1"/>
  <c r="H320" i="1" s="1"/>
  <c r="G321" i="1"/>
  <c r="H321" i="1" s="1"/>
  <c r="G322" i="1"/>
  <c r="H322" i="1" s="1"/>
  <c r="G323" i="1"/>
  <c r="H323" i="1" s="1"/>
  <c r="G324" i="1"/>
  <c r="H324" i="1" s="1"/>
  <c r="G325" i="1"/>
  <c r="H325" i="1" s="1"/>
  <c r="G326" i="1"/>
  <c r="H326" i="1" s="1"/>
  <c r="G327" i="1"/>
  <c r="H327" i="1" s="1"/>
  <c r="G328" i="1"/>
  <c r="H328" i="1" s="1"/>
  <c r="G329" i="1"/>
  <c r="H329" i="1" s="1"/>
  <c r="G330" i="1"/>
  <c r="H330" i="1" s="1"/>
  <c r="G331" i="1"/>
  <c r="H331" i="1" s="1"/>
  <c r="G332" i="1"/>
  <c r="H332" i="1" s="1"/>
  <c r="G333" i="1"/>
  <c r="H333" i="1" s="1"/>
  <c r="G334" i="1"/>
  <c r="H334" i="1" s="1"/>
  <c r="G335" i="1"/>
  <c r="H335" i="1" s="1"/>
  <c r="G336" i="1"/>
  <c r="H336" i="1" s="1"/>
  <c r="G337" i="1"/>
  <c r="H337" i="1" s="1"/>
  <c r="G338" i="1"/>
  <c r="H338" i="1" s="1"/>
  <c r="G339" i="1"/>
  <c r="H339" i="1" s="1"/>
  <c r="G340" i="1"/>
  <c r="H340" i="1" s="1"/>
  <c r="G341" i="1"/>
  <c r="H341" i="1" s="1"/>
  <c r="G342" i="1"/>
  <c r="H342" i="1" s="1"/>
  <c r="G343" i="1"/>
  <c r="H343" i="1" s="1"/>
  <c r="G344" i="1"/>
  <c r="H344" i="1" s="1"/>
  <c r="G345" i="1"/>
  <c r="H345" i="1" s="1"/>
  <c r="G346" i="1"/>
  <c r="H346" i="1" s="1"/>
  <c r="G347" i="1"/>
  <c r="H347" i="1" s="1"/>
  <c r="G348" i="1"/>
  <c r="H348" i="1" s="1"/>
  <c r="G349" i="1"/>
  <c r="H349" i="1" s="1"/>
  <c r="G350" i="1"/>
  <c r="H350" i="1" s="1"/>
  <c r="G351" i="1"/>
  <c r="H351" i="1" s="1"/>
  <c r="G352" i="1"/>
  <c r="H352" i="1" s="1"/>
  <c r="G353" i="1"/>
  <c r="H353" i="1" s="1"/>
  <c r="G354" i="1"/>
  <c r="H354" i="1" s="1"/>
  <c r="G355" i="1"/>
  <c r="H355" i="1" s="1"/>
  <c r="G356" i="1"/>
  <c r="H356" i="1" s="1"/>
  <c r="G357" i="1"/>
  <c r="H357" i="1" s="1"/>
  <c r="G358" i="1"/>
  <c r="H358" i="1" s="1"/>
  <c r="G359" i="1"/>
  <c r="H359" i="1" s="1"/>
  <c r="G360" i="1"/>
  <c r="H360" i="1" s="1"/>
  <c r="G361" i="1"/>
  <c r="H361" i="1" s="1"/>
  <c r="G362" i="1"/>
  <c r="H362" i="1" s="1"/>
  <c r="G363" i="1"/>
  <c r="H363" i="1" s="1"/>
  <c r="G364" i="1"/>
  <c r="H364" i="1" s="1"/>
  <c r="G365" i="1"/>
  <c r="H365" i="1" s="1"/>
  <c r="G366" i="1"/>
  <c r="H366" i="1" s="1"/>
  <c r="G367" i="1"/>
  <c r="H367" i="1" s="1"/>
  <c r="G368" i="1"/>
  <c r="H368" i="1" s="1"/>
  <c r="G369" i="1"/>
  <c r="H369" i="1" s="1"/>
  <c r="G370" i="1"/>
  <c r="H370" i="1" s="1"/>
  <c r="G371" i="1"/>
  <c r="H371" i="1" s="1"/>
  <c r="G372" i="1"/>
  <c r="H372" i="1" s="1"/>
  <c r="G373" i="1"/>
  <c r="H373" i="1" s="1"/>
  <c r="G374" i="1"/>
  <c r="H374" i="1" s="1"/>
  <c r="G375" i="1"/>
  <c r="H375" i="1" s="1"/>
  <c r="G376" i="1"/>
  <c r="H376" i="1" s="1"/>
  <c r="G377" i="1"/>
  <c r="H377" i="1" s="1"/>
  <c r="G378" i="1"/>
  <c r="H378" i="1" s="1"/>
  <c r="G379" i="1"/>
  <c r="H379" i="1" s="1"/>
  <c r="G380" i="1"/>
  <c r="H380" i="1" s="1"/>
  <c r="G381" i="1"/>
  <c r="H381" i="1" s="1"/>
  <c r="G382" i="1"/>
  <c r="H382" i="1" s="1"/>
  <c r="G383" i="1"/>
  <c r="H383" i="1" s="1"/>
  <c r="G384" i="1"/>
  <c r="H384" i="1" s="1"/>
  <c r="G385" i="1"/>
  <c r="H385" i="1" s="1"/>
  <c r="G386" i="1"/>
  <c r="H386" i="1" s="1"/>
  <c r="G387" i="1"/>
  <c r="H387" i="1" s="1"/>
  <c r="G388" i="1"/>
  <c r="H388" i="1" s="1"/>
  <c r="G389" i="1"/>
  <c r="H389" i="1" s="1"/>
  <c r="G390" i="1"/>
  <c r="H390" i="1" s="1"/>
  <c r="G391" i="1"/>
  <c r="H391" i="1" s="1"/>
  <c r="G392" i="1"/>
  <c r="H392" i="1" s="1"/>
  <c r="G393" i="1"/>
  <c r="H393" i="1" s="1"/>
  <c r="G394" i="1"/>
  <c r="H394" i="1" s="1"/>
  <c r="G395" i="1"/>
  <c r="H395" i="1" s="1"/>
  <c r="G396" i="1"/>
  <c r="H396" i="1" s="1"/>
  <c r="G397" i="1"/>
  <c r="H397" i="1" s="1"/>
  <c r="G398" i="1"/>
  <c r="H398" i="1" s="1"/>
  <c r="G399" i="1"/>
  <c r="H399" i="1" s="1"/>
  <c r="G400" i="1"/>
  <c r="H400" i="1" s="1"/>
  <c r="G401" i="1"/>
  <c r="H401" i="1" s="1"/>
  <c r="G402" i="1"/>
  <c r="H402" i="1" s="1"/>
  <c r="G403" i="1"/>
  <c r="H403" i="1" s="1"/>
  <c r="G404" i="1"/>
  <c r="H404" i="1" s="1"/>
  <c r="G405" i="1"/>
  <c r="H405" i="1" s="1"/>
  <c r="G406" i="1"/>
  <c r="H406" i="1" s="1"/>
  <c r="G407" i="1"/>
  <c r="H407" i="1" s="1"/>
  <c r="G408" i="1"/>
  <c r="H408" i="1" s="1"/>
  <c r="G409" i="1"/>
  <c r="H409" i="1" s="1"/>
  <c r="G410" i="1"/>
  <c r="H410" i="1" s="1"/>
  <c r="G411" i="1"/>
  <c r="H411" i="1" s="1"/>
  <c r="G412" i="1"/>
  <c r="H412" i="1" s="1"/>
  <c r="G413" i="1"/>
  <c r="H413" i="1" s="1"/>
  <c r="G414" i="1"/>
  <c r="H414" i="1" s="1"/>
  <c r="G415" i="1"/>
  <c r="H415" i="1" s="1"/>
  <c r="G416" i="1"/>
  <c r="H416" i="1" s="1"/>
  <c r="G417" i="1"/>
  <c r="H417" i="1" s="1"/>
  <c r="G418" i="1"/>
  <c r="H418" i="1" s="1"/>
  <c r="G419" i="1"/>
  <c r="H419" i="1" s="1"/>
  <c r="G420" i="1"/>
  <c r="H420" i="1" s="1"/>
  <c r="G421" i="1"/>
  <c r="H421" i="1" s="1"/>
  <c r="G422" i="1"/>
  <c r="H422" i="1" s="1"/>
  <c r="G423" i="1"/>
  <c r="H423" i="1" s="1"/>
  <c r="G424" i="1"/>
  <c r="H424" i="1" s="1"/>
  <c r="G425" i="1"/>
  <c r="H425" i="1" s="1"/>
  <c r="G426" i="1"/>
  <c r="H426" i="1" s="1"/>
  <c r="G427" i="1"/>
  <c r="H427" i="1" s="1"/>
  <c r="G428" i="1"/>
  <c r="H428" i="1" s="1"/>
  <c r="G429" i="1"/>
  <c r="H429" i="1" s="1"/>
  <c r="G430" i="1"/>
  <c r="H430" i="1" s="1"/>
  <c r="G431" i="1"/>
  <c r="H431" i="1" s="1"/>
  <c r="G432" i="1"/>
  <c r="H432" i="1" s="1"/>
  <c r="G433" i="1"/>
  <c r="H433" i="1" s="1"/>
  <c r="G434" i="1"/>
  <c r="H434" i="1" s="1"/>
  <c r="G435" i="1"/>
  <c r="H435" i="1" s="1"/>
  <c r="G436" i="1"/>
  <c r="H436" i="1" s="1"/>
  <c r="G437" i="1"/>
  <c r="H437" i="1" s="1"/>
  <c r="G438" i="1"/>
  <c r="H438" i="1" s="1"/>
  <c r="G439" i="1"/>
  <c r="H439" i="1" s="1"/>
  <c r="G440" i="1"/>
  <c r="H440" i="1" s="1"/>
  <c r="G441" i="1"/>
  <c r="H441" i="1" s="1"/>
  <c r="G442" i="1"/>
  <c r="H442" i="1" s="1"/>
  <c r="G443" i="1"/>
  <c r="H443" i="1" s="1"/>
  <c r="G444" i="1"/>
  <c r="H444" i="1" s="1"/>
  <c r="G445" i="1"/>
  <c r="H445" i="1" s="1"/>
  <c r="G446" i="1"/>
  <c r="H446" i="1" s="1"/>
  <c r="G447" i="1"/>
  <c r="H447" i="1" s="1"/>
  <c r="G448" i="1"/>
  <c r="H448" i="1" s="1"/>
  <c r="G449" i="1"/>
  <c r="H449" i="1" s="1"/>
  <c r="G450" i="1"/>
  <c r="H450" i="1" s="1"/>
  <c r="G451" i="1"/>
  <c r="H451" i="1" s="1"/>
  <c r="G452" i="1"/>
  <c r="H452" i="1" s="1"/>
  <c r="G453" i="1"/>
  <c r="H453" i="1" s="1"/>
  <c r="G454" i="1"/>
  <c r="H454" i="1" s="1"/>
  <c r="G455" i="1"/>
  <c r="H455" i="1" s="1"/>
  <c r="G456" i="1"/>
  <c r="H456" i="1" s="1"/>
  <c r="G457" i="1"/>
  <c r="H457" i="1" s="1"/>
  <c r="G458" i="1"/>
  <c r="H458" i="1" s="1"/>
  <c r="G459" i="1"/>
  <c r="H459" i="1" s="1"/>
  <c r="G460" i="1"/>
  <c r="H460" i="1" s="1"/>
  <c r="G461" i="1"/>
  <c r="H461" i="1" s="1"/>
  <c r="G462" i="1"/>
  <c r="H462" i="1" s="1"/>
  <c r="G463" i="1"/>
  <c r="H463" i="1" s="1"/>
  <c r="G464" i="1"/>
  <c r="H464" i="1" s="1"/>
  <c r="G465" i="1"/>
  <c r="H465" i="1" s="1"/>
  <c r="G466" i="1"/>
  <c r="H466" i="1" s="1"/>
  <c r="G467" i="1"/>
  <c r="H467" i="1" s="1"/>
  <c r="G468" i="1"/>
  <c r="H468" i="1" s="1"/>
  <c r="G469" i="1"/>
  <c r="H469" i="1" s="1"/>
  <c r="G470" i="1"/>
  <c r="H470" i="1" s="1"/>
  <c r="G471" i="1"/>
  <c r="H471" i="1" s="1"/>
  <c r="G472" i="1"/>
  <c r="H472" i="1" s="1"/>
  <c r="G473" i="1"/>
  <c r="H473" i="1" s="1"/>
  <c r="G474" i="1"/>
  <c r="H474" i="1" s="1"/>
  <c r="G475" i="1"/>
  <c r="H475" i="1" s="1"/>
  <c r="G476" i="1"/>
  <c r="H476" i="1" s="1"/>
  <c r="G477" i="1"/>
  <c r="H477" i="1" s="1"/>
  <c r="G478" i="1"/>
  <c r="H478" i="1" s="1"/>
  <c r="G479" i="1"/>
  <c r="H479" i="1" s="1"/>
  <c r="G480" i="1"/>
  <c r="H480" i="1" s="1"/>
  <c r="G481" i="1"/>
  <c r="H481" i="1" s="1"/>
  <c r="G482" i="1"/>
  <c r="H482" i="1" s="1"/>
  <c r="G483" i="1"/>
  <c r="H483" i="1" s="1"/>
  <c r="G484" i="1"/>
  <c r="H484" i="1" s="1"/>
  <c r="G485" i="1"/>
  <c r="H485" i="1" s="1"/>
  <c r="G486" i="1"/>
  <c r="H486" i="1" s="1"/>
  <c r="G487" i="1"/>
  <c r="H487" i="1" s="1"/>
  <c r="G488" i="1"/>
  <c r="H488" i="1" s="1"/>
  <c r="G489" i="1"/>
  <c r="H489" i="1" s="1"/>
  <c r="G490" i="1"/>
  <c r="H490" i="1" s="1"/>
  <c r="G491" i="1"/>
  <c r="H491" i="1" s="1"/>
  <c r="G492" i="1"/>
  <c r="H492" i="1" s="1"/>
  <c r="G493" i="1"/>
  <c r="H493" i="1" s="1"/>
  <c r="G494" i="1"/>
  <c r="H494" i="1" s="1"/>
  <c r="G495" i="1"/>
  <c r="H495" i="1" s="1"/>
  <c r="G496" i="1"/>
  <c r="H496" i="1" s="1"/>
  <c r="G497" i="1"/>
  <c r="H497" i="1" s="1"/>
  <c r="G498" i="1"/>
  <c r="H498" i="1" s="1"/>
  <c r="G499" i="1"/>
  <c r="H499" i="1" s="1"/>
  <c r="G500" i="1"/>
  <c r="H500" i="1" s="1"/>
  <c r="G501" i="1"/>
  <c r="H501" i="1" s="1"/>
  <c r="G502" i="1"/>
  <c r="H502" i="1" s="1"/>
  <c r="G503" i="1"/>
  <c r="H503" i="1" s="1"/>
  <c r="G504" i="1"/>
  <c r="H504" i="1" s="1"/>
  <c r="G505" i="1"/>
  <c r="H505" i="1" s="1"/>
  <c r="G506" i="1"/>
  <c r="H506" i="1" s="1"/>
  <c r="G507" i="1"/>
  <c r="H507" i="1" s="1"/>
  <c r="G508" i="1"/>
  <c r="H508" i="1" s="1"/>
  <c r="G509" i="1"/>
  <c r="H509" i="1" s="1"/>
  <c r="G510" i="1"/>
  <c r="H510" i="1" s="1"/>
  <c r="G511" i="1"/>
  <c r="H511" i="1" s="1"/>
  <c r="G512" i="1"/>
  <c r="H512" i="1" s="1"/>
  <c r="G513" i="1"/>
  <c r="H513" i="1" s="1"/>
  <c r="G514" i="1"/>
  <c r="H514" i="1" s="1"/>
  <c r="G515" i="1"/>
  <c r="H515" i="1" s="1"/>
  <c r="G516" i="1"/>
  <c r="H516" i="1" s="1"/>
  <c r="G517" i="1"/>
  <c r="H517" i="1" s="1"/>
  <c r="G518" i="1"/>
  <c r="H518" i="1" s="1"/>
  <c r="G519" i="1"/>
  <c r="H519" i="1" s="1"/>
  <c r="G520" i="1"/>
  <c r="H520" i="1" s="1"/>
  <c r="G521" i="1"/>
  <c r="H521" i="1" s="1"/>
  <c r="G522" i="1"/>
  <c r="H522" i="1" s="1"/>
  <c r="G523" i="1"/>
  <c r="H523" i="1" s="1"/>
  <c r="G524" i="1"/>
  <c r="H524" i="1" s="1"/>
  <c r="G525" i="1"/>
  <c r="H525" i="1" s="1"/>
  <c r="G526" i="1"/>
  <c r="H526" i="1" s="1"/>
  <c r="G527" i="1"/>
  <c r="H527" i="1" s="1"/>
  <c r="G528" i="1"/>
  <c r="H528" i="1" s="1"/>
  <c r="G529" i="1"/>
  <c r="H529" i="1" s="1"/>
  <c r="G530" i="1"/>
  <c r="H530" i="1" s="1"/>
  <c r="G531" i="1"/>
  <c r="H531" i="1" s="1"/>
  <c r="G532" i="1"/>
  <c r="H532" i="1" s="1"/>
  <c r="G533" i="1"/>
  <c r="H533" i="1" s="1"/>
  <c r="G534" i="1"/>
  <c r="H534" i="1" s="1"/>
  <c r="G535" i="1"/>
  <c r="H535" i="1" s="1"/>
  <c r="G536" i="1"/>
  <c r="H536" i="1" s="1"/>
  <c r="G537" i="1"/>
  <c r="H537" i="1" s="1"/>
  <c r="G538" i="1"/>
  <c r="H538" i="1" s="1"/>
  <c r="G539" i="1"/>
  <c r="H539" i="1" s="1"/>
  <c r="G540" i="1"/>
  <c r="H540" i="1" s="1"/>
  <c r="G541" i="1"/>
  <c r="H541" i="1" s="1"/>
  <c r="G542" i="1"/>
  <c r="H542" i="1" s="1"/>
  <c r="G543" i="1"/>
  <c r="H543" i="1" s="1"/>
  <c r="G544" i="1"/>
  <c r="H544" i="1" s="1"/>
  <c r="G545" i="1"/>
  <c r="H545" i="1" s="1"/>
  <c r="G546" i="1"/>
  <c r="H546" i="1" s="1"/>
  <c r="G547" i="1"/>
  <c r="H547" i="1" s="1"/>
  <c r="G548" i="1"/>
  <c r="H548" i="1" s="1"/>
  <c r="G549" i="1"/>
  <c r="H549" i="1" s="1"/>
  <c r="G550" i="1"/>
  <c r="H550" i="1" s="1"/>
  <c r="G551" i="1"/>
  <c r="H551" i="1" s="1"/>
  <c r="G552" i="1"/>
  <c r="H552" i="1" s="1"/>
  <c r="G553" i="1"/>
  <c r="H553" i="1" s="1"/>
  <c r="G554" i="1"/>
  <c r="H554" i="1" s="1"/>
  <c r="G555" i="1"/>
  <c r="H555" i="1" s="1"/>
  <c r="G556" i="1"/>
  <c r="H556" i="1" s="1"/>
  <c r="G557" i="1"/>
  <c r="H557" i="1" s="1"/>
  <c r="G558" i="1"/>
  <c r="H558" i="1" s="1"/>
  <c r="G559" i="1"/>
  <c r="H559" i="1" s="1"/>
  <c r="G560" i="1"/>
  <c r="H560" i="1" s="1"/>
  <c r="G561" i="1"/>
  <c r="H561" i="1" s="1"/>
  <c r="G562" i="1"/>
  <c r="H562" i="1" s="1"/>
  <c r="G563" i="1"/>
  <c r="H563" i="1" s="1"/>
  <c r="G564" i="1"/>
  <c r="H564" i="1" s="1"/>
  <c r="G565" i="1"/>
  <c r="H565" i="1" s="1"/>
  <c r="G566" i="1"/>
  <c r="H566" i="1" s="1"/>
  <c r="G567" i="1"/>
  <c r="H567" i="1" s="1"/>
  <c r="G568" i="1"/>
  <c r="H568" i="1" s="1"/>
  <c r="G569" i="1"/>
  <c r="H569" i="1" s="1"/>
  <c r="G570" i="1"/>
  <c r="H570" i="1" s="1"/>
  <c r="G571" i="1"/>
  <c r="H571" i="1" s="1"/>
  <c r="G572" i="1"/>
  <c r="H572" i="1" s="1"/>
  <c r="G573" i="1"/>
  <c r="H573" i="1" s="1"/>
  <c r="G574" i="1"/>
  <c r="H574" i="1" s="1"/>
  <c r="G575" i="1"/>
  <c r="H575" i="1" s="1"/>
  <c r="G576" i="1"/>
  <c r="H576" i="1" s="1"/>
  <c r="G577" i="1"/>
  <c r="H577" i="1" s="1"/>
  <c r="G578" i="1"/>
  <c r="H578" i="1" s="1"/>
  <c r="G579" i="1"/>
  <c r="H579" i="1" s="1"/>
  <c r="G580" i="1"/>
  <c r="H580" i="1" s="1"/>
  <c r="G581" i="1"/>
  <c r="H581" i="1" s="1"/>
  <c r="G582" i="1"/>
  <c r="H582" i="1" s="1"/>
  <c r="G583" i="1"/>
  <c r="H583" i="1" s="1"/>
  <c r="G584" i="1"/>
  <c r="H584" i="1" s="1"/>
  <c r="G585" i="1"/>
  <c r="H585" i="1" s="1"/>
  <c r="G586" i="1"/>
  <c r="H586" i="1" s="1"/>
  <c r="G587" i="1"/>
  <c r="H587" i="1" s="1"/>
  <c r="G588" i="1"/>
  <c r="H588" i="1" s="1"/>
  <c r="G589" i="1"/>
  <c r="H589" i="1" s="1"/>
  <c r="G590" i="1"/>
  <c r="H590" i="1" s="1"/>
  <c r="G591" i="1"/>
  <c r="H591" i="1" s="1"/>
  <c r="G592" i="1"/>
  <c r="H592" i="1" s="1"/>
  <c r="G593" i="1"/>
  <c r="H593" i="1" s="1"/>
  <c r="G594" i="1"/>
  <c r="H594" i="1" s="1"/>
  <c r="G595" i="1"/>
  <c r="H595" i="1" s="1"/>
  <c r="G596" i="1"/>
  <c r="H596" i="1" s="1"/>
  <c r="G597" i="1"/>
  <c r="H597" i="1" s="1"/>
  <c r="G598" i="1"/>
  <c r="H598" i="1" s="1"/>
  <c r="G599" i="1"/>
  <c r="H599" i="1" s="1"/>
  <c r="G600" i="1"/>
  <c r="H600" i="1" s="1"/>
  <c r="G601" i="1"/>
  <c r="H601" i="1" s="1"/>
  <c r="G602" i="1"/>
  <c r="H602" i="1" s="1"/>
  <c r="G603" i="1"/>
  <c r="H603" i="1" s="1"/>
  <c r="G604" i="1"/>
  <c r="H604" i="1" s="1"/>
  <c r="G605" i="1"/>
  <c r="H605" i="1" s="1"/>
  <c r="G606" i="1"/>
  <c r="H606" i="1" s="1"/>
  <c r="G607" i="1"/>
  <c r="H607" i="1" s="1"/>
  <c r="G608" i="1"/>
  <c r="H608" i="1" s="1"/>
  <c r="G609" i="1"/>
  <c r="H609" i="1" s="1"/>
  <c r="G610" i="1"/>
  <c r="H610" i="1" s="1"/>
  <c r="G611" i="1"/>
  <c r="H611" i="1" s="1"/>
  <c r="G612" i="1"/>
  <c r="H612" i="1" s="1"/>
  <c r="G613" i="1"/>
  <c r="H613" i="1" s="1"/>
  <c r="G614" i="1"/>
  <c r="H614" i="1" s="1"/>
  <c r="G615" i="1"/>
  <c r="H615" i="1" s="1"/>
  <c r="G616" i="1"/>
  <c r="H616" i="1" s="1"/>
  <c r="G617" i="1"/>
  <c r="H617" i="1" s="1"/>
  <c r="G618" i="1"/>
  <c r="H618" i="1" s="1"/>
  <c r="G619" i="1"/>
  <c r="H619" i="1" s="1"/>
  <c r="G620" i="1"/>
  <c r="H620" i="1" s="1"/>
  <c r="G621" i="1"/>
  <c r="H621" i="1" s="1"/>
  <c r="G622" i="1"/>
  <c r="H622" i="1" s="1"/>
  <c r="G623" i="1"/>
  <c r="H623" i="1" s="1"/>
  <c r="G624" i="1"/>
  <c r="H624" i="1" s="1"/>
  <c r="G625" i="1"/>
  <c r="H625" i="1" s="1"/>
  <c r="G626" i="1"/>
  <c r="H626" i="1" s="1"/>
  <c r="G627" i="1"/>
  <c r="H627" i="1" s="1"/>
  <c r="G628" i="1"/>
  <c r="H628" i="1" s="1"/>
  <c r="G629" i="1"/>
  <c r="H629" i="1" s="1"/>
  <c r="G630" i="1"/>
  <c r="H630" i="1" s="1"/>
  <c r="G631" i="1"/>
  <c r="H631" i="1" s="1"/>
  <c r="G632" i="1"/>
  <c r="H632" i="1" s="1"/>
  <c r="G633" i="1"/>
  <c r="H633" i="1" s="1"/>
  <c r="G634" i="1"/>
  <c r="H634" i="1" s="1"/>
  <c r="G635" i="1"/>
  <c r="H635" i="1" s="1"/>
  <c r="G636" i="1"/>
  <c r="H636" i="1" s="1"/>
  <c r="G637" i="1"/>
  <c r="H637" i="1" s="1"/>
  <c r="G638" i="1"/>
  <c r="H638" i="1" s="1"/>
  <c r="G639" i="1"/>
  <c r="H639" i="1" s="1"/>
  <c r="G640" i="1"/>
  <c r="H640" i="1" s="1"/>
  <c r="G641" i="1"/>
  <c r="H641" i="1" s="1"/>
  <c r="G642" i="1"/>
  <c r="H642" i="1" s="1"/>
  <c r="G643" i="1"/>
  <c r="H643" i="1" s="1"/>
  <c r="G644" i="1"/>
  <c r="H644" i="1" s="1"/>
  <c r="G645" i="1"/>
  <c r="H645" i="1" s="1"/>
  <c r="G646" i="1"/>
  <c r="H646" i="1" s="1"/>
  <c r="G647" i="1"/>
  <c r="H647" i="1" s="1"/>
  <c r="G648" i="1"/>
  <c r="H648" i="1" s="1"/>
  <c r="G649" i="1"/>
  <c r="H649" i="1" s="1"/>
  <c r="G650" i="1"/>
  <c r="H650" i="1" s="1"/>
  <c r="G651" i="1"/>
  <c r="H651" i="1" s="1"/>
  <c r="G652" i="1"/>
  <c r="H652" i="1" s="1"/>
  <c r="G653" i="1"/>
  <c r="H653" i="1" s="1"/>
  <c r="G654" i="1"/>
  <c r="H654" i="1" s="1"/>
  <c r="G655" i="1"/>
  <c r="H655" i="1" s="1"/>
  <c r="G656" i="1"/>
  <c r="H656" i="1" s="1"/>
  <c r="G657" i="1"/>
  <c r="H657" i="1" s="1"/>
  <c r="G658" i="1"/>
  <c r="H658" i="1" s="1"/>
  <c r="G659" i="1"/>
  <c r="H659" i="1" s="1"/>
  <c r="G660" i="1"/>
  <c r="H660" i="1" s="1"/>
  <c r="G661" i="1"/>
  <c r="H661" i="1" s="1"/>
  <c r="G662" i="1"/>
  <c r="H662" i="1" s="1"/>
  <c r="G663" i="1"/>
  <c r="H663" i="1" s="1"/>
  <c r="G664" i="1"/>
  <c r="H664" i="1" s="1"/>
  <c r="G665" i="1"/>
  <c r="H665" i="1" s="1"/>
  <c r="G666" i="1"/>
  <c r="H666" i="1" s="1"/>
  <c r="G667" i="1"/>
  <c r="H667" i="1" s="1"/>
  <c r="G668" i="1"/>
  <c r="H668" i="1" s="1"/>
  <c r="G669" i="1"/>
  <c r="H669" i="1" s="1"/>
  <c r="G670" i="1"/>
  <c r="H670" i="1" s="1"/>
  <c r="G671" i="1"/>
  <c r="H671" i="1" s="1"/>
  <c r="G672" i="1"/>
  <c r="H672" i="1" s="1"/>
  <c r="G673" i="1"/>
  <c r="H673" i="1" s="1"/>
  <c r="G674" i="1"/>
  <c r="H674" i="1" s="1"/>
  <c r="G675" i="1"/>
  <c r="H675" i="1" s="1"/>
  <c r="G676" i="1"/>
  <c r="H676" i="1" s="1"/>
  <c r="G677" i="1"/>
  <c r="H677" i="1" s="1"/>
  <c r="G678" i="1"/>
  <c r="H678" i="1" s="1"/>
  <c r="G679" i="1"/>
  <c r="H679" i="1" s="1"/>
  <c r="G680" i="1"/>
  <c r="H680" i="1" s="1"/>
  <c r="G681" i="1"/>
  <c r="H681" i="1" s="1"/>
  <c r="G682" i="1"/>
  <c r="H682" i="1" s="1"/>
  <c r="G683" i="1"/>
  <c r="H683" i="1" s="1"/>
  <c r="G684" i="1"/>
  <c r="H684" i="1" s="1"/>
  <c r="G685" i="1"/>
  <c r="H685" i="1" s="1"/>
  <c r="G686" i="1"/>
  <c r="H686" i="1" s="1"/>
  <c r="G687" i="1"/>
  <c r="H687" i="1" s="1"/>
  <c r="G688" i="1"/>
  <c r="H688" i="1" s="1"/>
  <c r="G689" i="1"/>
  <c r="H689" i="1" s="1"/>
  <c r="G690" i="1"/>
  <c r="H690" i="1" s="1"/>
  <c r="G691" i="1"/>
  <c r="H691" i="1" s="1"/>
  <c r="G692" i="1"/>
  <c r="H692" i="1" s="1"/>
  <c r="G693" i="1"/>
  <c r="H693" i="1" s="1"/>
  <c r="G694" i="1"/>
  <c r="H694" i="1" s="1"/>
  <c r="G695" i="1"/>
  <c r="H695" i="1" s="1"/>
  <c r="G696" i="1"/>
  <c r="H696" i="1" s="1"/>
  <c r="G697" i="1"/>
  <c r="H697" i="1" s="1"/>
  <c r="G698" i="1"/>
  <c r="H698" i="1" s="1"/>
  <c r="G699" i="1"/>
  <c r="H699" i="1" s="1"/>
  <c r="G700" i="1"/>
  <c r="H700" i="1" s="1"/>
  <c r="G701" i="1"/>
  <c r="H701" i="1" s="1"/>
  <c r="G702" i="1"/>
  <c r="H702" i="1" s="1"/>
  <c r="G703" i="1"/>
  <c r="H703" i="1" s="1"/>
  <c r="G704" i="1"/>
  <c r="H704" i="1" s="1"/>
  <c r="G705" i="1"/>
  <c r="H705" i="1" s="1"/>
  <c r="G706" i="1"/>
  <c r="H706" i="1" s="1"/>
  <c r="G707" i="1"/>
  <c r="H707" i="1" s="1"/>
  <c r="G708" i="1"/>
  <c r="H708" i="1" s="1"/>
  <c r="G709" i="1"/>
  <c r="H709" i="1" s="1"/>
  <c r="G710" i="1"/>
  <c r="H710" i="1" s="1"/>
  <c r="G711" i="1"/>
  <c r="H711" i="1" s="1"/>
  <c r="G712" i="1"/>
  <c r="H712" i="1" s="1"/>
  <c r="G713" i="1"/>
  <c r="H713" i="1" s="1"/>
  <c r="G714" i="1"/>
  <c r="H714" i="1" s="1"/>
  <c r="G715" i="1"/>
  <c r="H715" i="1" s="1"/>
  <c r="G716" i="1"/>
  <c r="H716" i="1" s="1"/>
  <c r="G717" i="1"/>
  <c r="H717" i="1" s="1"/>
  <c r="G718" i="1"/>
  <c r="H718" i="1" s="1"/>
  <c r="G719" i="1"/>
  <c r="H719" i="1" s="1"/>
  <c r="G720" i="1"/>
  <c r="H720" i="1" s="1"/>
  <c r="G721" i="1"/>
  <c r="H721" i="1" s="1"/>
  <c r="G722" i="1"/>
  <c r="H722" i="1" s="1"/>
  <c r="G723" i="1"/>
  <c r="H723" i="1" s="1"/>
  <c r="G724" i="1"/>
  <c r="H724" i="1" s="1"/>
  <c r="G725" i="1"/>
  <c r="H725" i="1" s="1"/>
  <c r="G726" i="1"/>
  <c r="H726" i="1" s="1"/>
  <c r="G727" i="1"/>
  <c r="H727" i="1" s="1"/>
  <c r="G728" i="1"/>
  <c r="H728" i="1" s="1"/>
  <c r="G729" i="1"/>
  <c r="H729" i="1" s="1"/>
  <c r="G730" i="1"/>
  <c r="H730" i="1" s="1"/>
  <c r="G731" i="1"/>
  <c r="H731" i="1" s="1"/>
  <c r="G732" i="1"/>
  <c r="H732" i="1" s="1"/>
  <c r="G733" i="1"/>
  <c r="H733" i="1" s="1"/>
  <c r="G734" i="1"/>
  <c r="H734" i="1" s="1"/>
  <c r="G735" i="1"/>
  <c r="H735" i="1" s="1"/>
  <c r="G736" i="1"/>
  <c r="H736" i="1" s="1"/>
  <c r="G737" i="1"/>
  <c r="H737" i="1" s="1"/>
  <c r="G738" i="1"/>
  <c r="H738" i="1" s="1"/>
  <c r="G739" i="1"/>
  <c r="H739" i="1" s="1"/>
  <c r="G740" i="1"/>
  <c r="H740" i="1" s="1"/>
  <c r="G741" i="1"/>
  <c r="H741" i="1" s="1"/>
  <c r="G742" i="1"/>
  <c r="H742" i="1" s="1"/>
  <c r="G743" i="1"/>
  <c r="H743" i="1" s="1"/>
  <c r="G744" i="1"/>
  <c r="H744" i="1" s="1"/>
  <c r="G745" i="1"/>
  <c r="H745" i="1" s="1"/>
  <c r="G746" i="1"/>
  <c r="H746" i="1" s="1"/>
  <c r="G747" i="1"/>
  <c r="H747" i="1" s="1"/>
  <c r="G748" i="1"/>
  <c r="H748" i="1" s="1"/>
  <c r="G749" i="1"/>
  <c r="H749" i="1" s="1"/>
  <c r="G750" i="1"/>
  <c r="H750" i="1" s="1"/>
  <c r="G751" i="1"/>
  <c r="H751" i="1" s="1"/>
  <c r="G752" i="1"/>
  <c r="H752" i="1" s="1"/>
  <c r="G753" i="1"/>
  <c r="H753" i="1" s="1"/>
  <c r="G754" i="1"/>
  <c r="H754" i="1" s="1"/>
  <c r="G755" i="1"/>
  <c r="H755" i="1" s="1"/>
  <c r="G756" i="1"/>
  <c r="H756" i="1" s="1"/>
  <c r="G757" i="1"/>
  <c r="H757" i="1" s="1"/>
  <c r="G758" i="1"/>
  <c r="H758" i="1" s="1"/>
  <c r="G759" i="1"/>
  <c r="H759" i="1" s="1"/>
  <c r="G760" i="1"/>
  <c r="H760" i="1" s="1"/>
  <c r="G761" i="1"/>
  <c r="H761" i="1" s="1"/>
  <c r="G762" i="1"/>
  <c r="H762" i="1" s="1"/>
  <c r="G763" i="1"/>
  <c r="H763" i="1" s="1"/>
  <c r="G764" i="1"/>
  <c r="H764" i="1" s="1"/>
  <c r="G765" i="1"/>
  <c r="H765" i="1" s="1"/>
  <c r="G766" i="1"/>
  <c r="H766" i="1" s="1"/>
  <c r="G767" i="1"/>
  <c r="H767" i="1" s="1"/>
  <c r="G768" i="1"/>
  <c r="H768" i="1" s="1"/>
  <c r="G769" i="1"/>
  <c r="H769" i="1" s="1"/>
  <c r="G770" i="1"/>
  <c r="H770" i="1" s="1"/>
  <c r="G771" i="1"/>
  <c r="H771" i="1" s="1"/>
  <c r="G772" i="1"/>
  <c r="H772" i="1" s="1"/>
  <c r="G773" i="1"/>
  <c r="H773" i="1" s="1"/>
  <c r="G774" i="1"/>
  <c r="H774" i="1" s="1"/>
  <c r="G775" i="1"/>
  <c r="H775" i="1" s="1"/>
  <c r="G776" i="1"/>
  <c r="H776" i="1" s="1"/>
  <c r="G777" i="1"/>
  <c r="H777" i="1" s="1"/>
  <c r="G778" i="1"/>
  <c r="H778" i="1" s="1"/>
  <c r="G779" i="1"/>
  <c r="H779" i="1" s="1"/>
  <c r="G780" i="1"/>
  <c r="H780" i="1" s="1"/>
  <c r="G781" i="1"/>
  <c r="H781" i="1" s="1"/>
  <c r="G782" i="1"/>
  <c r="H782" i="1" s="1"/>
  <c r="G783" i="1"/>
  <c r="H783" i="1" s="1"/>
  <c r="G784" i="1"/>
  <c r="H784" i="1" s="1"/>
  <c r="G785" i="1"/>
  <c r="H785" i="1" s="1"/>
  <c r="G786" i="1"/>
  <c r="H786" i="1" s="1"/>
  <c r="G787" i="1"/>
  <c r="H787" i="1" s="1"/>
  <c r="G788" i="1"/>
  <c r="H788" i="1" s="1"/>
  <c r="G789" i="1"/>
  <c r="H789" i="1" s="1"/>
  <c r="G790" i="1"/>
  <c r="H790" i="1" s="1"/>
  <c r="G791" i="1"/>
  <c r="H791" i="1" s="1"/>
  <c r="G792" i="1"/>
  <c r="H792" i="1" s="1"/>
  <c r="G793" i="1"/>
  <c r="H793" i="1" s="1"/>
  <c r="G794" i="1"/>
  <c r="H794" i="1" s="1"/>
  <c r="G795" i="1"/>
  <c r="H795" i="1" s="1"/>
  <c r="G796" i="1"/>
  <c r="H796" i="1" s="1"/>
  <c r="G797" i="1"/>
  <c r="H797" i="1" s="1"/>
  <c r="G798" i="1"/>
  <c r="H798" i="1" s="1"/>
  <c r="G799" i="1"/>
  <c r="H799" i="1" s="1"/>
  <c r="G800" i="1"/>
  <c r="H800" i="1" s="1"/>
  <c r="G801" i="1"/>
  <c r="H801" i="1" s="1"/>
  <c r="G802" i="1"/>
  <c r="H802" i="1" s="1"/>
  <c r="G803" i="1"/>
  <c r="H803" i="1" s="1"/>
  <c r="G804" i="1"/>
  <c r="H804" i="1" s="1"/>
  <c r="G805" i="1"/>
  <c r="H805" i="1" s="1"/>
  <c r="G806" i="1"/>
  <c r="H806" i="1" s="1"/>
  <c r="G807" i="1"/>
  <c r="H807" i="1" s="1"/>
  <c r="G808" i="1"/>
  <c r="H808" i="1" s="1"/>
  <c r="G809" i="1"/>
  <c r="H809" i="1" s="1"/>
  <c r="G810" i="1"/>
  <c r="H810" i="1" s="1"/>
  <c r="G811" i="1"/>
  <c r="H811" i="1" s="1"/>
  <c r="G812" i="1"/>
  <c r="H812" i="1" s="1"/>
  <c r="G813" i="1"/>
  <c r="H813" i="1" s="1"/>
  <c r="G814" i="1"/>
  <c r="H814" i="1" s="1"/>
  <c r="G815" i="1"/>
  <c r="H815" i="1" s="1"/>
  <c r="G816" i="1"/>
  <c r="H816" i="1" s="1"/>
  <c r="G817" i="1"/>
  <c r="H817" i="1" s="1"/>
  <c r="G818" i="1"/>
  <c r="H818" i="1" s="1"/>
  <c r="G819" i="1"/>
  <c r="H819" i="1" s="1"/>
  <c r="G820" i="1"/>
  <c r="H820" i="1" s="1"/>
  <c r="G821" i="1"/>
  <c r="H821" i="1" s="1"/>
  <c r="G822" i="1"/>
  <c r="H822" i="1" s="1"/>
  <c r="G823" i="1"/>
  <c r="H823" i="1" s="1"/>
  <c r="G824" i="1"/>
  <c r="H824" i="1" s="1"/>
  <c r="G825" i="1"/>
  <c r="H825" i="1" s="1"/>
  <c r="G826" i="1"/>
  <c r="H826" i="1" s="1"/>
  <c r="G827" i="1"/>
  <c r="H827" i="1" s="1"/>
  <c r="G828" i="1"/>
  <c r="H828" i="1" s="1"/>
  <c r="G829" i="1"/>
  <c r="H829" i="1" s="1"/>
  <c r="G830" i="1"/>
  <c r="H830" i="1" s="1"/>
  <c r="G831" i="1"/>
  <c r="H831" i="1" s="1"/>
  <c r="G832" i="1"/>
  <c r="H832" i="1" s="1"/>
  <c r="G833" i="1"/>
  <c r="H833" i="1" s="1"/>
  <c r="G834" i="1"/>
  <c r="H834" i="1" s="1"/>
  <c r="G835" i="1"/>
  <c r="H835" i="1" s="1"/>
  <c r="G836" i="1"/>
  <c r="H836" i="1" s="1"/>
  <c r="G837" i="1"/>
  <c r="H837" i="1" s="1"/>
  <c r="G838" i="1"/>
  <c r="H838" i="1" s="1"/>
  <c r="G839" i="1"/>
  <c r="H839" i="1" s="1"/>
  <c r="G840" i="1"/>
  <c r="H840" i="1" s="1"/>
  <c r="G841" i="1"/>
  <c r="H841" i="1" s="1"/>
  <c r="G842" i="1"/>
  <c r="H842" i="1" s="1"/>
  <c r="G843" i="1"/>
  <c r="H843" i="1" s="1"/>
  <c r="G844" i="1"/>
  <c r="H844" i="1" s="1"/>
  <c r="G845" i="1"/>
  <c r="H845" i="1" s="1"/>
  <c r="G846" i="1"/>
  <c r="H846" i="1" s="1"/>
  <c r="G847" i="1"/>
  <c r="H847" i="1" s="1"/>
  <c r="G848" i="1"/>
  <c r="H848" i="1" s="1"/>
  <c r="G849" i="1"/>
  <c r="H849" i="1" s="1"/>
  <c r="G850" i="1"/>
  <c r="H850" i="1" s="1"/>
  <c r="G851" i="1"/>
  <c r="H851" i="1" s="1"/>
  <c r="G852" i="1"/>
  <c r="H852" i="1" s="1"/>
  <c r="G853" i="1"/>
  <c r="H853" i="1" s="1"/>
  <c r="G854" i="1"/>
  <c r="H854" i="1" s="1"/>
  <c r="G855" i="1"/>
  <c r="H855" i="1" s="1"/>
  <c r="G856" i="1"/>
  <c r="H856" i="1" s="1"/>
  <c r="G857" i="1"/>
  <c r="H857" i="1" s="1"/>
  <c r="G858" i="1"/>
  <c r="H858" i="1" s="1"/>
  <c r="G859" i="1"/>
  <c r="H859" i="1" s="1"/>
  <c r="G860" i="1"/>
  <c r="H860" i="1" s="1"/>
  <c r="G861" i="1"/>
  <c r="H861" i="1" s="1"/>
  <c r="G862" i="1"/>
  <c r="H862" i="1" s="1"/>
  <c r="G863" i="1"/>
  <c r="H863" i="1" s="1"/>
  <c r="G864" i="1"/>
  <c r="H864" i="1" s="1"/>
  <c r="G865" i="1"/>
  <c r="H865" i="1" s="1"/>
  <c r="G866" i="1"/>
  <c r="H866" i="1" s="1"/>
  <c r="G867" i="1"/>
  <c r="H867" i="1" s="1"/>
  <c r="G868" i="1"/>
  <c r="H868" i="1" s="1"/>
  <c r="G869" i="1"/>
  <c r="H869" i="1" s="1"/>
  <c r="G870" i="1"/>
  <c r="H870" i="1" s="1"/>
  <c r="G871" i="1"/>
  <c r="H871" i="1" s="1"/>
  <c r="G872" i="1"/>
  <c r="H872" i="1" s="1"/>
  <c r="G873" i="1"/>
  <c r="H873" i="1" s="1"/>
  <c r="G874" i="1"/>
  <c r="H874" i="1" s="1"/>
  <c r="G875" i="1"/>
  <c r="H875" i="1" s="1"/>
  <c r="G876" i="1"/>
  <c r="H876" i="1" s="1"/>
  <c r="G877" i="1"/>
  <c r="H877" i="1" s="1"/>
  <c r="G878" i="1"/>
  <c r="H878" i="1" s="1"/>
  <c r="G879" i="1"/>
  <c r="H879" i="1" s="1"/>
  <c r="G880" i="1"/>
  <c r="H880" i="1" s="1"/>
  <c r="G881" i="1"/>
  <c r="H881" i="1" s="1"/>
  <c r="G882" i="1"/>
  <c r="H882" i="1" s="1"/>
  <c r="G883" i="1"/>
  <c r="H883" i="1" s="1"/>
  <c r="G884" i="1"/>
  <c r="H884" i="1" s="1"/>
  <c r="G885" i="1"/>
  <c r="H885" i="1" s="1"/>
  <c r="G886" i="1"/>
  <c r="H886" i="1" s="1"/>
  <c r="G887" i="1"/>
  <c r="H887" i="1" s="1"/>
  <c r="G888" i="1"/>
  <c r="H888" i="1" s="1"/>
  <c r="G889" i="1"/>
  <c r="H889" i="1" s="1"/>
  <c r="G890" i="1"/>
  <c r="H890" i="1" s="1"/>
  <c r="G891" i="1"/>
  <c r="H891" i="1" s="1"/>
  <c r="G892" i="1"/>
  <c r="H892" i="1" s="1"/>
  <c r="G893" i="1"/>
  <c r="H893" i="1" s="1"/>
  <c r="G894" i="1"/>
  <c r="H894" i="1" s="1"/>
  <c r="G895" i="1"/>
  <c r="H895" i="1" s="1"/>
  <c r="G896" i="1"/>
  <c r="H896" i="1" s="1"/>
  <c r="G897" i="1"/>
  <c r="H897" i="1" s="1"/>
  <c r="G898" i="1"/>
  <c r="H898" i="1" s="1"/>
  <c r="G899" i="1"/>
  <c r="H899" i="1" s="1"/>
  <c r="G900" i="1"/>
  <c r="H900" i="1" s="1"/>
  <c r="G901" i="1"/>
  <c r="H901" i="1" s="1"/>
  <c r="G902" i="1"/>
  <c r="H902" i="1" s="1"/>
  <c r="G903" i="1"/>
  <c r="H903" i="1" s="1"/>
  <c r="G904" i="1"/>
  <c r="H904" i="1" s="1"/>
  <c r="G905" i="1"/>
  <c r="H905" i="1" s="1"/>
  <c r="G906" i="1"/>
  <c r="H906" i="1" s="1"/>
  <c r="G907" i="1"/>
  <c r="H907" i="1" s="1"/>
  <c r="G908" i="1"/>
  <c r="H908" i="1" s="1"/>
  <c r="G909" i="1"/>
  <c r="H909" i="1" s="1"/>
  <c r="G910" i="1"/>
  <c r="H910" i="1" s="1"/>
  <c r="G911" i="1"/>
  <c r="H911" i="1" s="1"/>
  <c r="G912" i="1"/>
  <c r="H912" i="1" s="1"/>
  <c r="G913" i="1"/>
  <c r="H913" i="1" s="1"/>
  <c r="G914" i="1"/>
  <c r="H914" i="1" s="1"/>
  <c r="G915" i="1"/>
  <c r="H915" i="1" s="1"/>
  <c r="G916" i="1"/>
  <c r="H916" i="1" s="1"/>
  <c r="G917" i="1"/>
  <c r="H917" i="1" s="1"/>
  <c r="G918" i="1"/>
  <c r="H918" i="1" s="1"/>
  <c r="G919" i="1"/>
  <c r="H919" i="1" s="1"/>
  <c r="G920" i="1"/>
  <c r="H920" i="1" s="1"/>
  <c r="G921" i="1"/>
  <c r="H921" i="1" s="1"/>
  <c r="G922" i="1"/>
  <c r="H922" i="1" s="1"/>
  <c r="G923" i="1"/>
  <c r="H923" i="1" s="1"/>
  <c r="G924" i="1"/>
  <c r="H924" i="1" s="1"/>
  <c r="G925" i="1"/>
  <c r="H925" i="1" s="1"/>
  <c r="G926" i="1"/>
  <c r="H926" i="1" s="1"/>
  <c r="G927" i="1"/>
  <c r="H927" i="1" s="1"/>
  <c r="G928" i="1"/>
  <c r="H928" i="1" s="1"/>
  <c r="G929" i="1"/>
  <c r="H929" i="1" s="1"/>
  <c r="G930" i="1"/>
  <c r="H930" i="1" s="1"/>
  <c r="G931" i="1"/>
  <c r="H931" i="1" s="1"/>
  <c r="G932" i="1"/>
  <c r="H932" i="1" s="1"/>
  <c r="G933" i="1"/>
  <c r="H933" i="1" s="1"/>
  <c r="G934" i="1"/>
  <c r="H934" i="1" s="1"/>
  <c r="G935" i="1"/>
  <c r="H935" i="1" s="1"/>
  <c r="G936" i="1"/>
  <c r="H936" i="1" s="1"/>
  <c r="G937" i="1"/>
  <c r="H937" i="1" s="1"/>
  <c r="G938" i="1"/>
  <c r="H938" i="1" s="1"/>
  <c r="G939" i="1"/>
  <c r="H939" i="1" s="1"/>
  <c r="G940" i="1"/>
  <c r="H940" i="1" s="1"/>
  <c r="G941" i="1"/>
  <c r="H941" i="1" s="1"/>
  <c r="G942" i="1"/>
  <c r="H942" i="1" s="1"/>
  <c r="G943" i="1"/>
  <c r="H943" i="1" s="1"/>
  <c r="G944" i="1"/>
  <c r="H944" i="1" s="1"/>
  <c r="G945" i="1"/>
  <c r="H945" i="1" s="1"/>
  <c r="G946" i="1"/>
  <c r="H946" i="1" s="1"/>
  <c r="G947" i="1"/>
  <c r="H947" i="1" s="1"/>
  <c r="G948" i="1"/>
  <c r="H948" i="1" s="1"/>
  <c r="G949" i="1"/>
  <c r="H949" i="1" s="1"/>
  <c r="G950" i="1"/>
  <c r="H950" i="1" s="1"/>
  <c r="G951" i="1"/>
  <c r="H951" i="1" s="1"/>
  <c r="G952" i="1"/>
  <c r="H952" i="1" s="1"/>
  <c r="G953" i="1"/>
  <c r="H953" i="1" s="1"/>
  <c r="G954" i="1"/>
  <c r="H954" i="1" s="1"/>
  <c r="G955" i="1"/>
  <c r="H955" i="1" s="1"/>
  <c r="G956" i="1"/>
  <c r="H956" i="1" s="1"/>
  <c r="G957" i="1"/>
  <c r="H957" i="1" s="1"/>
  <c r="G958" i="1"/>
  <c r="H958" i="1" s="1"/>
  <c r="G959" i="1"/>
  <c r="H959" i="1" s="1"/>
  <c r="G960" i="1"/>
  <c r="H960" i="1" s="1"/>
  <c r="G961" i="1"/>
  <c r="H961" i="1" s="1"/>
  <c r="G962" i="1"/>
  <c r="H962" i="1" s="1"/>
  <c r="G963" i="1"/>
  <c r="H963" i="1" s="1"/>
  <c r="G964" i="1"/>
  <c r="H964" i="1" s="1"/>
  <c r="G965" i="1"/>
  <c r="H965" i="1" s="1"/>
  <c r="G966" i="1"/>
  <c r="H966" i="1" s="1"/>
  <c r="G967" i="1"/>
  <c r="H967" i="1" s="1"/>
  <c r="G968" i="1"/>
  <c r="H968" i="1" s="1"/>
  <c r="G969" i="1"/>
  <c r="H969" i="1" s="1"/>
  <c r="G970" i="1"/>
  <c r="H970" i="1" s="1"/>
  <c r="G971" i="1"/>
  <c r="H971" i="1" s="1"/>
  <c r="G972" i="1"/>
  <c r="H972" i="1" s="1"/>
  <c r="G973" i="1"/>
  <c r="H973" i="1" s="1"/>
  <c r="G974" i="1"/>
  <c r="H974" i="1" s="1"/>
  <c r="G975" i="1"/>
  <c r="H975" i="1" s="1"/>
  <c r="G976" i="1"/>
  <c r="H976" i="1" s="1"/>
  <c r="G977" i="1"/>
  <c r="H977" i="1" s="1"/>
  <c r="G978" i="1"/>
  <c r="H978" i="1" s="1"/>
  <c r="G979" i="1"/>
  <c r="H979" i="1" s="1"/>
  <c r="G980" i="1"/>
  <c r="H980" i="1" s="1"/>
  <c r="G981" i="1"/>
  <c r="H981" i="1" s="1"/>
  <c r="G982" i="1"/>
  <c r="H982" i="1" s="1"/>
  <c r="G983" i="1"/>
  <c r="H983" i="1" s="1"/>
  <c r="G984" i="1"/>
  <c r="H984" i="1" s="1"/>
  <c r="G985" i="1"/>
  <c r="H985" i="1" s="1"/>
  <c r="G986" i="1"/>
  <c r="H986" i="1" s="1"/>
  <c r="G987" i="1"/>
  <c r="H987" i="1" s="1"/>
  <c r="G988" i="1"/>
  <c r="H988" i="1" s="1"/>
  <c r="G989" i="1"/>
  <c r="H989" i="1" s="1"/>
  <c r="G990" i="1"/>
  <c r="H990" i="1" s="1"/>
  <c r="G991" i="1"/>
  <c r="H991" i="1" s="1"/>
  <c r="G992" i="1"/>
  <c r="H992" i="1" s="1"/>
  <c r="G993" i="1"/>
  <c r="H993" i="1" s="1"/>
  <c r="G994" i="1"/>
  <c r="H994" i="1" s="1"/>
  <c r="G995" i="1"/>
  <c r="H995" i="1" s="1"/>
  <c r="G996" i="1"/>
  <c r="H996" i="1" s="1"/>
  <c r="G997" i="1"/>
  <c r="H997" i="1" s="1"/>
  <c r="G998" i="1"/>
  <c r="H998" i="1" s="1"/>
  <c r="G999" i="1"/>
  <c r="H999" i="1" s="1"/>
  <c r="G1000" i="1"/>
  <c r="H1000" i="1" s="1"/>
  <c r="G1001" i="1"/>
  <c r="H1001" i="1" s="1"/>
  <c r="G1002" i="1"/>
  <c r="H1002" i="1" s="1"/>
  <c r="G1003" i="1"/>
  <c r="H1003" i="1" s="1"/>
  <c r="G1004" i="1"/>
  <c r="H1004" i="1" s="1"/>
  <c r="G1005" i="1"/>
  <c r="H1005" i="1" s="1"/>
  <c r="G1006" i="1"/>
  <c r="H1006" i="1" s="1"/>
  <c r="G1007" i="1"/>
  <c r="H1007" i="1" s="1"/>
  <c r="G1008" i="1"/>
  <c r="H1008" i="1" s="1"/>
  <c r="G1009" i="1"/>
  <c r="H1009" i="1" s="1"/>
  <c r="G1010" i="1"/>
  <c r="H1010" i="1" s="1"/>
  <c r="G1011" i="1"/>
  <c r="H1011" i="1" s="1"/>
  <c r="G1012" i="1"/>
  <c r="H1012" i="1" s="1"/>
  <c r="G1013" i="1"/>
  <c r="H1013" i="1" s="1"/>
  <c r="G1014" i="1"/>
  <c r="H1014" i="1" s="1"/>
  <c r="G1015" i="1"/>
  <c r="H1015" i="1" s="1"/>
  <c r="G1016" i="1"/>
  <c r="H1016" i="1" s="1"/>
  <c r="G1017" i="1"/>
  <c r="H1017" i="1" s="1"/>
  <c r="G1018" i="1"/>
  <c r="H1018" i="1" s="1"/>
  <c r="G1019" i="1"/>
  <c r="H1019" i="1" s="1"/>
  <c r="G1020" i="1"/>
  <c r="H1020" i="1" s="1"/>
  <c r="G1021" i="1"/>
  <c r="H1021" i="1" s="1"/>
  <c r="G1022" i="1"/>
  <c r="H1022" i="1" s="1"/>
  <c r="G1023" i="1"/>
  <c r="H1023" i="1" s="1"/>
  <c r="G1024" i="1"/>
  <c r="H1024" i="1" s="1"/>
  <c r="G1025" i="1"/>
  <c r="H1025" i="1" s="1"/>
  <c r="G1026" i="1"/>
  <c r="H1026" i="1" s="1"/>
  <c r="G1027" i="1"/>
  <c r="H1027" i="1" s="1"/>
  <c r="G1028" i="1"/>
  <c r="H1028" i="1" s="1"/>
  <c r="G1029" i="1"/>
  <c r="H1029" i="1" s="1"/>
  <c r="G1030" i="1"/>
  <c r="H1030" i="1" s="1"/>
  <c r="G1031" i="1"/>
  <c r="H1031" i="1" s="1"/>
  <c r="G1032" i="1"/>
  <c r="H1032" i="1" s="1"/>
  <c r="G1033" i="1"/>
  <c r="H1033" i="1" s="1"/>
  <c r="G1034" i="1"/>
  <c r="H1034" i="1" s="1"/>
  <c r="G1035" i="1"/>
  <c r="H1035" i="1" s="1"/>
  <c r="G1036" i="1"/>
  <c r="H1036" i="1" s="1"/>
  <c r="G1037" i="1"/>
  <c r="H1037" i="1" s="1"/>
  <c r="G1038" i="1"/>
  <c r="H1038" i="1" s="1"/>
  <c r="G1039" i="1"/>
  <c r="H1039" i="1" s="1"/>
  <c r="G1040" i="1"/>
  <c r="H1040" i="1" s="1"/>
  <c r="G1041" i="1"/>
  <c r="H1041" i="1" s="1"/>
  <c r="G1042" i="1"/>
  <c r="H1042" i="1" s="1"/>
  <c r="G1043" i="1"/>
  <c r="H1043" i="1" s="1"/>
  <c r="G1044" i="1"/>
  <c r="H1044" i="1" s="1"/>
  <c r="G1045" i="1"/>
  <c r="H1045" i="1" s="1"/>
  <c r="G1046" i="1"/>
  <c r="H1046" i="1" s="1"/>
  <c r="G1047" i="1"/>
  <c r="H1047" i="1" s="1"/>
  <c r="G1048" i="1"/>
  <c r="H1048" i="1" s="1"/>
  <c r="G1049" i="1"/>
  <c r="H1049" i="1" s="1"/>
  <c r="G1050" i="1"/>
  <c r="H1050" i="1" s="1"/>
  <c r="G1051" i="1"/>
  <c r="H1051" i="1" s="1"/>
  <c r="G1052" i="1"/>
  <c r="H1052" i="1" s="1"/>
  <c r="G1053" i="1"/>
  <c r="H1053" i="1" s="1"/>
  <c r="G1054" i="1"/>
  <c r="H1054" i="1" s="1"/>
  <c r="G1055" i="1"/>
  <c r="H1055" i="1" s="1"/>
  <c r="G1056" i="1"/>
  <c r="H1056" i="1" s="1"/>
  <c r="G1057" i="1"/>
  <c r="H1057" i="1" s="1"/>
  <c r="G1058" i="1"/>
  <c r="H1058" i="1" s="1"/>
  <c r="G1059" i="1"/>
  <c r="H1059" i="1" s="1"/>
  <c r="G1060" i="1"/>
  <c r="H1060" i="1" s="1"/>
  <c r="G1061" i="1"/>
  <c r="H1061" i="1" s="1"/>
  <c r="G1062" i="1"/>
  <c r="H1062" i="1" s="1"/>
  <c r="G1063" i="1"/>
  <c r="H1063" i="1" s="1"/>
  <c r="G1064" i="1"/>
  <c r="H1064" i="1" s="1"/>
  <c r="G1065" i="1"/>
  <c r="H1065" i="1" s="1"/>
  <c r="G1066" i="1"/>
  <c r="H1066" i="1" s="1"/>
  <c r="G1067" i="1"/>
  <c r="H1067" i="1" s="1"/>
  <c r="G1068" i="1"/>
  <c r="H1068" i="1" s="1"/>
  <c r="G1069" i="1"/>
  <c r="H1069" i="1" s="1"/>
  <c r="G1070" i="1"/>
  <c r="H1070" i="1" s="1"/>
  <c r="G1071" i="1"/>
  <c r="H1071" i="1" s="1"/>
  <c r="G1072" i="1"/>
  <c r="H1072" i="1" s="1"/>
  <c r="G1073" i="1"/>
  <c r="H1073" i="1" s="1"/>
  <c r="G1074" i="1"/>
  <c r="H1074" i="1" s="1"/>
  <c r="G1075" i="1"/>
  <c r="H1075" i="1" s="1"/>
  <c r="G1076" i="1"/>
  <c r="H1076" i="1" s="1"/>
  <c r="G1077" i="1"/>
  <c r="H1077" i="1" s="1"/>
  <c r="G1078" i="1"/>
  <c r="H1078" i="1" s="1"/>
  <c r="G1079" i="1"/>
  <c r="H1079" i="1" s="1"/>
  <c r="G1080" i="1"/>
  <c r="H1080" i="1" s="1"/>
  <c r="G1081" i="1"/>
  <c r="H1081" i="1" s="1"/>
  <c r="G1082" i="1"/>
  <c r="H1082" i="1" s="1"/>
  <c r="G1083" i="1"/>
  <c r="H1083" i="1" s="1"/>
  <c r="G1084" i="1"/>
  <c r="H1084" i="1" s="1"/>
  <c r="G1085" i="1"/>
  <c r="H1085" i="1" s="1"/>
  <c r="G1086" i="1"/>
  <c r="H1086" i="1" s="1"/>
  <c r="G1087" i="1"/>
  <c r="H1087" i="1" s="1"/>
  <c r="G1088" i="1"/>
  <c r="H1088" i="1" s="1"/>
  <c r="G1089" i="1"/>
  <c r="H1089" i="1" s="1"/>
  <c r="G1090" i="1"/>
  <c r="H1090" i="1" s="1"/>
  <c r="G1091" i="1"/>
  <c r="H1091" i="1" s="1"/>
  <c r="G1092" i="1"/>
  <c r="H1092" i="1" s="1"/>
  <c r="G1093" i="1"/>
  <c r="H1093" i="1" s="1"/>
  <c r="G1094" i="1"/>
  <c r="H1094" i="1" s="1"/>
  <c r="G1095" i="1"/>
  <c r="H1095" i="1" s="1"/>
  <c r="G1096" i="1"/>
  <c r="H1096" i="1" s="1"/>
  <c r="G1097" i="1"/>
  <c r="H1097" i="1" s="1"/>
  <c r="G1098" i="1"/>
  <c r="H1098" i="1" s="1"/>
  <c r="G1099" i="1"/>
  <c r="H1099" i="1" s="1"/>
  <c r="G1100" i="1"/>
  <c r="H1100" i="1" s="1"/>
  <c r="G1101" i="1"/>
  <c r="H1101" i="1" s="1"/>
  <c r="G1102" i="1"/>
  <c r="H1102" i="1" s="1"/>
  <c r="G1103" i="1"/>
  <c r="H1103" i="1" s="1"/>
  <c r="G1104" i="1"/>
  <c r="H1104" i="1" s="1"/>
  <c r="G1105" i="1"/>
  <c r="H1105" i="1" s="1"/>
  <c r="G1106" i="1"/>
  <c r="H1106" i="1" s="1"/>
  <c r="G1107" i="1"/>
  <c r="H1107" i="1" s="1"/>
  <c r="G1108" i="1"/>
  <c r="H1108" i="1" s="1"/>
  <c r="G1109" i="1"/>
  <c r="H1109" i="1" s="1"/>
  <c r="G1110" i="1"/>
  <c r="H1110" i="1" s="1"/>
  <c r="G1111" i="1"/>
  <c r="H1111" i="1" s="1"/>
  <c r="G1112" i="1"/>
  <c r="H1112" i="1" s="1"/>
  <c r="G1113" i="1"/>
  <c r="H1113" i="1" s="1"/>
  <c r="G1114" i="1"/>
  <c r="H1114" i="1" s="1"/>
  <c r="G1115" i="1"/>
  <c r="H1115" i="1" s="1"/>
  <c r="G1116" i="1"/>
  <c r="H1116" i="1" s="1"/>
  <c r="G1117" i="1"/>
  <c r="H1117" i="1" s="1"/>
  <c r="G1118" i="1"/>
  <c r="H1118" i="1" s="1"/>
  <c r="G1119" i="1"/>
  <c r="H1119" i="1" s="1"/>
  <c r="G1120" i="1"/>
  <c r="H1120" i="1" s="1"/>
  <c r="G1121" i="1"/>
  <c r="H1121" i="1" s="1"/>
  <c r="G1122" i="1"/>
  <c r="H1122" i="1" s="1"/>
  <c r="G1123" i="1"/>
  <c r="H1123" i="1" s="1"/>
  <c r="G1124" i="1"/>
  <c r="H1124" i="1" s="1"/>
  <c r="G1125" i="1"/>
  <c r="H1125" i="1" s="1"/>
  <c r="G1126" i="1"/>
  <c r="H1126" i="1" s="1"/>
  <c r="G1127" i="1"/>
  <c r="H1127" i="1" s="1"/>
  <c r="G1128" i="1"/>
  <c r="H1128" i="1" s="1"/>
  <c r="G1129" i="1"/>
  <c r="H1129" i="1" s="1"/>
  <c r="G1130" i="1"/>
  <c r="H1130" i="1" s="1"/>
  <c r="G1131" i="1"/>
  <c r="H1131" i="1" s="1"/>
  <c r="G1132" i="1"/>
  <c r="H1132" i="1" s="1"/>
  <c r="G1133" i="1"/>
  <c r="H1133" i="1" s="1"/>
  <c r="G1134" i="1"/>
  <c r="H1134" i="1" s="1"/>
  <c r="G1135" i="1"/>
  <c r="H1135" i="1" s="1"/>
  <c r="G1136" i="1"/>
  <c r="H1136" i="1" s="1"/>
  <c r="G1137" i="1"/>
  <c r="H1137" i="1" s="1"/>
  <c r="G1138" i="1"/>
  <c r="H1138" i="1" s="1"/>
  <c r="G1139" i="1"/>
  <c r="H1139" i="1" s="1"/>
  <c r="G1140" i="1"/>
  <c r="H1140" i="1" s="1"/>
  <c r="G1141" i="1"/>
  <c r="H1141" i="1" s="1"/>
  <c r="G1142" i="1"/>
  <c r="H1142" i="1" s="1"/>
  <c r="G1143" i="1"/>
  <c r="H1143" i="1" s="1"/>
  <c r="G1144" i="1"/>
  <c r="H1144" i="1" s="1"/>
  <c r="G1145" i="1"/>
  <c r="H1145" i="1" s="1"/>
  <c r="G1146" i="1"/>
  <c r="H1146" i="1" s="1"/>
  <c r="G1147" i="1"/>
  <c r="H1147" i="1" s="1"/>
  <c r="G1148" i="1"/>
  <c r="H1148" i="1" s="1"/>
  <c r="G1149" i="1"/>
  <c r="H1149" i="1" s="1"/>
  <c r="G1150" i="1"/>
  <c r="H1150" i="1" s="1"/>
  <c r="G1151" i="1"/>
  <c r="H1151" i="1" s="1"/>
  <c r="G1152" i="1"/>
  <c r="H1152" i="1" s="1"/>
  <c r="G1153" i="1"/>
  <c r="H1153" i="1" s="1"/>
  <c r="G1154" i="1"/>
  <c r="H1154" i="1" s="1"/>
  <c r="G1155" i="1"/>
  <c r="H1155" i="1" s="1"/>
  <c r="G1156" i="1"/>
  <c r="H1156" i="1" s="1"/>
  <c r="G1157" i="1"/>
  <c r="H1157" i="1" s="1"/>
  <c r="G1158" i="1"/>
  <c r="H1158" i="1" s="1"/>
  <c r="G1159" i="1"/>
  <c r="H1159" i="1" s="1"/>
  <c r="G1160" i="1"/>
  <c r="H1160" i="1" s="1"/>
  <c r="G1161" i="1"/>
  <c r="H1161" i="1" s="1"/>
  <c r="G1162" i="1"/>
  <c r="H1162" i="1" s="1"/>
  <c r="G1163" i="1"/>
  <c r="H1163" i="1" s="1"/>
  <c r="G1164" i="1"/>
  <c r="H1164" i="1" s="1"/>
  <c r="G1165" i="1"/>
  <c r="H1165" i="1" s="1"/>
  <c r="G1166" i="1"/>
  <c r="H1166" i="1" s="1"/>
  <c r="G1167" i="1"/>
  <c r="H1167" i="1" s="1"/>
  <c r="G1168" i="1"/>
  <c r="H1168" i="1" s="1"/>
  <c r="G1169" i="1"/>
  <c r="H1169" i="1" s="1"/>
  <c r="G1170" i="1"/>
  <c r="H1170" i="1" s="1"/>
  <c r="G1171" i="1"/>
  <c r="H1171" i="1" s="1"/>
  <c r="G1172" i="1"/>
  <c r="H1172" i="1" s="1"/>
  <c r="G1173" i="1"/>
  <c r="H1173" i="1" s="1"/>
  <c r="G1174" i="1"/>
  <c r="H1174" i="1" s="1"/>
  <c r="G1175" i="1"/>
  <c r="H1175" i="1" s="1"/>
  <c r="G1176" i="1"/>
  <c r="H1176" i="1" s="1"/>
  <c r="G1177" i="1"/>
  <c r="H1177" i="1" s="1"/>
  <c r="G1178" i="1"/>
  <c r="H1178" i="1" s="1"/>
  <c r="G1179" i="1"/>
  <c r="H1179" i="1" s="1"/>
  <c r="G1180" i="1"/>
  <c r="H1180" i="1" s="1"/>
  <c r="G1181" i="1"/>
  <c r="H1181" i="1" s="1"/>
  <c r="G1182" i="1"/>
  <c r="H1182" i="1" s="1"/>
  <c r="G1183" i="1"/>
  <c r="H1183" i="1" s="1"/>
  <c r="G1184" i="1"/>
  <c r="H1184" i="1" s="1"/>
  <c r="G1185" i="1"/>
  <c r="H1185" i="1" s="1"/>
  <c r="G1186" i="1"/>
  <c r="H1186" i="1" s="1"/>
  <c r="G1187" i="1"/>
  <c r="H1187" i="1" s="1"/>
  <c r="G1188" i="1"/>
  <c r="H1188" i="1" s="1"/>
  <c r="G1189" i="1"/>
  <c r="H1189" i="1" s="1"/>
  <c r="G1190" i="1"/>
  <c r="H1190" i="1" s="1"/>
  <c r="G1191" i="1"/>
  <c r="H1191" i="1" s="1"/>
  <c r="G1192" i="1"/>
  <c r="H1192" i="1" s="1"/>
  <c r="G1193" i="1"/>
  <c r="H1193" i="1" s="1"/>
  <c r="G1194" i="1"/>
  <c r="H1194" i="1" s="1"/>
  <c r="G1195" i="1"/>
  <c r="H1195" i="1" s="1"/>
  <c r="G1196" i="1"/>
  <c r="H1196" i="1" s="1"/>
  <c r="G1197" i="1"/>
  <c r="H1197" i="1" s="1"/>
  <c r="G1198" i="1"/>
  <c r="H1198" i="1" s="1"/>
  <c r="G1199" i="1"/>
  <c r="H1199" i="1" s="1"/>
  <c r="G1200" i="1"/>
  <c r="H1200" i="1" s="1"/>
  <c r="G1201" i="1"/>
  <c r="H1201" i="1" s="1"/>
  <c r="G1202" i="1"/>
  <c r="H1202" i="1" s="1"/>
  <c r="G1203" i="1"/>
  <c r="H1203" i="1" s="1"/>
  <c r="G1204" i="1"/>
  <c r="H1204" i="1" s="1"/>
  <c r="G1205" i="1"/>
  <c r="H1205" i="1" s="1"/>
  <c r="G1206" i="1"/>
  <c r="H1206" i="1" s="1"/>
  <c r="G1207" i="1"/>
  <c r="H1207" i="1" s="1"/>
  <c r="G1208" i="1"/>
  <c r="H1208" i="1" s="1"/>
  <c r="G1209" i="1"/>
  <c r="H1209" i="1" s="1"/>
  <c r="G1210" i="1"/>
  <c r="H1210" i="1" s="1"/>
  <c r="G1211" i="1"/>
  <c r="H1211" i="1" s="1"/>
  <c r="G1212" i="1"/>
  <c r="H1212" i="1" s="1"/>
  <c r="G1213" i="1"/>
  <c r="H1213" i="1" s="1"/>
  <c r="G1214" i="1"/>
  <c r="H1214" i="1" s="1"/>
  <c r="G1215" i="1"/>
  <c r="H1215" i="1" s="1"/>
  <c r="G1216" i="1"/>
  <c r="H1216" i="1" s="1"/>
  <c r="G1217" i="1"/>
  <c r="H1217" i="1" s="1"/>
  <c r="G1218" i="1"/>
  <c r="H1218" i="1" s="1"/>
  <c r="G1219" i="1"/>
  <c r="H1219" i="1" s="1"/>
  <c r="G1220" i="1"/>
  <c r="H1220" i="1" s="1"/>
  <c r="G1221" i="1"/>
  <c r="H1221" i="1" s="1"/>
  <c r="G1222" i="1"/>
  <c r="H1222" i="1" s="1"/>
  <c r="G1223" i="1"/>
  <c r="H1223" i="1" s="1"/>
  <c r="G1224" i="1"/>
  <c r="H1224" i="1" s="1"/>
  <c r="G1225" i="1"/>
  <c r="H1225" i="1" s="1"/>
  <c r="G1226" i="1"/>
  <c r="H1226" i="1" s="1"/>
  <c r="G1227" i="1"/>
  <c r="H1227" i="1" s="1"/>
  <c r="G1228" i="1"/>
  <c r="H1228" i="1" s="1"/>
  <c r="G1229" i="1"/>
  <c r="H1229" i="1" s="1"/>
  <c r="G1230" i="1"/>
  <c r="H1230" i="1" s="1"/>
  <c r="G1231" i="1"/>
  <c r="H1231" i="1" s="1"/>
  <c r="G1232" i="1"/>
  <c r="H1232" i="1" s="1"/>
  <c r="G1233" i="1"/>
  <c r="H1233" i="1" s="1"/>
  <c r="G1234" i="1"/>
  <c r="H1234" i="1" s="1"/>
  <c r="G1235" i="1"/>
  <c r="H1235" i="1" s="1"/>
  <c r="G1236" i="1"/>
  <c r="H1236" i="1" s="1"/>
  <c r="G1237" i="1"/>
  <c r="H1237" i="1" s="1"/>
  <c r="G1238" i="1"/>
  <c r="H1238" i="1" s="1"/>
  <c r="G1239" i="1"/>
  <c r="H1239" i="1" s="1"/>
  <c r="G1240" i="1"/>
  <c r="H1240" i="1" s="1"/>
  <c r="G1241" i="1"/>
  <c r="H1241" i="1" s="1"/>
  <c r="G1242" i="1"/>
  <c r="H1242" i="1" s="1"/>
  <c r="G1243" i="1"/>
  <c r="H1243" i="1" s="1"/>
  <c r="G1244" i="1"/>
  <c r="H1244" i="1" s="1"/>
  <c r="G1245" i="1"/>
  <c r="H1245" i="1" s="1"/>
  <c r="G1246" i="1"/>
  <c r="H1246" i="1" s="1"/>
  <c r="G1247" i="1"/>
  <c r="H1247" i="1" s="1"/>
  <c r="G1248" i="1"/>
  <c r="H1248" i="1" s="1"/>
  <c r="G1249" i="1"/>
  <c r="H1249" i="1" s="1"/>
  <c r="G1250" i="1"/>
  <c r="H1250" i="1" s="1"/>
  <c r="G1251" i="1"/>
  <c r="H1251" i="1" s="1"/>
  <c r="G1252" i="1"/>
  <c r="H1252" i="1" s="1"/>
  <c r="G1253" i="1"/>
  <c r="H1253" i="1" s="1"/>
  <c r="G1254" i="1"/>
  <c r="H1254" i="1" s="1"/>
  <c r="G1255" i="1"/>
  <c r="H1255" i="1" s="1"/>
  <c r="G1256" i="1"/>
  <c r="H1256" i="1" s="1"/>
  <c r="G1257" i="1"/>
  <c r="H1257" i="1" s="1"/>
  <c r="G1258" i="1"/>
  <c r="H1258" i="1" s="1"/>
  <c r="G1259" i="1"/>
  <c r="H1259" i="1" s="1"/>
  <c r="G1260" i="1"/>
  <c r="H1260" i="1" s="1"/>
  <c r="G1261" i="1"/>
  <c r="H1261" i="1" s="1"/>
  <c r="G1262" i="1"/>
  <c r="H1262" i="1" s="1"/>
  <c r="G1263" i="1"/>
  <c r="H1263" i="1" s="1"/>
  <c r="G1264" i="1"/>
  <c r="H1264" i="1" s="1"/>
  <c r="G1265" i="1"/>
  <c r="H1265" i="1" s="1"/>
  <c r="G1266" i="1"/>
  <c r="H1266" i="1" s="1"/>
  <c r="G1267" i="1"/>
  <c r="H1267" i="1" s="1"/>
  <c r="G1268" i="1"/>
  <c r="H1268" i="1" s="1"/>
  <c r="G1269" i="1"/>
  <c r="H1269" i="1" s="1"/>
  <c r="G1270" i="1"/>
  <c r="H1270" i="1" s="1"/>
  <c r="G1271" i="1"/>
  <c r="H1271" i="1" s="1"/>
  <c r="G1272" i="1"/>
  <c r="H1272" i="1" s="1"/>
  <c r="G1273" i="1"/>
  <c r="H1273" i="1" s="1"/>
  <c r="G1274" i="1"/>
  <c r="H1274" i="1" s="1"/>
  <c r="G1275" i="1"/>
  <c r="H1275" i="1" s="1"/>
  <c r="G1276" i="1"/>
  <c r="H1276" i="1" s="1"/>
  <c r="G1277" i="1"/>
  <c r="H1277" i="1" s="1"/>
  <c r="G1278" i="1"/>
  <c r="H1278" i="1" s="1"/>
  <c r="G1279" i="1"/>
  <c r="H1279" i="1" s="1"/>
  <c r="G1280" i="1"/>
  <c r="H1280" i="1" s="1"/>
  <c r="G1281" i="1"/>
  <c r="H1281" i="1" s="1"/>
  <c r="G1282" i="1"/>
  <c r="H1282" i="1" s="1"/>
  <c r="G1283" i="1"/>
  <c r="H1283" i="1" s="1"/>
  <c r="G1284" i="1"/>
  <c r="H1284" i="1" s="1"/>
  <c r="G1285" i="1"/>
  <c r="H1285" i="1" s="1"/>
  <c r="G1286" i="1"/>
  <c r="H1286" i="1" s="1"/>
  <c r="G1287" i="1"/>
  <c r="H1287" i="1" s="1"/>
  <c r="G1288" i="1"/>
  <c r="H1288" i="1" s="1"/>
  <c r="G1289" i="1"/>
  <c r="H1289" i="1" s="1"/>
  <c r="G1290" i="1"/>
  <c r="H1290" i="1" s="1"/>
  <c r="G1291" i="1"/>
  <c r="H1291" i="1" s="1"/>
  <c r="G1292" i="1"/>
  <c r="H1292" i="1" s="1"/>
  <c r="G1293" i="1"/>
  <c r="H1293" i="1" s="1"/>
  <c r="G1294" i="1"/>
  <c r="H1294" i="1" s="1"/>
  <c r="G1295" i="1"/>
  <c r="H1295" i="1" s="1"/>
  <c r="G1296" i="1"/>
  <c r="H1296" i="1" s="1"/>
  <c r="G1297" i="1"/>
  <c r="H1297" i="1" s="1"/>
  <c r="G1298" i="1"/>
  <c r="H1298" i="1" s="1"/>
  <c r="G1299" i="1"/>
  <c r="H1299" i="1" s="1"/>
  <c r="G1300" i="1"/>
  <c r="H1300" i="1" s="1"/>
  <c r="G1301" i="1"/>
  <c r="H1301" i="1" s="1"/>
  <c r="G1302" i="1"/>
  <c r="H1302" i="1" s="1"/>
  <c r="G1303" i="1"/>
  <c r="H1303" i="1" s="1"/>
  <c r="G1304" i="1"/>
  <c r="H1304" i="1" s="1"/>
  <c r="G1305" i="1"/>
  <c r="H1305" i="1" s="1"/>
  <c r="G1306" i="1"/>
  <c r="H1306" i="1" s="1"/>
  <c r="G1307" i="1"/>
  <c r="H1307" i="1" s="1"/>
  <c r="G1308" i="1"/>
  <c r="H1308" i="1" s="1"/>
  <c r="G1309" i="1"/>
  <c r="H1309" i="1" s="1"/>
  <c r="G1310" i="1"/>
  <c r="H1310" i="1" s="1"/>
  <c r="G1311" i="1"/>
  <c r="H1311" i="1" s="1"/>
  <c r="G1312" i="1"/>
  <c r="H1312" i="1" s="1"/>
  <c r="G1313" i="1"/>
  <c r="H1313" i="1" s="1"/>
  <c r="G1314" i="1"/>
  <c r="H1314" i="1" s="1"/>
  <c r="G1315" i="1"/>
  <c r="H1315" i="1" s="1"/>
  <c r="G1316" i="1"/>
  <c r="H1316" i="1" s="1"/>
  <c r="G1317" i="1"/>
  <c r="H1317" i="1" s="1"/>
  <c r="G1318" i="1"/>
  <c r="H1318" i="1" s="1"/>
  <c r="G1319" i="1"/>
  <c r="H1319" i="1" s="1"/>
  <c r="G1320" i="1"/>
  <c r="H1320" i="1" s="1"/>
  <c r="G1321" i="1"/>
  <c r="H1321" i="1" s="1"/>
  <c r="G1322" i="1"/>
  <c r="H1322" i="1" s="1"/>
  <c r="G1323" i="1"/>
  <c r="H1323" i="1" s="1"/>
  <c r="G1324" i="1"/>
  <c r="H1324" i="1" s="1"/>
  <c r="G1325" i="1"/>
  <c r="H1325" i="1" s="1"/>
  <c r="G1326" i="1"/>
  <c r="H1326" i="1" s="1"/>
  <c r="G1327" i="1"/>
  <c r="H1327" i="1" s="1"/>
  <c r="G1328" i="1"/>
  <c r="H1328" i="1" s="1"/>
  <c r="G1329" i="1"/>
  <c r="H1329" i="1" s="1"/>
  <c r="G1330" i="1"/>
  <c r="H1330" i="1" s="1"/>
  <c r="G1331" i="1"/>
  <c r="H1331" i="1" s="1"/>
  <c r="G1332" i="1"/>
  <c r="H1332" i="1" s="1"/>
  <c r="G1333" i="1"/>
  <c r="H1333" i="1" s="1"/>
  <c r="G1334" i="1"/>
  <c r="H1334" i="1" s="1"/>
  <c r="G1335" i="1"/>
  <c r="H1335" i="1" s="1"/>
  <c r="G1336" i="1"/>
  <c r="H1336" i="1" s="1"/>
  <c r="G1337" i="1"/>
  <c r="H1337" i="1" s="1"/>
  <c r="G1338" i="1"/>
  <c r="H1338" i="1" s="1"/>
  <c r="G1339" i="1"/>
  <c r="H1339" i="1" s="1"/>
  <c r="G1340" i="1"/>
  <c r="H1340" i="1" s="1"/>
  <c r="G1341" i="1"/>
  <c r="H1341" i="1" s="1"/>
  <c r="G1342" i="1"/>
  <c r="H1342" i="1" s="1"/>
  <c r="G1343" i="1"/>
  <c r="H1343" i="1" s="1"/>
  <c r="G1344" i="1"/>
  <c r="H1344" i="1" s="1"/>
  <c r="G1345" i="1"/>
  <c r="H1345" i="1" s="1"/>
  <c r="G1346" i="1"/>
  <c r="H1346" i="1" s="1"/>
  <c r="G1347" i="1"/>
  <c r="H1347" i="1" s="1"/>
  <c r="G1348" i="1"/>
  <c r="H1348" i="1" s="1"/>
  <c r="G1349" i="1"/>
  <c r="H1349" i="1" s="1"/>
  <c r="G1350" i="1"/>
  <c r="H1350" i="1" s="1"/>
  <c r="G1351" i="1"/>
  <c r="H1351" i="1" s="1"/>
  <c r="G1352" i="1"/>
  <c r="H1352" i="1" s="1"/>
  <c r="G1353" i="1"/>
  <c r="H1353" i="1" s="1"/>
  <c r="G1354" i="1"/>
  <c r="H1354" i="1" s="1"/>
  <c r="G1355" i="1"/>
  <c r="H1355" i="1" s="1"/>
  <c r="G1356" i="1"/>
  <c r="H1356" i="1" s="1"/>
  <c r="G1357" i="1"/>
  <c r="H1357" i="1" s="1"/>
  <c r="G1358" i="1"/>
  <c r="H1358" i="1" s="1"/>
  <c r="G1359" i="1"/>
  <c r="H1359" i="1" s="1"/>
  <c r="G1360" i="1"/>
  <c r="H1360" i="1" s="1"/>
  <c r="G1361" i="1"/>
  <c r="H1361" i="1" s="1"/>
  <c r="G1362" i="1"/>
  <c r="H1362" i="1" s="1"/>
  <c r="G1363" i="1"/>
  <c r="H1363" i="1" s="1"/>
  <c r="G1364" i="1"/>
  <c r="H1364" i="1" s="1"/>
  <c r="G1365" i="1"/>
  <c r="H1365" i="1" s="1"/>
  <c r="G1366" i="1"/>
  <c r="H1366" i="1" s="1"/>
  <c r="G1367" i="1"/>
  <c r="H1367" i="1" s="1"/>
  <c r="G1368" i="1"/>
  <c r="H1368" i="1" s="1"/>
  <c r="G1369" i="1"/>
  <c r="H1369" i="1" s="1"/>
  <c r="G1370" i="1"/>
  <c r="H1370" i="1" s="1"/>
  <c r="G1371" i="1"/>
  <c r="H1371" i="1" s="1"/>
  <c r="G1372" i="1"/>
  <c r="H1372" i="1" s="1"/>
  <c r="G1373" i="1"/>
  <c r="H1373" i="1" s="1"/>
  <c r="G1374" i="1"/>
  <c r="H1374" i="1" s="1"/>
  <c r="G1375" i="1"/>
  <c r="H1375" i="1" s="1"/>
  <c r="G1376" i="1"/>
  <c r="H1376" i="1" s="1"/>
  <c r="G1377" i="1"/>
  <c r="H1377" i="1" s="1"/>
  <c r="G1378" i="1"/>
  <c r="H1378" i="1" s="1"/>
  <c r="G1379" i="1"/>
  <c r="H1379" i="1" s="1"/>
  <c r="G1380" i="1"/>
  <c r="H1380" i="1" s="1"/>
  <c r="G1381" i="1"/>
  <c r="H1381" i="1" s="1"/>
  <c r="G1382" i="1"/>
  <c r="H1382" i="1" s="1"/>
  <c r="G1383" i="1"/>
  <c r="H1383" i="1" s="1"/>
  <c r="G1384" i="1"/>
  <c r="H1384" i="1" s="1"/>
  <c r="G1385" i="1"/>
  <c r="H1385" i="1" s="1"/>
  <c r="G1386" i="1"/>
  <c r="H1386" i="1" s="1"/>
  <c r="G1387" i="1"/>
  <c r="H1387" i="1" s="1"/>
  <c r="G1388" i="1"/>
  <c r="H1388" i="1" s="1"/>
  <c r="G1389" i="1"/>
  <c r="H1389" i="1" s="1"/>
  <c r="G1390" i="1"/>
  <c r="H1390" i="1" s="1"/>
  <c r="G1391" i="1"/>
  <c r="H1391" i="1" s="1"/>
  <c r="G1392" i="1"/>
  <c r="H1392" i="1" s="1"/>
  <c r="G1393" i="1"/>
  <c r="H1393" i="1" s="1"/>
  <c r="G1394" i="1"/>
  <c r="H1394" i="1" s="1"/>
  <c r="G1395" i="1"/>
  <c r="H1395" i="1" s="1"/>
  <c r="G1396" i="1"/>
  <c r="H1396" i="1" s="1"/>
  <c r="G1397" i="1"/>
  <c r="H1397" i="1" s="1"/>
  <c r="G1398" i="1"/>
  <c r="H1398" i="1" s="1"/>
  <c r="G1399" i="1"/>
  <c r="H1399" i="1" s="1"/>
  <c r="G1400" i="1"/>
  <c r="H1400" i="1" s="1"/>
  <c r="G2" i="1"/>
  <c r="H2" i="1" s="1"/>
  <c r="I1353" i="1"/>
  <c r="B1353" i="1" s="1"/>
  <c r="I1354" i="1"/>
  <c r="B1354" i="1" s="1"/>
  <c r="I1355" i="1"/>
  <c r="B1355" i="1" s="1"/>
  <c r="I1356" i="1"/>
  <c r="B1356" i="1" s="1"/>
  <c r="I1357" i="1"/>
  <c r="B1357" i="1" s="1"/>
  <c r="I1358" i="1"/>
  <c r="B1358" i="1" s="1"/>
  <c r="I1359" i="1"/>
  <c r="B1359" i="1" s="1"/>
  <c r="I1360" i="1"/>
  <c r="B1360" i="1" s="1"/>
  <c r="I1361" i="1"/>
  <c r="B1361" i="1" s="1"/>
  <c r="I1362" i="1"/>
  <c r="B1362" i="1" s="1"/>
  <c r="I1363" i="1"/>
  <c r="B1363" i="1" s="1"/>
  <c r="I1364" i="1"/>
  <c r="B1364" i="1" s="1"/>
  <c r="I1365" i="1"/>
  <c r="B1365" i="1" s="1"/>
  <c r="I1366" i="1"/>
  <c r="B1366" i="1" s="1"/>
  <c r="I1367" i="1"/>
  <c r="B1367" i="1" s="1"/>
  <c r="I1368" i="1"/>
  <c r="B1368" i="1" s="1"/>
  <c r="I1369" i="1"/>
  <c r="B1369" i="1" s="1"/>
  <c r="I1370" i="1"/>
  <c r="B1370" i="1" s="1"/>
  <c r="I1371" i="1"/>
  <c r="B1371" i="1" s="1"/>
  <c r="I1372" i="1"/>
  <c r="B1372" i="1" s="1"/>
  <c r="I1373" i="1"/>
  <c r="B1373" i="1" s="1"/>
  <c r="I1374" i="1"/>
  <c r="B1374" i="1" s="1"/>
  <c r="I1375" i="1"/>
  <c r="B1375" i="1" s="1"/>
  <c r="I1376" i="1"/>
  <c r="B1376" i="1" s="1"/>
  <c r="I1377" i="1"/>
  <c r="B1377" i="1" s="1"/>
  <c r="I1378" i="1"/>
  <c r="B1378" i="1" s="1"/>
  <c r="I1379" i="1"/>
  <c r="B1379" i="1" s="1"/>
  <c r="I1380" i="1"/>
  <c r="B1380" i="1" s="1"/>
  <c r="I1381" i="1"/>
  <c r="B1381" i="1" s="1"/>
  <c r="I1382" i="1"/>
  <c r="B1382" i="1" s="1"/>
  <c r="I1383" i="1"/>
  <c r="B1383" i="1" s="1"/>
  <c r="I1384" i="1"/>
  <c r="B1384" i="1" s="1"/>
  <c r="I1385" i="1"/>
  <c r="B1385" i="1" s="1"/>
  <c r="I1386" i="1"/>
  <c r="B1386" i="1" s="1"/>
  <c r="I1387" i="1"/>
  <c r="B1387" i="1" s="1"/>
  <c r="I1388" i="1"/>
  <c r="B1388" i="1" s="1"/>
  <c r="I1389" i="1"/>
  <c r="B1389" i="1" s="1"/>
  <c r="I1390" i="1"/>
  <c r="B1390" i="1" s="1"/>
  <c r="I1391" i="1"/>
  <c r="B1391" i="1" s="1"/>
  <c r="I1392" i="1"/>
  <c r="B1392" i="1" s="1"/>
  <c r="I1393" i="1"/>
  <c r="B1393" i="1" s="1"/>
  <c r="I1394" i="1"/>
  <c r="B1394" i="1" s="1"/>
  <c r="I1395" i="1"/>
  <c r="B1395" i="1" s="1"/>
  <c r="I1396" i="1"/>
  <c r="B1396" i="1" s="1"/>
  <c r="I1397" i="1"/>
  <c r="B1397" i="1" s="1"/>
  <c r="I1398" i="1"/>
  <c r="B1398" i="1" s="1"/>
  <c r="I1399" i="1"/>
  <c r="B1399" i="1" s="1"/>
  <c r="I1400" i="1"/>
  <c r="B1400" i="1" s="1"/>
  <c r="I3" i="1"/>
  <c r="B3" i="1" s="1"/>
  <c r="I4" i="1"/>
  <c r="B4" i="1" s="1"/>
  <c r="I5" i="1"/>
  <c r="B5" i="1" s="1"/>
  <c r="I6" i="1"/>
  <c r="B6" i="1" s="1"/>
  <c r="I7" i="1"/>
  <c r="B7" i="1" s="1"/>
  <c r="I8" i="1"/>
  <c r="B8" i="1" s="1"/>
  <c r="I9" i="1"/>
  <c r="B9" i="1" s="1"/>
  <c r="I10" i="1"/>
  <c r="B10" i="1" s="1"/>
  <c r="I11" i="1"/>
  <c r="B11" i="1" s="1"/>
  <c r="I12" i="1"/>
  <c r="B12" i="1" s="1"/>
  <c r="I13" i="1"/>
  <c r="B13" i="1" s="1"/>
  <c r="I14" i="1"/>
  <c r="B14" i="1" s="1"/>
  <c r="I15" i="1"/>
  <c r="B15" i="1" s="1"/>
  <c r="I16" i="1"/>
  <c r="B16" i="1" s="1"/>
  <c r="I17" i="1"/>
  <c r="B17" i="1" s="1"/>
  <c r="I18" i="1"/>
  <c r="B18" i="1" s="1"/>
  <c r="I19" i="1"/>
  <c r="B19" i="1" s="1"/>
  <c r="I20" i="1"/>
  <c r="B20" i="1" s="1"/>
  <c r="I21" i="1"/>
  <c r="B21" i="1" s="1"/>
  <c r="I22" i="1"/>
  <c r="B22" i="1" s="1"/>
  <c r="I23" i="1"/>
  <c r="B23" i="1" s="1"/>
  <c r="I24" i="1"/>
  <c r="B24" i="1" s="1"/>
  <c r="I25" i="1"/>
  <c r="B25" i="1" s="1"/>
  <c r="I26" i="1"/>
  <c r="B26" i="1" s="1"/>
  <c r="I27" i="1"/>
  <c r="B27" i="1" s="1"/>
  <c r="I28" i="1"/>
  <c r="B28" i="1" s="1"/>
  <c r="I29" i="1"/>
  <c r="B29" i="1" s="1"/>
  <c r="I30" i="1"/>
  <c r="B30" i="1" s="1"/>
  <c r="I31" i="1"/>
  <c r="B31" i="1" s="1"/>
  <c r="I32" i="1"/>
  <c r="B32" i="1" s="1"/>
  <c r="I33" i="1"/>
  <c r="B33" i="1" s="1"/>
  <c r="I34" i="1"/>
  <c r="B34" i="1" s="1"/>
  <c r="I35" i="1"/>
  <c r="B35" i="1" s="1"/>
  <c r="I36" i="1"/>
  <c r="B36" i="1" s="1"/>
  <c r="I37" i="1"/>
  <c r="B37" i="1" s="1"/>
  <c r="I38" i="1"/>
  <c r="B38" i="1" s="1"/>
  <c r="I39" i="1"/>
  <c r="B39" i="1" s="1"/>
  <c r="I40" i="1"/>
  <c r="B40" i="1" s="1"/>
  <c r="I41" i="1"/>
  <c r="B41" i="1" s="1"/>
  <c r="I42" i="1"/>
  <c r="B42" i="1" s="1"/>
  <c r="I43" i="1"/>
  <c r="B43" i="1" s="1"/>
  <c r="I44" i="1"/>
  <c r="B44" i="1" s="1"/>
  <c r="I45" i="1"/>
  <c r="B45" i="1" s="1"/>
  <c r="I46" i="1"/>
  <c r="B46" i="1" s="1"/>
  <c r="I47" i="1"/>
  <c r="B47" i="1" s="1"/>
  <c r="I48" i="1"/>
  <c r="B48" i="1" s="1"/>
  <c r="I49" i="1"/>
  <c r="B49" i="1" s="1"/>
  <c r="I50" i="1"/>
  <c r="B50" i="1" s="1"/>
  <c r="I51" i="1"/>
  <c r="B51" i="1" s="1"/>
  <c r="I52" i="1"/>
  <c r="B52" i="1" s="1"/>
  <c r="I53" i="1"/>
  <c r="B53" i="1" s="1"/>
  <c r="I54" i="1"/>
  <c r="B54" i="1" s="1"/>
  <c r="I55" i="1"/>
  <c r="B55" i="1" s="1"/>
  <c r="I56" i="1"/>
  <c r="B56" i="1" s="1"/>
  <c r="I57" i="1"/>
  <c r="B57" i="1" s="1"/>
  <c r="I58" i="1"/>
  <c r="B58" i="1" s="1"/>
  <c r="I59" i="1"/>
  <c r="B59" i="1" s="1"/>
  <c r="I60" i="1"/>
  <c r="B60" i="1" s="1"/>
  <c r="I61" i="1"/>
  <c r="B61" i="1" s="1"/>
  <c r="I62" i="1"/>
  <c r="B62" i="1" s="1"/>
  <c r="I63" i="1"/>
  <c r="B63" i="1" s="1"/>
  <c r="I64" i="1"/>
  <c r="B64" i="1" s="1"/>
  <c r="I65" i="1"/>
  <c r="B65" i="1" s="1"/>
  <c r="I66" i="1"/>
  <c r="B66" i="1" s="1"/>
  <c r="I67" i="1"/>
  <c r="B67" i="1" s="1"/>
  <c r="I68" i="1"/>
  <c r="B68" i="1" s="1"/>
  <c r="I69" i="1"/>
  <c r="B69" i="1" s="1"/>
  <c r="I70" i="1"/>
  <c r="B70" i="1" s="1"/>
  <c r="I71" i="1"/>
  <c r="B71" i="1" s="1"/>
  <c r="I72" i="1"/>
  <c r="B72" i="1" s="1"/>
  <c r="I73" i="1"/>
  <c r="B73" i="1" s="1"/>
  <c r="I74" i="1"/>
  <c r="B74" i="1" s="1"/>
  <c r="I75" i="1"/>
  <c r="B75" i="1" s="1"/>
  <c r="I76" i="1"/>
  <c r="B76" i="1" s="1"/>
  <c r="I77" i="1"/>
  <c r="B77" i="1" s="1"/>
  <c r="I78" i="1"/>
  <c r="B78" i="1" s="1"/>
  <c r="I79" i="1"/>
  <c r="B79" i="1" s="1"/>
  <c r="I80" i="1"/>
  <c r="B80" i="1" s="1"/>
  <c r="I81" i="1"/>
  <c r="B81" i="1" s="1"/>
  <c r="I82" i="1"/>
  <c r="B82" i="1" s="1"/>
  <c r="I83" i="1"/>
  <c r="B83" i="1" s="1"/>
  <c r="I84" i="1"/>
  <c r="B84" i="1" s="1"/>
  <c r="I85" i="1"/>
  <c r="B85" i="1" s="1"/>
  <c r="I86" i="1"/>
  <c r="B86" i="1" s="1"/>
  <c r="I87" i="1"/>
  <c r="B87" i="1" s="1"/>
  <c r="I88" i="1"/>
  <c r="B88" i="1" s="1"/>
  <c r="I89" i="1"/>
  <c r="B89" i="1" s="1"/>
  <c r="I90" i="1"/>
  <c r="B90" i="1" s="1"/>
  <c r="I91" i="1"/>
  <c r="B91" i="1" s="1"/>
  <c r="I92" i="1"/>
  <c r="B92" i="1" s="1"/>
  <c r="I93" i="1"/>
  <c r="B93" i="1" s="1"/>
  <c r="I94" i="1"/>
  <c r="B94" i="1" s="1"/>
  <c r="I95" i="1"/>
  <c r="B95" i="1" s="1"/>
  <c r="I96" i="1"/>
  <c r="B96" i="1" s="1"/>
  <c r="I97" i="1"/>
  <c r="B97" i="1" s="1"/>
  <c r="I98" i="1"/>
  <c r="B98" i="1" s="1"/>
  <c r="I99" i="1"/>
  <c r="B99" i="1" s="1"/>
  <c r="I100" i="1"/>
  <c r="B100" i="1" s="1"/>
  <c r="I101" i="1"/>
  <c r="B101" i="1" s="1"/>
  <c r="I102" i="1"/>
  <c r="B102" i="1" s="1"/>
  <c r="I103" i="1"/>
  <c r="B103" i="1" s="1"/>
  <c r="I104" i="1"/>
  <c r="B104" i="1" s="1"/>
  <c r="I105" i="1"/>
  <c r="B105" i="1" s="1"/>
  <c r="I106" i="1"/>
  <c r="B106" i="1" s="1"/>
  <c r="I107" i="1"/>
  <c r="B107" i="1" s="1"/>
  <c r="I108" i="1"/>
  <c r="B108" i="1" s="1"/>
  <c r="I109" i="1"/>
  <c r="B109" i="1" s="1"/>
  <c r="I110" i="1"/>
  <c r="B110" i="1" s="1"/>
  <c r="I111" i="1"/>
  <c r="B111" i="1" s="1"/>
  <c r="I112" i="1"/>
  <c r="B112" i="1" s="1"/>
  <c r="I113" i="1"/>
  <c r="B113" i="1" s="1"/>
  <c r="I114" i="1"/>
  <c r="B114" i="1" s="1"/>
  <c r="I115" i="1"/>
  <c r="B115" i="1" s="1"/>
  <c r="I116" i="1"/>
  <c r="B116" i="1" s="1"/>
  <c r="I117" i="1"/>
  <c r="B117" i="1" s="1"/>
  <c r="I118" i="1"/>
  <c r="B118" i="1" s="1"/>
  <c r="I119" i="1"/>
  <c r="B119" i="1" s="1"/>
  <c r="I120" i="1"/>
  <c r="B120" i="1" s="1"/>
  <c r="I121" i="1"/>
  <c r="B121" i="1" s="1"/>
  <c r="I122" i="1"/>
  <c r="B122" i="1" s="1"/>
  <c r="I123" i="1"/>
  <c r="B123" i="1" s="1"/>
  <c r="I124" i="1"/>
  <c r="B124" i="1" s="1"/>
  <c r="I125" i="1"/>
  <c r="B125" i="1" s="1"/>
  <c r="I126" i="1"/>
  <c r="B126" i="1" s="1"/>
  <c r="I127" i="1"/>
  <c r="B127" i="1" s="1"/>
  <c r="I128" i="1"/>
  <c r="B128" i="1" s="1"/>
  <c r="I129" i="1"/>
  <c r="B129" i="1" s="1"/>
  <c r="I130" i="1"/>
  <c r="B130" i="1" s="1"/>
  <c r="I131" i="1"/>
  <c r="B131" i="1" s="1"/>
  <c r="I132" i="1"/>
  <c r="B132" i="1" s="1"/>
  <c r="I133" i="1"/>
  <c r="B133" i="1" s="1"/>
  <c r="I134" i="1"/>
  <c r="B134" i="1" s="1"/>
  <c r="I135" i="1"/>
  <c r="B135" i="1" s="1"/>
  <c r="I136" i="1"/>
  <c r="B136" i="1" s="1"/>
  <c r="I137" i="1"/>
  <c r="B137" i="1" s="1"/>
  <c r="I138" i="1"/>
  <c r="B138" i="1" s="1"/>
  <c r="I139" i="1"/>
  <c r="B139" i="1" s="1"/>
  <c r="I140" i="1"/>
  <c r="B140" i="1" s="1"/>
  <c r="I141" i="1"/>
  <c r="B141" i="1" s="1"/>
  <c r="I142" i="1"/>
  <c r="B142" i="1" s="1"/>
  <c r="I143" i="1"/>
  <c r="B143" i="1" s="1"/>
  <c r="I144" i="1"/>
  <c r="B144" i="1" s="1"/>
  <c r="I145" i="1"/>
  <c r="B145" i="1" s="1"/>
  <c r="I146" i="1"/>
  <c r="B146" i="1" s="1"/>
  <c r="I147" i="1"/>
  <c r="B147" i="1" s="1"/>
  <c r="I148" i="1"/>
  <c r="B148" i="1" s="1"/>
  <c r="I149" i="1"/>
  <c r="B149" i="1" s="1"/>
  <c r="I150" i="1"/>
  <c r="B150" i="1" s="1"/>
  <c r="I151" i="1"/>
  <c r="B151" i="1" s="1"/>
  <c r="I152" i="1"/>
  <c r="B152" i="1" s="1"/>
  <c r="I153" i="1"/>
  <c r="B153" i="1" s="1"/>
  <c r="I154" i="1"/>
  <c r="B154" i="1" s="1"/>
  <c r="I155" i="1"/>
  <c r="B155" i="1" s="1"/>
  <c r="I156" i="1"/>
  <c r="B156" i="1" s="1"/>
  <c r="I157" i="1"/>
  <c r="B157" i="1" s="1"/>
  <c r="I158" i="1"/>
  <c r="B158" i="1" s="1"/>
  <c r="I159" i="1"/>
  <c r="B159" i="1" s="1"/>
  <c r="I160" i="1"/>
  <c r="B160" i="1" s="1"/>
  <c r="I161" i="1"/>
  <c r="B161" i="1" s="1"/>
  <c r="I162" i="1"/>
  <c r="B162" i="1" s="1"/>
  <c r="I163" i="1"/>
  <c r="B163" i="1" s="1"/>
  <c r="I164" i="1"/>
  <c r="B164" i="1" s="1"/>
  <c r="I165" i="1"/>
  <c r="B165" i="1" s="1"/>
  <c r="I166" i="1"/>
  <c r="B166" i="1" s="1"/>
  <c r="I167" i="1"/>
  <c r="B167" i="1" s="1"/>
  <c r="I168" i="1"/>
  <c r="B168" i="1" s="1"/>
  <c r="I169" i="1"/>
  <c r="B169" i="1" s="1"/>
  <c r="I170" i="1"/>
  <c r="B170" i="1" s="1"/>
  <c r="I171" i="1"/>
  <c r="B171" i="1" s="1"/>
  <c r="I172" i="1"/>
  <c r="B172" i="1" s="1"/>
  <c r="I173" i="1"/>
  <c r="B173" i="1" s="1"/>
  <c r="I174" i="1"/>
  <c r="B174" i="1" s="1"/>
  <c r="I175" i="1"/>
  <c r="B175" i="1" s="1"/>
  <c r="I176" i="1"/>
  <c r="B176" i="1" s="1"/>
  <c r="I177" i="1"/>
  <c r="B177" i="1" s="1"/>
  <c r="I178" i="1"/>
  <c r="B178" i="1" s="1"/>
  <c r="I179" i="1"/>
  <c r="B179" i="1" s="1"/>
  <c r="I180" i="1"/>
  <c r="B180" i="1" s="1"/>
  <c r="I181" i="1"/>
  <c r="B181" i="1" s="1"/>
  <c r="I182" i="1"/>
  <c r="B182" i="1" s="1"/>
  <c r="I183" i="1"/>
  <c r="B183" i="1" s="1"/>
  <c r="I184" i="1"/>
  <c r="B184" i="1" s="1"/>
  <c r="I185" i="1"/>
  <c r="B185" i="1" s="1"/>
  <c r="I186" i="1"/>
  <c r="B186" i="1" s="1"/>
  <c r="I187" i="1"/>
  <c r="B187" i="1" s="1"/>
  <c r="I188" i="1"/>
  <c r="B188" i="1" s="1"/>
  <c r="I189" i="1"/>
  <c r="B189" i="1" s="1"/>
  <c r="I190" i="1"/>
  <c r="B190" i="1" s="1"/>
  <c r="I191" i="1"/>
  <c r="B191" i="1" s="1"/>
  <c r="I192" i="1"/>
  <c r="B192" i="1" s="1"/>
  <c r="I193" i="1"/>
  <c r="B193" i="1" s="1"/>
  <c r="I194" i="1"/>
  <c r="B194" i="1" s="1"/>
  <c r="I195" i="1"/>
  <c r="B195" i="1" s="1"/>
  <c r="I196" i="1"/>
  <c r="B196" i="1" s="1"/>
  <c r="I197" i="1"/>
  <c r="B197" i="1" s="1"/>
  <c r="I198" i="1"/>
  <c r="B198" i="1" s="1"/>
  <c r="I199" i="1"/>
  <c r="B199" i="1" s="1"/>
  <c r="I200" i="1"/>
  <c r="B200" i="1" s="1"/>
  <c r="I201" i="1"/>
  <c r="B201" i="1" s="1"/>
  <c r="I202" i="1"/>
  <c r="B202" i="1" s="1"/>
  <c r="I203" i="1"/>
  <c r="B203" i="1" s="1"/>
  <c r="I204" i="1"/>
  <c r="B204" i="1" s="1"/>
  <c r="I205" i="1"/>
  <c r="B205" i="1" s="1"/>
  <c r="I206" i="1"/>
  <c r="B206" i="1" s="1"/>
  <c r="I207" i="1"/>
  <c r="B207" i="1" s="1"/>
  <c r="I208" i="1"/>
  <c r="B208" i="1" s="1"/>
  <c r="I209" i="1"/>
  <c r="B209" i="1" s="1"/>
  <c r="I210" i="1"/>
  <c r="B210" i="1" s="1"/>
  <c r="I211" i="1"/>
  <c r="B211" i="1" s="1"/>
  <c r="I212" i="1"/>
  <c r="B212" i="1" s="1"/>
  <c r="I213" i="1"/>
  <c r="B213" i="1" s="1"/>
  <c r="I214" i="1"/>
  <c r="B214" i="1" s="1"/>
  <c r="I215" i="1"/>
  <c r="B215" i="1" s="1"/>
  <c r="I216" i="1"/>
  <c r="B216" i="1" s="1"/>
  <c r="I217" i="1"/>
  <c r="B217" i="1" s="1"/>
  <c r="I218" i="1"/>
  <c r="B218" i="1" s="1"/>
  <c r="I219" i="1"/>
  <c r="B219" i="1" s="1"/>
  <c r="I220" i="1"/>
  <c r="B220" i="1" s="1"/>
  <c r="I221" i="1"/>
  <c r="B221" i="1" s="1"/>
  <c r="I222" i="1"/>
  <c r="B222" i="1" s="1"/>
  <c r="I223" i="1"/>
  <c r="B223" i="1" s="1"/>
  <c r="I224" i="1"/>
  <c r="B224" i="1" s="1"/>
  <c r="I225" i="1"/>
  <c r="B225" i="1" s="1"/>
  <c r="I226" i="1"/>
  <c r="B226" i="1" s="1"/>
  <c r="I227" i="1"/>
  <c r="B227" i="1" s="1"/>
  <c r="I228" i="1"/>
  <c r="B228" i="1" s="1"/>
  <c r="I229" i="1"/>
  <c r="B229" i="1" s="1"/>
  <c r="I230" i="1"/>
  <c r="B230" i="1" s="1"/>
  <c r="I231" i="1"/>
  <c r="B231" i="1" s="1"/>
  <c r="I232" i="1"/>
  <c r="B232" i="1" s="1"/>
  <c r="I233" i="1"/>
  <c r="B233" i="1" s="1"/>
  <c r="I234" i="1"/>
  <c r="B234" i="1" s="1"/>
  <c r="I235" i="1"/>
  <c r="B235" i="1" s="1"/>
  <c r="I236" i="1"/>
  <c r="B236" i="1" s="1"/>
  <c r="I237" i="1"/>
  <c r="B237" i="1" s="1"/>
  <c r="I238" i="1"/>
  <c r="B238" i="1" s="1"/>
  <c r="I239" i="1"/>
  <c r="B239" i="1" s="1"/>
  <c r="I240" i="1"/>
  <c r="B240" i="1" s="1"/>
  <c r="I241" i="1"/>
  <c r="B241" i="1" s="1"/>
  <c r="I242" i="1"/>
  <c r="B242" i="1" s="1"/>
  <c r="I243" i="1"/>
  <c r="B243" i="1" s="1"/>
  <c r="I244" i="1"/>
  <c r="B244" i="1" s="1"/>
  <c r="I245" i="1"/>
  <c r="B245" i="1" s="1"/>
  <c r="I246" i="1"/>
  <c r="B246" i="1" s="1"/>
  <c r="I247" i="1"/>
  <c r="B247" i="1" s="1"/>
  <c r="I248" i="1"/>
  <c r="B248" i="1" s="1"/>
  <c r="I249" i="1"/>
  <c r="B249" i="1" s="1"/>
  <c r="I250" i="1"/>
  <c r="B250" i="1" s="1"/>
  <c r="I251" i="1"/>
  <c r="B251" i="1" s="1"/>
  <c r="I252" i="1"/>
  <c r="B252" i="1" s="1"/>
  <c r="I253" i="1"/>
  <c r="B253" i="1" s="1"/>
  <c r="I254" i="1"/>
  <c r="B254" i="1" s="1"/>
  <c r="I255" i="1"/>
  <c r="B255" i="1" s="1"/>
  <c r="I256" i="1"/>
  <c r="B256" i="1" s="1"/>
  <c r="I257" i="1"/>
  <c r="B257" i="1" s="1"/>
  <c r="I258" i="1"/>
  <c r="B258" i="1" s="1"/>
  <c r="I259" i="1"/>
  <c r="B259" i="1" s="1"/>
  <c r="I260" i="1"/>
  <c r="B260" i="1" s="1"/>
  <c r="I261" i="1"/>
  <c r="B261" i="1" s="1"/>
  <c r="I262" i="1"/>
  <c r="B262" i="1" s="1"/>
  <c r="I263" i="1"/>
  <c r="B263" i="1" s="1"/>
  <c r="I264" i="1"/>
  <c r="B264" i="1" s="1"/>
  <c r="I265" i="1"/>
  <c r="B265" i="1" s="1"/>
  <c r="I266" i="1"/>
  <c r="B266" i="1" s="1"/>
  <c r="I267" i="1"/>
  <c r="B267" i="1" s="1"/>
  <c r="I268" i="1"/>
  <c r="B268" i="1" s="1"/>
  <c r="I269" i="1"/>
  <c r="B269" i="1" s="1"/>
  <c r="I270" i="1"/>
  <c r="B270" i="1" s="1"/>
  <c r="I271" i="1"/>
  <c r="B271" i="1" s="1"/>
  <c r="I272" i="1"/>
  <c r="B272" i="1" s="1"/>
  <c r="I273" i="1"/>
  <c r="B273" i="1" s="1"/>
  <c r="I274" i="1"/>
  <c r="B274" i="1" s="1"/>
  <c r="I275" i="1"/>
  <c r="B275" i="1" s="1"/>
  <c r="I276" i="1"/>
  <c r="B276" i="1" s="1"/>
  <c r="I277" i="1"/>
  <c r="B277" i="1" s="1"/>
  <c r="I278" i="1"/>
  <c r="B278" i="1" s="1"/>
  <c r="I279" i="1"/>
  <c r="B279" i="1" s="1"/>
  <c r="I280" i="1"/>
  <c r="B280" i="1" s="1"/>
  <c r="I281" i="1"/>
  <c r="B281" i="1" s="1"/>
  <c r="I282" i="1"/>
  <c r="B282" i="1" s="1"/>
  <c r="I283" i="1"/>
  <c r="B283" i="1" s="1"/>
  <c r="I284" i="1"/>
  <c r="B284" i="1" s="1"/>
  <c r="I285" i="1"/>
  <c r="B285" i="1" s="1"/>
  <c r="I286" i="1"/>
  <c r="B286" i="1" s="1"/>
  <c r="I287" i="1"/>
  <c r="B287" i="1" s="1"/>
  <c r="I288" i="1"/>
  <c r="B288" i="1" s="1"/>
  <c r="I289" i="1"/>
  <c r="B289" i="1" s="1"/>
  <c r="I290" i="1"/>
  <c r="B290" i="1" s="1"/>
  <c r="I291" i="1"/>
  <c r="B291" i="1" s="1"/>
  <c r="I292" i="1"/>
  <c r="B292" i="1" s="1"/>
  <c r="I293" i="1"/>
  <c r="B293" i="1" s="1"/>
  <c r="I294" i="1"/>
  <c r="B294" i="1" s="1"/>
  <c r="I295" i="1"/>
  <c r="B295" i="1" s="1"/>
  <c r="I296" i="1"/>
  <c r="B296" i="1" s="1"/>
  <c r="I297" i="1"/>
  <c r="B297" i="1" s="1"/>
  <c r="I298" i="1"/>
  <c r="B298" i="1" s="1"/>
  <c r="I299" i="1"/>
  <c r="B299" i="1" s="1"/>
  <c r="I300" i="1"/>
  <c r="B300" i="1" s="1"/>
  <c r="I301" i="1"/>
  <c r="B301" i="1" s="1"/>
  <c r="I302" i="1"/>
  <c r="B302" i="1" s="1"/>
  <c r="I303" i="1"/>
  <c r="B303" i="1" s="1"/>
  <c r="I304" i="1"/>
  <c r="B304" i="1" s="1"/>
  <c r="I305" i="1"/>
  <c r="B305" i="1" s="1"/>
  <c r="I306" i="1"/>
  <c r="B306" i="1" s="1"/>
  <c r="I307" i="1"/>
  <c r="B307" i="1" s="1"/>
  <c r="I308" i="1"/>
  <c r="B308" i="1" s="1"/>
  <c r="I309" i="1"/>
  <c r="B309" i="1" s="1"/>
  <c r="I310" i="1"/>
  <c r="B310" i="1" s="1"/>
  <c r="I311" i="1"/>
  <c r="B311" i="1" s="1"/>
  <c r="I312" i="1"/>
  <c r="B312" i="1" s="1"/>
  <c r="I313" i="1"/>
  <c r="B313" i="1" s="1"/>
  <c r="I314" i="1"/>
  <c r="B314" i="1" s="1"/>
  <c r="I315" i="1"/>
  <c r="B315" i="1" s="1"/>
  <c r="I316" i="1"/>
  <c r="B316" i="1" s="1"/>
  <c r="I317" i="1"/>
  <c r="B317" i="1" s="1"/>
  <c r="I318" i="1"/>
  <c r="B318" i="1" s="1"/>
  <c r="I319" i="1"/>
  <c r="B319" i="1" s="1"/>
  <c r="I320" i="1"/>
  <c r="B320" i="1" s="1"/>
  <c r="I321" i="1"/>
  <c r="B321" i="1" s="1"/>
  <c r="I322" i="1"/>
  <c r="B322" i="1" s="1"/>
  <c r="I323" i="1"/>
  <c r="B323" i="1" s="1"/>
  <c r="I324" i="1"/>
  <c r="B324" i="1" s="1"/>
  <c r="I325" i="1"/>
  <c r="B325" i="1" s="1"/>
  <c r="I326" i="1"/>
  <c r="B326" i="1" s="1"/>
  <c r="I327" i="1"/>
  <c r="B327" i="1" s="1"/>
  <c r="I328" i="1"/>
  <c r="B328" i="1" s="1"/>
  <c r="I329" i="1"/>
  <c r="B329" i="1" s="1"/>
  <c r="I330" i="1"/>
  <c r="B330" i="1" s="1"/>
  <c r="I331" i="1"/>
  <c r="B331" i="1" s="1"/>
  <c r="I332" i="1"/>
  <c r="B332" i="1" s="1"/>
  <c r="I333" i="1"/>
  <c r="B333" i="1" s="1"/>
  <c r="I334" i="1"/>
  <c r="B334" i="1" s="1"/>
  <c r="I335" i="1"/>
  <c r="B335" i="1" s="1"/>
  <c r="I336" i="1"/>
  <c r="B336" i="1" s="1"/>
  <c r="I337" i="1"/>
  <c r="B337" i="1" s="1"/>
  <c r="I338" i="1"/>
  <c r="B338" i="1" s="1"/>
  <c r="I339" i="1"/>
  <c r="B339" i="1" s="1"/>
  <c r="I340" i="1"/>
  <c r="B340" i="1" s="1"/>
  <c r="I341" i="1"/>
  <c r="B341" i="1" s="1"/>
  <c r="I342" i="1"/>
  <c r="B342" i="1" s="1"/>
  <c r="I343" i="1"/>
  <c r="B343" i="1" s="1"/>
  <c r="I344" i="1"/>
  <c r="B344" i="1" s="1"/>
  <c r="I345" i="1"/>
  <c r="B345" i="1" s="1"/>
  <c r="I346" i="1"/>
  <c r="B346" i="1" s="1"/>
  <c r="I347" i="1"/>
  <c r="B347" i="1" s="1"/>
  <c r="I348" i="1"/>
  <c r="B348" i="1" s="1"/>
  <c r="I349" i="1"/>
  <c r="B349" i="1" s="1"/>
  <c r="I350" i="1"/>
  <c r="B350" i="1" s="1"/>
  <c r="I351" i="1"/>
  <c r="B351" i="1" s="1"/>
  <c r="I352" i="1"/>
  <c r="B352" i="1" s="1"/>
  <c r="I353" i="1"/>
  <c r="B353" i="1" s="1"/>
  <c r="I354" i="1"/>
  <c r="B354" i="1" s="1"/>
  <c r="I355" i="1"/>
  <c r="B355" i="1" s="1"/>
  <c r="I356" i="1"/>
  <c r="B356" i="1" s="1"/>
  <c r="I357" i="1"/>
  <c r="B357" i="1" s="1"/>
  <c r="I358" i="1"/>
  <c r="B358" i="1" s="1"/>
  <c r="I359" i="1"/>
  <c r="B359" i="1" s="1"/>
  <c r="I360" i="1"/>
  <c r="B360" i="1" s="1"/>
  <c r="I361" i="1"/>
  <c r="B361" i="1" s="1"/>
  <c r="I362" i="1"/>
  <c r="B362" i="1" s="1"/>
  <c r="I363" i="1"/>
  <c r="B363" i="1" s="1"/>
  <c r="I364" i="1"/>
  <c r="B364" i="1" s="1"/>
  <c r="I365" i="1"/>
  <c r="B365" i="1" s="1"/>
  <c r="I366" i="1"/>
  <c r="B366" i="1" s="1"/>
  <c r="I367" i="1"/>
  <c r="B367" i="1" s="1"/>
  <c r="I368" i="1"/>
  <c r="B368" i="1" s="1"/>
  <c r="I369" i="1"/>
  <c r="B369" i="1" s="1"/>
  <c r="I370" i="1"/>
  <c r="B370" i="1" s="1"/>
  <c r="I371" i="1"/>
  <c r="B371" i="1" s="1"/>
  <c r="I372" i="1"/>
  <c r="B372" i="1" s="1"/>
  <c r="I373" i="1"/>
  <c r="B373" i="1" s="1"/>
  <c r="I374" i="1"/>
  <c r="B374" i="1" s="1"/>
  <c r="I375" i="1"/>
  <c r="B375" i="1" s="1"/>
  <c r="I376" i="1"/>
  <c r="B376" i="1" s="1"/>
  <c r="I377" i="1"/>
  <c r="B377" i="1" s="1"/>
  <c r="I378" i="1"/>
  <c r="B378" i="1" s="1"/>
  <c r="I379" i="1"/>
  <c r="B379" i="1" s="1"/>
  <c r="I380" i="1"/>
  <c r="B380" i="1" s="1"/>
  <c r="I381" i="1"/>
  <c r="B381" i="1" s="1"/>
  <c r="I382" i="1"/>
  <c r="B382" i="1" s="1"/>
  <c r="I383" i="1"/>
  <c r="B383" i="1" s="1"/>
  <c r="I384" i="1"/>
  <c r="B384" i="1" s="1"/>
  <c r="I385" i="1"/>
  <c r="B385" i="1" s="1"/>
  <c r="I386" i="1"/>
  <c r="B386" i="1" s="1"/>
  <c r="I387" i="1"/>
  <c r="B387" i="1" s="1"/>
  <c r="I388" i="1"/>
  <c r="B388" i="1" s="1"/>
  <c r="I389" i="1"/>
  <c r="B389" i="1" s="1"/>
  <c r="I390" i="1"/>
  <c r="B390" i="1" s="1"/>
  <c r="I391" i="1"/>
  <c r="B391" i="1" s="1"/>
  <c r="I392" i="1"/>
  <c r="B392" i="1" s="1"/>
  <c r="I393" i="1"/>
  <c r="B393" i="1" s="1"/>
  <c r="I394" i="1"/>
  <c r="B394" i="1" s="1"/>
  <c r="I395" i="1"/>
  <c r="B395" i="1" s="1"/>
  <c r="I396" i="1"/>
  <c r="B396" i="1" s="1"/>
  <c r="I397" i="1"/>
  <c r="B397" i="1" s="1"/>
  <c r="I398" i="1"/>
  <c r="B398" i="1" s="1"/>
  <c r="I399" i="1"/>
  <c r="B399" i="1" s="1"/>
  <c r="I400" i="1"/>
  <c r="B400" i="1" s="1"/>
  <c r="I401" i="1"/>
  <c r="B401" i="1" s="1"/>
  <c r="I402" i="1"/>
  <c r="B402" i="1" s="1"/>
  <c r="I403" i="1"/>
  <c r="B403" i="1" s="1"/>
  <c r="I404" i="1"/>
  <c r="B404" i="1" s="1"/>
  <c r="I405" i="1"/>
  <c r="B405" i="1" s="1"/>
  <c r="I406" i="1"/>
  <c r="B406" i="1" s="1"/>
  <c r="I407" i="1"/>
  <c r="B407" i="1" s="1"/>
  <c r="I408" i="1"/>
  <c r="B408" i="1" s="1"/>
  <c r="I409" i="1"/>
  <c r="B409" i="1" s="1"/>
  <c r="I410" i="1"/>
  <c r="B410" i="1" s="1"/>
  <c r="I411" i="1"/>
  <c r="B411" i="1" s="1"/>
  <c r="I412" i="1"/>
  <c r="B412" i="1" s="1"/>
  <c r="I413" i="1"/>
  <c r="B413" i="1" s="1"/>
  <c r="I414" i="1"/>
  <c r="B414" i="1" s="1"/>
  <c r="I415" i="1"/>
  <c r="B415" i="1" s="1"/>
  <c r="I416" i="1"/>
  <c r="B416" i="1" s="1"/>
  <c r="I417" i="1"/>
  <c r="B417" i="1" s="1"/>
  <c r="I418" i="1"/>
  <c r="B418" i="1" s="1"/>
  <c r="I419" i="1"/>
  <c r="B419" i="1" s="1"/>
  <c r="I420" i="1"/>
  <c r="B420" i="1" s="1"/>
  <c r="I421" i="1"/>
  <c r="B421" i="1" s="1"/>
  <c r="I422" i="1"/>
  <c r="B422" i="1" s="1"/>
  <c r="I423" i="1"/>
  <c r="B423" i="1" s="1"/>
  <c r="I424" i="1"/>
  <c r="B424" i="1" s="1"/>
  <c r="I425" i="1"/>
  <c r="B425" i="1" s="1"/>
  <c r="I426" i="1"/>
  <c r="B426" i="1" s="1"/>
  <c r="I427" i="1"/>
  <c r="B427" i="1" s="1"/>
  <c r="I428" i="1"/>
  <c r="B428" i="1" s="1"/>
  <c r="I429" i="1"/>
  <c r="B429" i="1" s="1"/>
  <c r="I430" i="1"/>
  <c r="B430" i="1" s="1"/>
  <c r="I431" i="1"/>
  <c r="B431" i="1" s="1"/>
  <c r="I432" i="1"/>
  <c r="B432" i="1" s="1"/>
  <c r="I433" i="1"/>
  <c r="B433" i="1" s="1"/>
  <c r="I434" i="1"/>
  <c r="B434" i="1" s="1"/>
  <c r="I435" i="1"/>
  <c r="B435" i="1" s="1"/>
  <c r="I436" i="1"/>
  <c r="B436" i="1" s="1"/>
  <c r="I437" i="1"/>
  <c r="B437" i="1" s="1"/>
  <c r="I438" i="1"/>
  <c r="B438" i="1" s="1"/>
  <c r="I439" i="1"/>
  <c r="B439" i="1" s="1"/>
  <c r="I440" i="1"/>
  <c r="B440" i="1" s="1"/>
  <c r="I441" i="1"/>
  <c r="B441" i="1" s="1"/>
  <c r="I442" i="1"/>
  <c r="B442" i="1" s="1"/>
  <c r="I443" i="1"/>
  <c r="B443" i="1" s="1"/>
  <c r="I444" i="1"/>
  <c r="B444" i="1" s="1"/>
  <c r="I445" i="1"/>
  <c r="B445" i="1" s="1"/>
  <c r="I446" i="1"/>
  <c r="B446" i="1" s="1"/>
  <c r="I447" i="1"/>
  <c r="B447" i="1" s="1"/>
  <c r="I448" i="1"/>
  <c r="B448" i="1" s="1"/>
  <c r="I449" i="1"/>
  <c r="B449" i="1" s="1"/>
  <c r="I450" i="1"/>
  <c r="B450" i="1" s="1"/>
  <c r="I451" i="1"/>
  <c r="B451" i="1" s="1"/>
  <c r="I452" i="1"/>
  <c r="B452" i="1" s="1"/>
  <c r="I453" i="1"/>
  <c r="B453" i="1" s="1"/>
  <c r="I454" i="1"/>
  <c r="B454" i="1" s="1"/>
  <c r="I455" i="1"/>
  <c r="B455" i="1" s="1"/>
  <c r="I456" i="1"/>
  <c r="B456" i="1" s="1"/>
  <c r="I457" i="1"/>
  <c r="B457" i="1" s="1"/>
  <c r="I458" i="1"/>
  <c r="B458" i="1" s="1"/>
  <c r="I459" i="1"/>
  <c r="B459" i="1" s="1"/>
  <c r="I460" i="1"/>
  <c r="B460" i="1" s="1"/>
  <c r="I461" i="1"/>
  <c r="B461" i="1" s="1"/>
  <c r="I462" i="1"/>
  <c r="B462" i="1" s="1"/>
  <c r="I463" i="1"/>
  <c r="B463" i="1" s="1"/>
  <c r="I464" i="1"/>
  <c r="B464" i="1" s="1"/>
  <c r="I465" i="1"/>
  <c r="B465" i="1" s="1"/>
  <c r="I466" i="1"/>
  <c r="B466" i="1" s="1"/>
  <c r="I467" i="1"/>
  <c r="B467" i="1" s="1"/>
  <c r="I468" i="1"/>
  <c r="B468" i="1" s="1"/>
  <c r="I469" i="1"/>
  <c r="B469" i="1" s="1"/>
  <c r="I470" i="1"/>
  <c r="B470" i="1" s="1"/>
  <c r="I471" i="1"/>
  <c r="B471" i="1" s="1"/>
  <c r="I472" i="1"/>
  <c r="B472" i="1" s="1"/>
  <c r="I473" i="1"/>
  <c r="B473" i="1" s="1"/>
  <c r="I474" i="1"/>
  <c r="B474" i="1" s="1"/>
  <c r="I475" i="1"/>
  <c r="B475" i="1" s="1"/>
  <c r="I476" i="1"/>
  <c r="B476" i="1" s="1"/>
  <c r="I477" i="1"/>
  <c r="B477" i="1" s="1"/>
  <c r="I478" i="1"/>
  <c r="B478" i="1" s="1"/>
  <c r="I479" i="1"/>
  <c r="B479" i="1" s="1"/>
  <c r="I480" i="1"/>
  <c r="B480" i="1" s="1"/>
  <c r="I481" i="1"/>
  <c r="B481" i="1" s="1"/>
  <c r="I482" i="1"/>
  <c r="B482" i="1" s="1"/>
  <c r="I483" i="1"/>
  <c r="B483" i="1" s="1"/>
  <c r="I484" i="1"/>
  <c r="B484" i="1" s="1"/>
  <c r="I485" i="1"/>
  <c r="B485" i="1" s="1"/>
  <c r="I486" i="1"/>
  <c r="B486" i="1" s="1"/>
  <c r="I487" i="1"/>
  <c r="B487" i="1" s="1"/>
  <c r="I488" i="1"/>
  <c r="B488" i="1" s="1"/>
  <c r="I489" i="1"/>
  <c r="B489" i="1" s="1"/>
  <c r="I490" i="1"/>
  <c r="B490" i="1" s="1"/>
  <c r="I491" i="1"/>
  <c r="B491" i="1" s="1"/>
  <c r="I492" i="1"/>
  <c r="B492" i="1" s="1"/>
  <c r="I493" i="1"/>
  <c r="B493" i="1" s="1"/>
  <c r="I494" i="1"/>
  <c r="B494" i="1" s="1"/>
  <c r="I495" i="1"/>
  <c r="B495" i="1" s="1"/>
  <c r="I496" i="1"/>
  <c r="B496" i="1" s="1"/>
  <c r="I497" i="1"/>
  <c r="B497" i="1" s="1"/>
  <c r="I498" i="1"/>
  <c r="B498" i="1" s="1"/>
  <c r="I499" i="1"/>
  <c r="B499" i="1" s="1"/>
  <c r="I500" i="1"/>
  <c r="B500" i="1" s="1"/>
  <c r="I501" i="1"/>
  <c r="B501" i="1" s="1"/>
  <c r="I502" i="1"/>
  <c r="B502" i="1" s="1"/>
  <c r="I503" i="1"/>
  <c r="B503" i="1" s="1"/>
  <c r="I504" i="1"/>
  <c r="B504" i="1" s="1"/>
  <c r="I505" i="1"/>
  <c r="B505" i="1" s="1"/>
  <c r="I506" i="1"/>
  <c r="B506" i="1" s="1"/>
  <c r="I507" i="1"/>
  <c r="B507" i="1" s="1"/>
  <c r="I508" i="1"/>
  <c r="B508" i="1" s="1"/>
  <c r="I509" i="1"/>
  <c r="B509" i="1" s="1"/>
  <c r="I510" i="1"/>
  <c r="B510" i="1" s="1"/>
  <c r="I511" i="1"/>
  <c r="B511" i="1" s="1"/>
  <c r="I512" i="1"/>
  <c r="B512" i="1" s="1"/>
  <c r="I513" i="1"/>
  <c r="B513" i="1" s="1"/>
  <c r="I514" i="1"/>
  <c r="B514" i="1" s="1"/>
  <c r="I515" i="1"/>
  <c r="B515" i="1" s="1"/>
  <c r="I516" i="1"/>
  <c r="B516" i="1" s="1"/>
  <c r="I517" i="1"/>
  <c r="B517" i="1" s="1"/>
  <c r="I518" i="1"/>
  <c r="B518" i="1" s="1"/>
  <c r="I519" i="1"/>
  <c r="B519" i="1" s="1"/>
  <c r="I520" i="1"/>
  <c r="B520" i="1" s="1"/>
  <c r="I521" i="1"/>
  <c r="B521" i="1" s="1"/>
  <c r="I522" i="1"/>
  <c r="B522" i="1" s="1"/>
  <c r="I523" i="1"/>
  <c r="B523" i="1" s="1"/>
  <c r="I524" i="1"/>
  <c r="B524" i="1" s="1"/>
  <c r="I525" i="1"/>
  <c r="B525" i="1" s="1"/>
  <c r="I526" i="1"/>
  <c r="B526" i="1" s="1"/>
  <c r="I527" i="1"/>
  <c r="B527" i="1" s="1"/>
  <c r="I528" i="1"/>
  <c r="B528" i="1" s="1"/>
  <c r="I529" i="1"/>
  <c r="B529" i="1" s="1"/>
  <c r="I530" i="1"/>
  <c r="B530" i="1" s="1"/>
  <c r="I531" i="1"/>
  <c r="B531" i="1" s="1"/>
  <c r="I532" i="1"/>
  <c r="B532" i="1" s="1"/>
  <c r="I533" i="1"/>
  <c r="B533" i="1" s="1"/>
  <c r="I534" i="1"/>
  <c r="B534" i="1" s="1"/>
  <c r="I535" i="1"/>
  <c r="B535" i="1" s="1"/>
  <c r="I536" i="1"/>
  <c r="B536" i="1" s="1"/>
  <c r="I537" i="1"/>
  <c r="B537" i="1" s="1"/>
  <c r="I538" i="1"/>
  <c r="B538" i="1" s="1"/>
  <c r="I539" i="1"/>
  <c r="B539" i="1" s="1"/>
  <c r="I540" i="1"/>
  <c r="B540" i="1" s="1"/>
  <c r="I541" i="1"/>
  <c r="B541" i="1" s="1"/>
  <c r="I542" i="1"/>
  <c r="B542" i="1" s="1"/>
  <c r="I543" i="1"/>
  <c r="B543" i="1" s="1"/>
  <c r="I544" i="1"/>
  <c r="B544" i="1" s="1"/>
  <c r="I545" i="1"/>
  <c r="B545" i="1" s="1"/>
  <c r="I546" i="1"/>
  <c r="B546" i="1" s="1"/>
  <c r="I547" i="1"/>
  <c r="B547" i="1" s="1"/>
  <c r="I548" i="1"/>
  <c r="B548" i="1" s="1"/>
  <c r="I549" i="1"/>
  <c r="B549" i="1" s="1"/>
  <c r="I550" i="1"/>
  <c r="B550" i="1" s="1"/>
  <c r="I551" i="1"/>
  <c r="B551" i="1" s="1"/>
  <c r="I552" i="1"/>
  <c r="B552" i="1" s="1"/>
  <c r="I553" i="1"/>
  <c r="B553" i="1" s="1"/>
  <c r="I554" i="1"/>
  <c r="B554" i="1" s="1"/>
  <c r="I555" i="1"/>
  <c r="B555" i="1" s="1"/>
  <c r="I556" i="1"/>
  <c r="B556" i="1" s="1"/>
  <c r="I557" i="1"/>
  <c r="B557" i="1" s="1"/>
  <c r="I558" i="1"/>
  <c r="B558" i="1" s="1"/>
  <c r="I559" i="1"/>
  <c r="B559" i="1" s="1"/>
  <c r="I560" i="1"/>
  <c r="B560" i="1" s="1"/>
  <c r="I561" i="1"/>
  <c r="B561" i="1" s="1"/>
  <c r="I562" i="1"/>
  <c r="B562" i="1" s="1"/>
  <c r="I563" i="1"/>
  <c r="B563" i="1" s="1"/>
  <c r="I564" i="1"/>
  <c r="B564" i="1" s="1"/>
  <c r="I565" i="1"/>
  <c r="B565" i="1" s="1"/>
  <c r="I566" i="1"/>
  <c r="B566" i="1" s="1"/>
  <c r="I567" i="1"/>
  <c r="B567" i="1" s="1"/>
  <c r="I568" i="1"/>
  <c r="B568" i="1" s="1"/>
  <c r="I569" i="1"/>
  <c r="B569" i="1" s="1"/>
  <c r="I570" i="1"/>
  <c r="B570" i="1" s="1"/>
  <c r="I571" i="1"/>
  <c r="B571" i="1" s="1"/>
  <c r="I572" i="1"/>
  <c r="B572" i="1" s="1"/>
  <c r="I573" i="1"/>
  <c r="B573" i="1" s="1"/>
  <c r="I574" i="1"/>
  <c r="B574" i="1" s="1"/>
  <c r="I575" i="1"/>
  <c r="B575" i="1" s="1"/>
  <c r="I576" i="1"/>
  <c r="B576" i="1" s="1"/>
  <c r="I577" i="1"/>
  <c r="B577" i="1" s="1"/>
  <c r="I578" i="1"/>
  <c r="B578" i="1" s="1"/>
  <c r="I579" i="1"/>
  <c r="B579" i="1" s="1"/>
  <c r="I580" i="1"/>
  <c r="B580" i="1" s="1"/>
  <c r="I581" i="1"/>
  <c r="B581" i="1" s="1"/>
  <c r="I582" i="1"/>
  <c r="B582" i="1" s="1"/>
  <c r="I583" i="1"/>
  <c r="B583" i="1" s="1"/>
  <c r="I584" i="1"/>
  <c r="B584" i="1" s="1"/>
  <c r="I585" i="1"/>
  <c r="B585" i="1" s="1"/>
  <c r="I586" i="1"/>
  <c r="B586" i="1" s="1"/>
  <c r="I587" i="1"/>
  <c r="B587" i="1" s="1"/>
  <c r="I588" i="1"/>
  <c r="B588" i="1" s="1"/>
  <c r="I589" i="1"/>
  <c r="B589" i="1" s="1"/>
  <c r="I590" i="1"/>
  <c r="B590" i="1" s="1"/>
  <c r="I591" i="1"/>
  <c r="B591" i="1" s="1"/>
  <c r="I592" i="1"/>
  <c r="B592" i="1" s="1"/>
  <c r="I593" i="1"/>
  <c r="B593" i="1" s="1"/>
  <c r="I594" i="1"/>
  <c r="B594" i="1" s="1"/>
  <c r="I595" i="1"/>
  <c r="B595" i="1" s="1"/>
  <c r="I596" i="1"/>
  <c r="B596" i="1" s="1"/>
  <c r="I597" i="1"/>
  <c r="B597" i="1" s="1"/>
  <c r="I598" i="1"/>
  <c r="B598" i="1" s="1"/>
  <c r="I599" i="1"/>
  <c r="B599" i="1" s="1"/>
  <c r="I600" i="1"/>
  <c r="B600" i="1" s="1"/>
  <c r="I601" i="1"/>
  <c r="B601" i="1" s="1"/>
  <c r="I602" i="1"/>
  <c r="B602" i="1" s="1"/>
  <c r="I603" i="1"/>
  <c r="B603" i="1" s="1"/>
  <c r="I604" i="1"/>
  <c r="B604" i="1" s="1"/>
  <c r="I605" i="1"/>
  <c r="B605" i="1" s="1"/>
  <c r="I606" i="1"/>
  <c r="B606" i="1" s="1"/>
  <c r="I607" i="1"/>
  <c r="B607" i="1" s="1"/>
  <c r="I608" i="1"/>
  <c r="B608" i="1" s="1"/>
  <c r="I609" i="1"/>
  <c r="B609" i="1" s="1"/>
  <c r="I610" i="1"/>
  <c r="B610" i="1" s="1"/>
  <c r="I611" i="1"/>
  <c r="B611" i="1" s="1"/>
  <c r="I612" i="1"/>
  <c r="B612" i="1" s="1"/>
  <c r="I613" i="1"/>
  <c r="B613" i="1" s="1"/>
  <c r="I614" i="1"/>
  <c r="B614" i="1" s="1"/>
  <c r="I615" i="1"/>
  <c r="B615" i="1" s="1"/>
  <c r="I616" i="1"/>
  <c r="B616" i="1" s="1"/>
  <c r="I617" i="1"/>
  <c r="B617" i="1" s="1"/>
  <c r="I618" i="1"/>
  <c r="B618" i="1" s="1"/>
  <c r="I619" i="1"/>
  <c r="B619" i="1" s="1"/>
  <c r="I620" i="1"/>
  <c r="B620" i="1" s="1"/>
  <c r="I621" i="1"/>
  <c r="B621" i="1" s="1"/>
  <c r="I622" i="1"/>
  <c r="B622" i="1" s="1"/>
  <c r="I623" i="1"/>
  <c r="B623" i="1" s="1"/>
  <c r="I624" i="1"/>
  <c r="B624" i="1" s="1"/>
  <c r="I625" i="1"/>
  <c r="B625" i="1" s="1"/>
  <c r="I626" i="1"/>
  <c r="B626" i="1" s="1"/>
  <c r="I627" i="1"/>
  <c r="B627" i="1" s="1"/>
  <c r="I628" i="1"/>
  <c r="B628" i="1" s="1"/>
  <c r="I629" i="1"/>
  <c r="B629" i="1" s="1"/>
  <c r="I630" i="1"/>
  <c r="B630" i="1" s="1"/>
  <c r="I631" i="1"/>
  <c r="B631" i="1" s="1"/>
  <c r="I632" i="1"/>
  <c r="B632" i="1" s="1"/>
  <c r="I633" i="1"/>
  <c r="B633" i="1" s="1"/>
  <c r="I634" i="1"/>
  <c r="B634" i="1" s="1"/>
  <c r="I635" i="1"/>
  <c r="B635" i="1" s="1"/>
  <c r="I636" i="1"/>
  <c r="B636" i="1" s="1"/>
  <c r="I637" i="1"/>
  <c r="B637" i="1" s="1"/>
  <c r="I638" i="1"/>
  <c r="B638" i="1" s="1"/>
  <c r="I639" i="1"/>
  <c r="B639" i="1" s="1"/>
  <c r="I640" i="1"/>
  <c r="B640" i="1" s="1"/>
  <c r="I641" i="1"/>
  <c r="B641" i="1" s="1"/>
  <c r="I642" i="1"/>
  <c r="B642" i="1" s="1"/>
  <c r="I643" i="1"/>
  <c r="B643" i="1" s="1"/>
  <c r="I644" i="1"/>
  <c r="B644" i="1" s="1"/>
  <c r="I645" i="1"/>
  <c r="B645" i="1" s="1"/>
  <c r="I646" i="1"/>
  <c r="B646" i="1" s="1"/>
  <c r="I647" i="1"/>
  <c r="B647" i="1" s="1"/>
  <c r="I648" i="1"/>
  <c r="B648" i="1" s="1"/>
  <c r="I649" i="1"/>
  <c r="B649" i="1" s="1"/>
  <c r="I650" i="1"/>
  <c r="B650" i="1" s="1"/>
  <c r="I651" i="1"/>
  <c r="B651" i="1" s="1"/>
  <c r="I652" i="1"/>
  <c r="B652" i="1" s="1"/>
  <c r="I653" i="1"/>
  <c r="B653" i="1" s="1"/>
  <c r="I654" i="1"/>
  <c r="B654" i="1" s="1"/>
  <c r="I655" i="1"/>
  <c r="B655" i="1" s="1"/>
  <c r="I656" i="1"/>
  <c r="B656" i="1" s="1"/>
  <c r="I657" i="1"/>
  <c r="B657" i="1" s="1"/>
  <c r="I658" i="1"/>
  <c r="B658" i="1" s="1"/>
  <c r="I659" i="1"/>
  <c r="B659" i="1" s="1"/>
  <c r="I660" i="1"/>
  <c r="B660" i="1" s="1"/>
  <c r="I661" i="1"/>
  <c r="B661" i="1" s="1"/>
  <c r="I662" i="1"/>
  <c r="B662" i="1" s="1"/>
  <c r="I663" i="1"/>
  <c r="B663" i="1" s="1"/>
  <c r="I664" i="1"/>
  <c r="B664" i="1" s="1"/>
  <c r="I665" i="1"/>
  <c r="B665" i="1" s="1"/>
  <c r="I666" i="1"/>
  <c r="B666" i="1" s="1"/>
  <c r="I667" i="1"/>
  <c r="B667" i="1" s="1"/>
  <c r="I668" i="1"/>
  <c r="B668" i="1" s="1"/>
  <c r="I669" i="1"/>
  <c r="B669" i="1" s="1"/>
  <c r="I670" i="1"/>
  <c r="B670" i="1" s="1"/>
  <c r="I671" i="1"/>
  <c r="B671" i="1" s="1"/>
  <c r="I672" i="1"/>
  <c r="B672" i="1" s="1"/>
  <c r="I673" i="1"/>
  <c r="B673" i="1" s="1"/>
  <c r="I674" i="1"/>
  <c r="B674" i="1" s="1"/>
  <c r="I675" i="1"/>
  <c r="B675" i="1" s="1"/>
  <c r="I676" i="1"/>
  <c r="B676" i="1" s="1"/>
  <c r="I677" i="1"/>
  <c r="B677" i="1" s="1"/>
  <c r="I678" i="1"/>
  <c r="B678" i="1" s="1"/>
  <c r="I679" i="1"/>
  <c r="B679" i="1" s="1"/>
  <c r="I680" i="1"/>
  <c r="B680" i="1" s="1"/>
  <c r="I681" i="1"/>
  <c r="B681" i="1" s="1"/>
  <c r="I682" i="1"/>
  <c r="B682" i="1" s="1"/>
  <c r="I683" i="1"/>
  <c r="B683" i="1" s="1"/>
  <c r="I684" i="1"/>
  <c r="B684" i="1" s="1"/>
  <c r="I685" i="1"/>
  <c r="B685" i="1" s="1"/>
  <c r="I686" i="1"/>
  <c r="B686" i="1" s="1"/>
  <c r="I687" i="1"/>
  <c r="B687" i="1" s="1"/>
  <c r="I688" i="1"/>
  <c r="B688" i="1" s="1"/>
  <c r="I689" i="1"/>
  <c r="B689" i="1" s="1"/>
  <c r="I690" i="1"/>
  <c r="B690" i="1" s="1"/>
  <c r="I691" i="1"/>
  <c r="B691" i="1" s="1"/>
  <c r="I692" i="1"/>
  <c r="B692" i="1" s="1"/>
  <c r="I693" i="1"/>
  <c r="B693" i="1" s="1"/>
  <c r="I694" i="1"/>
  <c r="B694" i="1" s="1"/>
  <c r="I695" i="1"/>
  <c r="B695" i="1" s="1"/>
  <c r="I696" i="1"/>
  <c r="B696" i="1" s="1"/>
  <c r="I697" i="1"/>
  <c r="B697" i="1" s="1"/>
  <c r="I698" i="1"/>
  <c r="B698" i="1" s="1"/>
  <c r="I699" i="1"/>
  <c r="B699" i="1" s="1"/>
  <c r="I700" i="1"/>
  <c r="B700" i="1" s="1"/>
  <c r="I701" i="1"/>
  <c r="B701" i="1" s="1"/>
  <c r="I702" i="1"/>
  <c r="B702" i="1" s="1"/>
  <c r="I703" i="1"/>
  <c r="B703" i="1" s="1"/>
  <c r="I704" i="1"/>
  <c r="B704" i="1" s="1"/>
  <c r="I705" i="1"/>
  <c r="B705" i="1" s="1"/>
  <c r="I706" i="1"/>
  <c r="B706" i="1" s="1"/>
  <c r="I707" i="1"/>
  <c r="B707" i="1" s="1"/>
  <c r="I708" i="1"/>
  <c r="B708" i="1" s="1"/>
  <c r="I709" i="1"/>
  <c r="B709" i="1" s="1"/>
  <c r="I710" i="1"/>
  <c r="B710" i="1" s="1"/>
  <c r="I711" i="1"/>
  <c r="B711" i="1" s="1"/>
  <c r="I712" i="1"/>
  <c r="B712" i="1" s="1"/>
  <c r="I713" i="1"/>
  <c r="B713" i="1" s="1"/>
  <c r="I714" i="1"/>
  <c r="B714" i="1" s="1"/>
  <c r="I715" i="1"/>
  <c r="B715" i="1" s="1"/>
  <c r="I716" i="1"/>
  <c r="B716" i="1" s="1"/>
  <c r="I717" i="1"/>
  <c r="B717" i="1" s="1"/>
  <c r="I718" i="1"/>
  <c r="B718" i="1" s="1"/>
  <c r="I719" i="1"/>
  <c r="B719" i="1" s="1"/>
  <c r="I720" i="1"/>
  <c r="B720" i="1" s="1"/>
  <c r="I721" i="1"/>
  <c r="B721" i="1" s="1"/>
  <c r="I722" i="1"/>
  <c r="B722" i="1" s="1"/>
  <c r="I723" i="1"/>
  <c r="B723" i="1" s="1"/>
  <c r="I724" i="1"/>
  <c r="B724" i="1" s="1"/>
  <c r="I725" i="1"/>
  <c r="B725" i="1" s="1"/>
  <c r="I726" i="1"/>
  <c r="B726" i="1" s="1"/>
  <c r="I727" i="1"/>
  <c r="B727" i="1" s="1"/>
  <c r="I728" i="1"/>
  <c r="B728" i="1" s="1"/>
  <c r="I729" i="1"/>
  <c r="B729" i="1" s="1"/>
  <c r="I730" i="1"/>
  <c r="B730" i="1" s="1"/>
  <c r="I731" i="1"/>
  <c r="B731" i="1" s="1"/>
  <c r="I732" i="1"/>
  <c r="B732" i="1" s="1"/>
  <c r="I733" i="1"/>
  <c r="B733" i="1" s="1"/>
  <c r="I734" i="1"/>
  <c r="B734" i="1" s="1"/>
  <c r="I735" i="1"/>
  <c r="B735" i="1" s="1"/>
  <c r="I736" i="1"/>
  <c r="B736" i="1" s="1"/>
  <c r="I737" i="1"/>
  <c r="B737" i="1" s="1"/>
  <c r="I738" i="1"/>
  <c r="B738" i="1" s="1"/>
  <c r="I739" i="1"/>
  <c r="B739" i="1" s="1"/>
  <c r="I740" i="1"/>
  <c r="B740" i="1" s="1"/>
  <c r="I741" i="1"/>
  <c r="B741" i="1" s="1"/>
  <c r="I742" i="1"/>
  <c r="B742" i="1" s="1"/>
  <c r="I743" i="1"/>
  <c r="B743" i="1" s="1"/>
  <c r="I744" i="1"/>
  <c r="B744" i="1" s="1"/>
  <c r="I745" i="1"/>
  <c r="B745" i="1" s="1"/>
  <c r="I746" i="1"/>
  <c r="B746" i="1" s="1"/>
  <c r="I747" i="1"/>
  <c r="B747" i="1" s="1"/>
  <c r="I748" i="1"/>
  <c r="B748" i="1" s="1"/>
  <c r="I749" i="1"/>
  <c r="B749" i="1" s="1"/>
  <c r="I750" i="1"/>
  <c r="B750" i="1" s="1"/>
  <c r="I751" i="1"/>
  <c r="B751" i="1" s="1"/>
  <c r="I752" i="1"/>
  <c r="B752" i="1" s="1"/>
  <c r="I753" i="1"/>
  <c r="B753" i="1" s="1"/>
  <c r="I754" i="1"/>
  <c r="B754" i="1" s="1"/>
  <c r="I755" i="1"/>
  <c r="B755" i="1" s="1"/>
  <c r="I756" i="1"/>
  <c r="B756" i="1" s="1"/>
  <c r="I757" i="1"/>
  <c r="B757" i="1" s="1"/>
  <c r="I758" i="1"/>
  <c r="B758" i="1" s="1"/>
  <c r="I759" i="1"/>
  <c r="B759" i="1" s="1"/>
  <c r="I760" i="1"/>
  <c r="B760" i="1" s="1"/>
  <c r="I761" i="1"/>
  <c r="B761" i="1" s="1"/>
  <c r="I762" i="1"/>
  <c r="B762" i="1" s="1"/>
  <c r="I763" i="1"/>
  <c r="B763" i="1" s="1"/>
  <c r="I764" i="1"/>
  <c r="B764" i="1" s="1"/>
  <c r="I765" i="1"/>
  <c r="B765" i="1" s="1"/>
  <c r="I766" i="1"/>
  <c r="B766" i="1" s="1"/>
  <c r="I767" i="1"/>
  <c r="B767" i="1" s="1"/>
  <c r="I768" i="1"/>
  <c r="B768" i="1" s="1"/>
  <c r="I769" i="1"/>
  <c r="B769" i="1" s="1"/>
  <c r="I770" i="1"/>
  <c r="B770" i="1" s="1"/>
  <c r="I771" i="1"/>
  <c r="B771" i="1" s="1"/>
  <c r="I772" i="1"/>
  <c r="B772" i="1" s="1"/>
  <c r="I773" i="1"/>
  <c r="B773" i="1" s="1"/>
  <c r="I774" i="1"/>
  <c r="B774" i="1" s="1"/>
  <c r="I775" i="1"/>
  <c r="B775" i="1" s="1"/>
  <c r="I776" i="1"/>
  <c r="B776" i="1" s="1"/>
  <c r="I777" i="1"/>
  <c r="B777" i="1" s="1"/>
  <c r="I778" i="1"/>
  <c r="B778" i="1" s="1"/>
  <c r="I779" i="1"/>
  <c r="B779" i="1" s="1"/>
  <c r="I780" i="1"/>
  <c r="B780" i="1" s="1"/>
  <c r="I781" i="1"/>
  <c r="B781" i="1" s="1"/>
  <c r="I782" i="1"/>
  <c r="B782" i="1" s="1"/>
  <c r="I783" i="1"/>
  <c r="B783" i="1" s="1"/>
  <c r="I784" i="1"/>
  <c r="B784" i="1" s="1"/>
  <c r="I785" i="1"/>
  <c r="B785" i="1" s="1"/>
  <c r="I786" i="1"/>
  <c r="B786" i="1" s="1"/>
  <c r="I787" i="1"/>
  <c r="B787" i="1" s="1"/>
  <c r="I788" i="1"/>
  <c r="B788" i="1" s="1"/>
  <c r="I789" i="1"/>
  <c r="B789" i="1" s="1"/>
  <c r="I790" i="1"/>
  <c r="B790" i="1" s="1"/>
  <c r="I791" i="1"/>
  <c r="B791" i="1" s="1"/>
  <c r="I792" i="1"/>
  <c r="B792" i="1" s="1"/>
  <c r="I793" i="1"/>
  <c r="B793" i="1" s="1"/>
  <c r="I794" i="1"/>
  <c r="B794" i="1" s="1"/>
  <c r="I795" i="1"/>
  <c r="B795" i="1" s="1"/>
  <c r="I796" i="1"/>
  <c r="B796" i="1" s="1"/>
  <c r="I797" i="1"/>
  <c r="B797" i="1" s="1"/>
  <c r="I798" i="1"/>
  <c r="B798" i="1" s="1"/>
  <c r="I799" i="1"/>
  <c r="B799" i="1" s="1"/>
  <c r="I800" i="1"/>
  <c r="B800" i="1" s="1"/>
  <c r="I801" i="1"/>
  <c r="B801" i="1" s="1"/>
  <c r="I802" i="1"/>
  <c r="B802" i="1" s="1"/>
  <c r="I803" i="1"/>
  <c r="B803" i="1" s="1"/>
  <c r="I804" i="1"/>
  <c r="B804" i="1" s="1"/>
  <c r="I805" i="1"/>
  <c r="B805" i="1" s="1"/>
  <c r="I806" i="1"/>
  <c r="B806" i="1" s="1"/>
  <c r="I807" i="1"/>
  <c r="B807" i="1" s="1"/>
  <c r="I808" i="1"/>
  <c r="B808" i="1" s="1"/>
  <c r="I809" i="1"/>
  <c r="B809" i="1" s="1"/>
  <c r="I810" i="1"/>
  <c r="B810" i="1" s="1"/>
  <c r="I811" i="1"/>
  <c r="B811" i="1" s="1"/>
  <c r="I812" i="1"/>
  <c r="B812" i="1" s="1"/>
  <c r="I813" i="1"/>
  <c r="B813" i="1" s="1"/>
  <c r="I814" i="1"/>
  <c r="B814" i="1" s="1"/>
  <c r="I815" i="1"/>
  <c r="B815" i="1" s="1"/>
  <c r="I816" i="1"/>
  <c r="B816" i="1" s="1"/>
  <c r="I817" i="1"/>
  <c r="B817" i="1" s="1"/>
  <c r="I818" i="1"/>
  <c r="B818" i="1" s="1"/>
  <c r="I819" i="1"/>
  <c r="B819" i="1" s="1"/>
  <c r="I820" i="1"/>
  <c r="B820" i="1" s="1"/>
  <c r="I821" i="1"/>
  <c r="B821" i="1" s="1"/>
  <c r="I822" i="1"/>
  <c r="B822" i="1" s="1"/>
  <c r="I823" i="1"/>
  <c r="B823" i="1" s="1"/>
  <c r="I824" i="1"/>
  <c r="B824" i="1" s="1"/>
  <c r="I825" i="1"/>
  <c r="B825" i="1" s="1"/>
  <c r="I826" i="1"/>
  <c r="B826" i="1" s="1"/>
  <c r="I827" i="1"/>
  <c r="B827" i="1" s="1"/>
  <c r="I828" i="1"/>
  <c r="B828" i="1" s="1"/>
  <c r="I829" i="1"/>
  <c r="B829" i="1" s="1"/>
  <c r="I830" i="1"/>
  <c r="B830" i="1" s="1"/>
  <c r="I831" i="1"/>
  <c r="B831" i="1" s="1"/>
  <c r="I832" i="1"/>
  <c r="B832" i="1" s="1"/>
  <c r="I833" i="1"/>
  <c r="B833" i="1" s="1"/>
  <c r="I834" i="1"/>
  <c r="B834" i="1" s="1"/>
  <c r="I835" i="1"/>
  <c r="B835" i="1" s="1"/>
  <c r="I836" i="1"/>
  <c r="B836" i="1" s="1"/>
  <c r="I837" i="1"/>
  <c r="B837" i="1" s="1"/>
  <c r="I838" i="1"/>
  <c r="B838" i="1" s="1"/>
  <c r="I839" i="1"/>
  <c r="B839" i="1" s="1"/>
  <c r="I840" i="1"/>
  <c r="B840" i="1" s="1"/>
  <c r="I841" i="1"/>
  <c r="B841" i="1" s="1"/>
  <c r="I842" i="1"/>
  <c r="B842" i="1" s="1"/>
  <c r="I843" i="1"/>
  <c r="B843" i="1" s="1"/>
  <c r="I844" i="1"/>
  <c r="B844" i="1" s="1"/>
  <c r="I845" i="1"/>
  <c r="B845" i="1" s="1"/>
  <c r="I846" i="1"/>
  <c r="B846" i="1" s="1"/>
  <c r="I847" i="1"/>
  <c r="B847" i="1" s="1"/>
  <c r="I848" i="1"/>
  <c r="B848" i="1" s="1"/>
  <c r="I849" i="1"/>
  <c r="B849" i="1" s="1"/>
  <c r="I850" i="1"/>
  <c r="B850" i="1" s="1"/>
  <c r="I851" i="1"/>
  <c r="B851" i="1" s="1"/>
  <c r="I852" i="1"/>
  <c r="B852" i="1" s="1"/>
  <c r="I853" i="1"/>
  <c r="B853" i="1" s="1"/>
  <c r="I854" i="1"/>
  <c r="B854" i="1" s="1"/>
  <c r="I855" i="1"/>
  <c r="B855" i="1" s="1"/>
  <c r="I856" i="1"/>
  <c r="B856" i="1" s="1"/>
  <c r="I857" i="1"/>
  <c r="B857" i="1" s="1"/>
  <c r="I858" i="1"/>
  <c r="B858" i="1" s="1"/>
  <c r="I859" i="1"/>
  <c r="B859" i="1" s="1"/>
  <c r="I860" i="1"/>
  <c r="B860" i="1" s="1"/>
  <c r="I861" i="1"/>
  <c r="B861" i="1" s="1"/>
  <c r="I862" i="1"/>
  <c r="B862" i="1" s="1"/>
  <c r="I863" i="1"/>
  <c r="B863" i="1" s="1"/>
  <c r="I864" i="1"/>
  <c r="B864" i="1" s="1"/>
  <c r="I865" i="1"/>
  <c r="B865" i="1" s="1"/>
  <c r="I866" i="1"/>
  <c r="B866" i="1" s="1"/>
  <c r="I867" i="1"/>
  <c r="B867" i="1" s="1"/>
  <c r="I868" i="1"/>
  <c r="B868" i="1" s="1"/>
  <c r="I869" i="1"/>
  <c r="B869" i="1" s="1"/>
  <c r="I870" i="1"/>
  <c r="B870" i="1" s="1"/>
  <c r="I871" i="1"/>
  <c r="B871" i="1" s="1"/>
  <c r="I872" i="1"/>
  <c r="B872" i="1" s="1"/>
  <c r="I873" i="1"/>
  <c r="B873" i="1" s="1"/>
  <c r="I874" i="1"/>
  <c r="B874" i="1" s="1"/>
  <c r="I875" i="1"/>
  <c r="B875" i="1" s="1"/>
  <c r="I876" i="1"/>
  <c r="B876" i="1" s="1"/>
  <c r="I877" i="1"/>
  <c r="B877" i="1" s="1"/>
  <c r="I878" i="1"/>
  <c r="B878" i="1" s="1"/>
  <c r="I879" i="1"/>
  <c r="B879" i="1" s="1"/>
  <c r="I880" i="1"/>
  <c r="B880" i="1" s="1"/>
  <c r="I881" i="1"/>
  <c r="B881" i="1" s="1"/>
  <c r="I882" i="1"/>
  <c r="B882" i="1" s="1"/>
  <c r="I883" i="1"/>
  <c r="B883" i="1" s="1"/>
  <c r="I884" i="1"/>
  <c r="B884" i="1" s="1"/>
  <c r="I885" i="1"/>
  <c r="B885" i="1" s="1"/>
  <c r="I886" i="1"/>
  <c r="B886" i="1" s="1"/>
  <c r="I887" i="1"/>
  <c r="B887" i="1" s="1"/>
  <c r="I888" i="1"/>
  <c r="B888" i="1" s="1"/>
  <c r="I889" i="1"/>
  <c r="B889" i="1" s="1"/>
  <c r="I890" i="1"/>
  <c r="B890" i="1" s="1"/>
  <c r="I891" i="1"/>
  <c r="B891" i="1" s="1"/>
  <c r="I892" i="1"/>
  <c r="B892" i="1" s="1"/>
  <c r="I893" i="1"/>
  <c r="B893" i="1" s="1"/>
  <c r="I894" i="1"/>
  <c r="B894" i="1" s="1"/>
  <c r="I895" i="1"/>
  <c r="B895" i="1" s="1"/>
  <c r="I896" i="1"/>
  <c r="B896" i="1" s="1"/>
  <c r="I897" i="1"/>
  <c r="B897" i="1" s="1"/>
  <c r="I898" i="1"/>
  <c r="B898" i="1" s="1"/>
  <c r="I899" i="1"/>
  <c r="B899" i="1" s="1"/>
  <c r="I900" i="1"/>
  <c r="B900" i="1" s="1"/>
  <c r="I901" i="1"/>
  <c r="B901" i="1" s="1"/>
  <c r="I902" i="1"/>
  <c r="B902" i="1" s="1"/>
  <c r="I903" i="1"/>
  <c r="B903" i="1" s="1"/>
  <c r="I904" i="1"/>
  <c r="B904" i="1" s="1"/>
  <c r="I905" i="1"/>
  <c r="B905" i="1" s="1"/>
  <c r="I906" i="1"/>
  <c r="B906" i="1" s="1"/>
  <c r="I907" i="1"/>
  <c r="B907" i="1" s="1"/>
  <c r="I908" i="1"/>
  <c r="B908" i="1" s="1"/>
  <c r="I909" i="1"/>
  <c r="B909" i="1" s="1"/>
  <c r="I910" i="1"/>
  <c r="B910" i="1" s="1"/>
  <c r="I911" i="1"/>
  <c r="B911" i="1" s="1"/>
  <c r="I912" i="1"/>
  <c r="B912" i="1" s="1"/>
  <c r="I913" i="1"/>
  <c r="B913" i="1" s="1"/>
  <c r="I914" i="1"/>
  <c r="B914" i="1" s="1"/>
  <c r="I915" i="1"/>
  <c r="B915" i="1" s="1"/>
  <c r="I916" i="1"/>
  <c r="B916" i="1" s="1"/>
  <c r="I917" i="1"/>
  <c r="B917" i="1" s="1"/>
  <c r="I918" i="1"/>
  <c r="B918" i="1" s="1"/>
  <c r="I919" i="1"/>
  <c r="B919" i="1" s="1"/>
  <c r="I920" i="1"/>
  <c r="B920" i="1" s="1"/>
  <c r="I921" i="1"/>
  <c r="B921" i="1" s="1"/>
  <c r="I922" i="1"/>
  <c r="B922" i="1" s="1"/>
  <c r="I923" i="1"/>
  <c r="B923" i="1" s="1"/>
  <c r="I924" i="1"/>
  <c r="B924" i="1" s="1"/>
  <c r="I925" i="1"/>
  <c r="B925" i="1" s="1"/>
  <c r="I926" i="1"/>
  <c r="B926" i="1" s="1"/>
  <c r="I927" i="1"/>
  <c r="B927" i="1" s="1"/>
  <c r="I928" i="1"/>
  <c r="B928" i="1" s="1"/>
  <c r="I929" i="1"/>
  <c r="B929" i="1" s="1"/>
  <c r="I930" i="1"/>
  <c r="B930" i="1" s="1"/>
  <c r="I931" i="1"/>
  <c r="B931" i="1" s="1"/>
  <c r="I932" i="1"/>
  <c r="B932" i="1" s="1"/>
  <c r="I933" i="1"/>
  <c r="B933" i="1" s="1"/>
  <c r="I934" i="1"/>
  <c r="B934" i="1" s="1"/>
  <c r="I935" i="1"/>
  <c r="B935" i="1" s="1"/>
  <c r="I936" i="1"/>
  <c r="B936" i="1" s="1"/>
  <c r="I937" i="1"/>
  <c r="B937" i="1" s="1"/>
  <c r="I938" i="1"/>
  <c r="B938" i="1" s="1"/>
  <c r="I939" i="1"/>
  <c r="B939" i="1" s="1"/>
  <c r="I940" i="1"/>
  <c r="B940" i="1" s="1"/>
  <c r="I941" i="1"/>
  <c r="B941" i="1" s="1"/>
  <c r="I942" i="1"/>
  <c r="B942" i="1" s="1"/>
  <c r="I943" i="1"/>
  <c r="B943" i="1" s="1"/>
  <c r="I944" i="1"/>
  <c r="B944" i="1" s="1"/>
  <c r="I945" i="1"/>
  <c r="B945" i="1" s="1"/>
  <c r="I946" i="1"/>
  <c r="B946" i="1" s="1"/>
  <c r="I947" i="1"/>
  <c r="B947" i="1" s="1"/>
  <c r="I948" i="1"/>
  <c r="B948" i="1" s="1"/>
  <c r="I949" i="1"/>
  <c r="B949" i="1" s="1"/>
  <c r="I950" i="1"/>
  <c r="B950" i="1" s="1"/>
  <c r="I951" i="1"/>
  <c r="B951" i="1" s="1"/>
  <c r="I952" i="1"/>
  <c r="B952" i="1" s="1"/>
  <c r="I953" i="1"/>
  <c r="B953" i="1" s="1"/>
  <c r="I954" i="1"/>
  <c r="B954" i="1" s="1"/>
  <c r="I955" i="1"/>
  <c r="B955" i="1" s="1"/>
  <c r="I956" i="1"/>
  <c r="B956" i="1" s="1"/>
  <c r="I957" i="1"/>
  <c r="B957" i="1" s="1"/>
  <c r="I958" i="1"/>
  <c r="B958" i="1" s="1"/>
  <c r="I959" i="1"/>
  <c r="B959" i="1" s="1"/>
  <c r="I960" i="1"/>
  <c r="B960" i="1" s="1"/>
  <c r="I961" i="1"/>
  <c r="B961" i="1" s="1"/>
  <c r="I962" i="1"/>
  <c r="B962" i="1" s="1"/>
  <c r="I963" i="1"/>
  <c r="B963" i="1" s="1"/>
  <c r="I964" i="1"/>
  <c r="B964" i="1" s="1"/>
  <c r="I965" i="1"/>
  <c r="B965" i="1" s="1"/>
  <c r="I966" i="1"/>
  <c r="B966" i="1" s="1"/>
  <c r="I967" i="1"/>
  <c r="B967" i="1" s="1"/>
  <c r="I968" i="1"/>
  <c r="B968" i="1" s="1"/>
  <c r="I969" i="1"/>
  <c r="B969" i="1" s="1"/>
  <c r="I970" i="1"/>
  <c r="B970" i="1" s="1"/>
  <c r="I971" i="1"/>
  <c r="B971" i="1" s="1"/>
  <c r="I972" i="1"/>
  <c r="B972" i="1" s="1"/>
  <c r="I973" i="1"/>
  <c r="B973" i="1" s="1"/>
  <c r="I974" i="1"/>
  <c r="B974" i="1" s="1"/>
  <c r="I975" i="1"/>
  <c r="B975" i="1" s="1"/>
  <c r="I976" i="1"/>
  <c r="B976" i="1" s="1"/>
  <c r="I977" i="1"/>
  <c r="B977" i="1" s="1"/>
  <c r="I978" i="1"/>
  <c r="B978" i="1" s="1"/>
  <c r="I979" i="1"/>
  <c r="B979" i="1" s="1"/>
  <c r="I980" i="1"/>
  <c r="B980" i="1" s="1"/>
  <c r="I981" i="1"/>
  <c r="B981" i="1" s="1"/>
  <c r="I982" i="1"/>
  <c r="B982" i="1" s="1"/>
  <c r="I983" i="1"/>
  <c r="B983" i="1" s="1"/>
  <c r="I984" i="1"/>
  <c r="B984" i="1" s="1"/>
  <c r="I985" i="1"/>
  <c r="B985" i="1" s="1"/>
  <c r="I986" i="1"/>
  <c r="B986" i="1" s="1"/>
  <c r="I987" i="1"/>
  <c r="B987" i="1" s="1"/>
  <c r="I988" i="1"/>
  <c r="B988" i="1" s="1"/>
  <c r="I989" i="1"/>
  <c r="B989" i="1" s="1"/>
  <c r="I990" i="1"/>
  <c r="B990" i="1" s="1"/>
  <c r="I991" i="1"/>
  <c r="B991" i="1" s="1"/>
  <c r="I992" i="1"/>
  <c r="B992" i="1" s="1"/>
  <c r="I993" i="1"/>
  <c r="B993" i="1" s="1"/>
  <c r="I994" i="1"/>
  <c r="B994" i="1" s="1"/>
  <c r="I995" i="1"/>
  <c r="B995" i="1" s="1"/>
  <c r="I996" i="1"/>
  <c r="B996" i="1" s="1"/>
  <c r="I997" i="1"/>
  <c r="B997" i="1" s="1"/>
  <c r="I998" i="1"/>
  <c r="B998" i="1" s="1"/>
  <c r="I999" i="1"/>
  <c r="B999" i="1" s="1"/>
  <c r="I1000" i="1"/>
  <c r="B1000" i="1" s="1"/>
  <c r="I1001" i="1"/>
  <c r="B1001" i="1" s="1"/>
  <c r="I1002" i="1"/>
  <c r="B1002" i="1" s="1"/>
  <c r="I1003" i="1"/>
  <c r="B1003" i="1" s="1"/>
  <c r="I1004" i="1"/>
  <c r="B1004" i="1" s="1"/>
  <c r="I1005" i="1"/>
  <c r="B1005" i="1" s="1"/>
  <c r="I1006" i="1"/>
  <c r="B1006" i="1" s="1"/>
  <c r="I1007" i="1"/>
  <c r="B1007" i="1" s="1"/>
  <c r="I1008" i="1"/>
  <c r="B1008" i="1" s="1"/>
  <c r="I1009" i="1"/>
  <c r="B1009" i="1" s="1"/>
  <c r="I1010" i="1"/>
  <c r="B1010" i="1" s="1"/>
  <c r="I1011" i="1"/>
  <c r="B1011" i="1" s="1"/>
  <c r="I1012" i="1"/>
  <c r="B1012" i="1" s="1"/>
  <c r="I1013" i="1"/>
  <c r="B1013" i="1" s="1"/>
  <c r="I1014" i="1"/>
  <c r="B1014" i="1" s="1"/>
  <c r="I1015" i="1"/>
  <c r="B1015" i="1" s="1"/>
  <c r="I1016" i="1"/>
  <c r="B1016" i="1" s="1"/>
  <c r="I1017" i="1"/>
  <c r="B1017" i="1" s="1"/>
  <c r="I1018" i="1"/>
  <c r="B1018" i="1" s="1"/>
  <c r="I1019" i="1"/>
  <c r="B1019" i="1" s="1"/>
  <c r="I1020" i="1"/>
  <c r="B1020" i="1" s="1"/>
  <c r="I1021" i="1"/>
  <c r="B1021" i="1" s="1"/>
  <c r="I1022" i="1"/>
  <c r="B1022" i="1" s="1"/>
  <c r="I1023" i="1"/>
  <c r="B1023" i="1" s="1"/>
  <c r="I1024" i="1"/>
  <c r="B1024" i="1" s="1"/>
  <c r="I1025" i="1"/>
  <c r="B1025" i="1" s="1"/>
  <c r="I1026" i="1"/>
  <c r="B1026" i="1" s="1"/>
  <c r="I1027" i="1"/>
  <c r="B1027" i="1" s="1"/>
  <c r="I1028" i="1"/>
  <c r="B1028" i="1" s="1"/>
  <c r="I1029" i="1"/>
  <c r="B1029" i="1" s="1"/>
  <c r="I1030" i="1"/>
  <c r="B1030" i="1" s="1"/>
  <c r="I1031" i="1"/>
  <c r="B1031" i="1" s="1"/>
  <c r="I1032" i="1"/>
  <c r="B1032" i="1" s="1"/>
  <c r="I1033" i="1"/>
  <c r="B1033" i="1" s="1"/>
  <c r="I1034" i="1"/>
  <c r="B1034" i="1" s="1"/>
  <c r="I1035" i="1"/>
  <c r="B1035" i="1" s="1"/>
  <c r="I1036" i="1"/>
  <c r="B1036" i="1" s="1"/>
  <c r="I1037" i="1"/>
  <c r="B1037" i="1" s="1"/>
  <c r="I1038" i="1"/>
  <c r="B1038" i="1" s="1"/>
  <c r="I1039" i="1"/>
  <c r="B1039" i="1" s="1"/>
  <c r="I1040" i="1"/>
  <c r="B1040" i="1" s="1"/>
  <c r="I1041" i="1"/>
  <c r="B1041" i="1" s="1"/>
  <c r="I1042" i="1"/>
  <c r="B1042" i="1" s="1"/>
  <c r="I1043" i="1"/>
  <c r="B1043" i="1" s="1"/>
  <c r="I1044" i="1"/>
  <c r="B1044" i="1" s="1"/>
  <c r="I1045" i="1"/>
  <c r="B1045" i="1" s="1"/>
  <c r="I1046" i="1"/>
  <c r="B1046" i="1" s="1"/>
  <c r="I1047" i="1"/>
  <c r="B1047" i="1" s="1"/>
  <c r="I1048" i="1"/>
  <c r="B1048" i="1" s="1"/>
  <c r="I1049" i="1"/>
  <c r="B1049" i="1" s="1"/>
  <c r="I1050" i="1"/>
  <c r="B1050" i="1" s="1"/>
  <c r="I1051" i="1"/>
  <c r="B1051" i="1" s="1"/>
  <c r="I1052" i="1"/>
  <c r="B1052" i="1" s="1"/>
  <c r="I1053" i="1"/>
  <c r="B1053" i="1" s="1"/>
  <c r="I1054" i="1"/>
  <c r="B1054" i="1" s="1"/>
  <c r="I1055" i="1"/>
  <c r="B1055" i="1" s="1"/>
  <c r="I1056" i="1"/>
  <c r="B1056" i="1" s="1"/>
  <c r="I1057" i="1"/>
  <c r="B1057" i="1" s="1"/>
  <c r="I1058" i="1"/>
  <c r="B1058" i="1" s="1"/>
  <c r="I1059" i="1"/>
  <c r="B1059" i="1" s="1"/>
  <c r="I1060" i="1"/>
  <c r="B1060" i="1" s="1"/>
  <c r="I1061" i="1"/>
  <c r="B1061" i="1" s="1"/>
  <c r="I1062" i="1"/>
  <c r="B1062" i="1" s="1"/>
  <c r="I1063" i="1"/>
  <c r="B1063" i="1" s="1"/>
  <c r="I1064" i="1"/>
  <c r="B1064" i="1" s="1"/>
  <c r="I1065" i="1"/>
  <c r="B1065" i="1" s="1"/>
  <c r="I1066" i="1"/>
  <c r="B1066" i="1" s="1"/>
  <c r="I1067" i="1"/>
  <c r="B1067" i="1" s="1"/>
  <c r="I1068" i="1"/>
  <c r="B1068" i="1" s="1"/>
  <c r="I1069" i="1"/>
  <c r="B1069" i="1" s="1"/>
  <c r="I1070" i="1"/>
  <c r="B1070" i="1" s="1"/>
  <c r="I1071" i="1"/>
  <c r="B1071" i="1" s="1"/>
  <c r="I1072" i="1"/>
  <c r="B1072" i="1" s="1"/>
  <c r="I1073" i="1"/>
  <c r="B1073" i="1" s="1"/>
  <c r="I1074" i="1"/>
  <c r="B1074" i="1" s="1"/>
  <c r="I1075" i="1"/>
  <c r="B1075" i="1" s="1"/>
  <c r="I1076" i="1"/>
  <c r="B1076" i="1" s="1"/>
  <c r="I1077" i="1"/>
  <c r="B1077" i="1" s="1"/>
  <c r="I1078" i="1"/>
  <c r="B1078" i="1" s="1"/>
  <c r="I1079" i="1"/>
  <c r="B1079" i="1" s="1"/>
  <c r="I1080" i="1"/>
  <c r="B1080" i="1" s="1"/>
  <c r="I1081" i="1"/>
  <c r="B1081" i="1" s="1"/>
  <c r="I1082" i="1"/>
  <c r="B1082" i="1" s="1"/>
  <c r="I1083" i="1"/>
  <c r="B1083" i="1" s="1"/>
  <c r="I1084" i="1"/>
  <c r="B1084" i="1" s="1"/>
  <c r="I1085" i="1"/>
  <c r="B1085" i="1" s="1"/>
  <c r="I1086" i="1"/>
  <c r="B1086" i="1" s="1"/>
  <c r="I1087" i="1"/>
  <c r="B1087" i="1" s="1"/>
  <c r="I1088" i="1"/>
  <c r="B1088" i="1" s="1"/>
  <c r="I1089" i="1"/>
  <c r="B1089" i="1" s="1"/>
  <c r="I1090" i="1"/>
  <c r="B1090" i="1" s="1"/>
  <c r="I1091" i="1"/>
  <c r="B1091" i="1" s="1"/>
  <c r="I1092" i="1"/>
  <c r="B1092" i="1" s="1"/>
  <c r="I1093" i="1"/>
  <c r="B1093" i="1" s="1"/>
  <c r="I1094" i="1"/>
  <c r="B1094" i="1" s="1"/>
  <c r="I1095" i="1"/>
  <c r="B1095" i="1" s="1"/>
  <c r="I1096" i="1"/>
  <c r="B1096" i="1" s="1"/>
  <c r="I1097" i="1"/>
  <c r="B1097" i="1" s="1"/>
  <c r="I1098" i="1"/>
  <c r="B1098" i="1" s="1"/>
  <c r="I1099" i="1"/>
  <c r="B1099" i="1" s="1"/>
  <c r="I1100" i="1"/>
  <c r="B1100" i="1" s="1"/>
  <c r="I1101" i="1"/>
  <c r="B1101" i="1" s="1"/>
  <c r="I1102" i="1"/>
  <c r="B1102" i="1" s="1"/>
  <c r="I1103" i="1"/>
  <c r="B1103" i="1" s="1"/>
  <c r="I1104" i="1"/>
  <c r="B1104" i="1" s="1"/>
  <c r="I1105" i="1"/>
  <c r="B1105" i="1" s="1"/>
  <c r="I1106" i="1"/>
  <c r="B1106" i="1" s="1"/>
  <c r="I1107" i="1"/>
  <c r="B1107" i="1" s="1"/>
  <c r="I1108" i="1"/>
  <c r="B1108" i="1" s="1"/>
  <c r="I1109" i="1"/>
  <c r="B1109" i="1" s="1"/>
  <c r="I1110" i="1"/>
  <c r="B1110" i="1" s="1"/>
  <c r="I1111" i="1"/>
  <c r="B1111" i="1" s="1"/>
  <c r="I1112" i="1"/>
  <c r="B1112" i="1" s="1"/>
  <c r="I1113" i="1"/>
  <c r="B1113" i="1" s="1"/>
  <c r="I1114" i="1"/>
  <c r="B1114" i="1" s="1"/>
  <c r="I1115" i="1"/>
  <c r="B1115" i="1" s="1"/>
  <c r="I1116" i="1"/>
  <c r="B1116" i="1" s="1"/>
  <c r="I1117" i="1"/>
  <c r="B1117" i="1" s="1"/>
  <c r="I1118" i="1"/>
  <c r="B1118" i="1" s="1"/>
  <c r="I1119" i="1"/>
  <c r="B1119" i="1" s="1"/>
  <c r="I1120" i="1"/>
  <c r="B1120" i="1" s="1"/>
  <c r="I1121" i="1"/>
  <c r="B1121" i="1" s="1"/>
  <c r="I1122" i="1"/>
  <c r="B1122" i="1" s="1"/>
  <c r="I1123" i="1"/>
  <c r="B1123" i="1" s="1"/>
  <c r="I1124" i="1"/>
  <c r="B1124" i="1" s="1"/>
  <c r="I1125" i="1"/>
  <c r="B1125" i="1" s="1"/>
  <c r="I1126" i="1"/>
  <c r="B1126" i="1" s="1"/>
  <c r="I1127" i="1"/>
  <c r="B1127" i="1" s="1"/>
  <c r="I1128" i="1"/>
  <c r="B1128" i="1" s="1"/>
  <c r="I1129" i="1"/>
  <c r="B1129" i="1" s="1"/>
  <c r="I1130" i="1"/>
  <c r="B1130" i="1" s="1"/>
  <c r="I1131" i="1"/>
  <c r="B1131" i="1" s="1"/>
  <c r="I1132" i="1"/>
  <c r="B1132" i="1" s="1"/>
  <c r="I1133" i="1"/>
  <c r="B1133" i="1" s="1"/>
  <c r="I1134" i="1"/>
  <c r="B1134" i="1" s="1"/>
  <c r="I1135" i="1"/>
  <c r="B1135" i="1" s="1"/>
  <c r="I1136" i="1"/>
  <c r="B1136" i="1" s="1"/>
  <c r="I1137" i="1"/>
  <c r="B1137" i="1" s="1"/>
  <c r="I1138" i="1"/>
  <c r="B1138" i="1" s="1"/>
  <c r="I1139" i="1"/>
  <c r="B1139" i="1" s="1"/>
  <c r="I1140" i="1"/>
  <c r="B1140" i="1" s="1"/>
  <c r="I1141" i="1"/>
  <c r="B1141" i="1" s="1"/>
  <c r="I1142" i="1"/>
  <c r="B1142" i="1" s="1"/>
  <c r="I1143" i="1"/>
  <c r="B1143" i="1" s="1"/>
  <c r="I1144" i="1"/>
  <c r="B1144" i="1" s="1"/>
  <c r="I1145" i="1"/>
  <c r="B1145" i="1" s="1"/>
  <c r="I1146" i="1"/>
  <c r="B1146" i="1" s="1"/>
  <c r="I1147" i="1"/>
  <c r="B1147" i="1" s="1"/>
  <c r="I1148" i="1"/>
  <c r="B1148" i="1" s="1"/>
  <c r="I1149" i="1"/>
  <c r="B1149" i="1" s="1"/>
  <c r="I1150" i="1"/>
  <c r="B1150" i="1" s="1"/>
  <c r="I1151" i="1"/>
  <c r="B1151" i="1" s="1"/>
  <c r="I1152" i="1"/>
  <c r="B1152" i="1" s="1"/>
  <c r="I1153" i="1"/>
  <c r="B1153" i="1" s="1"/>
  <c r="I1154" i="1"/>
  <c r="B1154" i="1" s="1"/>
  <c r="I1155" i="1"/>
  <c r="B1155" i="1" s="1"/>
  <c r="I1156" i="1"/>
  <c r="B1156" i="1" s="1"/>
  <c r="I1157" i="1"/>
  <c r="B1157" i="1" s="1"/>
  <c r="I1158" i="1"/>
  <c r="B1158" i="1" s="1"/>
  <c r="I1159" i="1"/>
  <c r="B1159" i="1" s="1"/>
  <c r="I1160" i="1"/>
  <c r="B1160" i="1" s="1"/>
  <c r="I1161" i="1"/>
  <c r="B1161" i="1" s="1"/>
  <c r="I1162" i="1"/>
  <c r="B1162" i="1" s="1"/>
  <c r="I1163" i="1"/>
  <c r="B1163" i="1" s="1"/>
  <c r="I1164" i="1"/>
  <c r="B1164" i="1" s="1"/>
  <c r="I1165" i="1"/>
  <c r="B1165" i="1" s="1"/>
  <c r="I1166" i="1"/>
  <c r="B1166" i="1" s="1"/>
  <c r="I1167" i="1"/>
  <c r="B1167" i="1" s="1"/>
  <c r="I1168" i="1"/>
  <c r="B1168" i="1" s="1"/>
  <c r="I1169" i="1"/>
  <c r="B1169" i="1" s="1"/>
  <c r="I1170" i="1"/>
  <c r="B1170" i="1" s="1"/>
  <c r="I1171" i="1"/>
  <c r="B1171" i="1" s="1"/>
  <c r="I1172" i="1"/>
  <c r="B1172" i="1" s="1"/>
  <c r="I1173" i="1"/>
  <c r="B1173" i="1" s="1"/>
  <c r="I1174" i="1"/>
  <c r="B1174" i="1" s="1"/>
  <c r="I1175" i="1"/>
  <c r="B1175" i="1" s="1"/>
  <c r="I1176" i="1"/>
  <c r="B1176" i="1" s="1"/>
  <c r="I1177" i="1"/>
  <c r="B1177" i="1" s="1"/>
  <c r="I1178" i="1"/>
  <c r="B1178" i="1" s="1"/>
  <c r="I1179" i="1"/>
  <c r="B1179" i="1" s="1"/>
  <c r="I1180" i="1"/>
  <c r="B1180" i="1" s="1"/>
  <c r="I1181" i="1"/>
  <c r="B1181" i="1" s="1"/>
  <c r="I1182" i="1"/>
  <c r="B1182" i="1" s="1"/>
  <c r="I1183" i="1"/>
  <c r="B1183" i="1" s="1"/>
  <c r="I1184" i="1"/>
  <c r="B1184" i="1" s="1"/>
  <c r="I1185" i="1"/>
  <c r="B1185" i="1" s="1"/>
  <c r="I1186" i="1"/>
  <c r="B1186" i="1" s="1"/>
  <c r="I1187" i="1"/>
  <c r="B1187" i="1" s="1"/>
  <c r="I1188" i="1"/>
  <c r="B1188" i="1" s="1"/>
  <c r="I1189" i="1"/>
  <c r="B1189" i="1" s="1"/>
  <c r="I1190" i="1"/>
  <c r="B1190" i="1" s="1"/>
  <c r="I1191" i="1"/>
  <c r="B1191" i="1" s="1"/>
  <c r="I1192" i="1"/>
  <c r="B1192" i="1" s="1"/>
  <c r="I1193" i="1"/>
  <c r="B1193" i="1" s="1"/>
  <c r="I1194" i="1"/>
  <c r="B1194" i="1" s="1"/>
  <c r="I1195" i="1"/>
  <c r="B1195" i="1" s="1"/>
  <c r="I1196" i="1"/>
  <c r="B1196" i="1" s="1"/>
  <c r="I1197" i="1"/>
  <c r="B1197" i="1" s="1"/>
  <c r="I1198" i="1"/>
  <c r="B1198" i="1" s="1"/>
  <c r="I1199" i="1"/>
  <c r="B1199" i="1" s="1"/>
  <c r="I1200" i="1"/>
  <c r="B1200" i="1" s="1"/>
  <c r="I1201" i="1"/>
  <c r="B1201" i="1" s="1"/>
  <c r="I1202" i="1"/>
  <c r="B1202" i="1" s="1"/>
  <c r="I1203" i="1"/>
  <c r="B1203" i="1" s="1"/>
  <c r="I1204" i="1"/>
  <c r="B1204" i="1" s="1"/>
  <c r="I1205" i="1"/>
  <c r="B1205" i="1" s="1"/>
  <c r="I1206" i="1"/>
  <c r="B1206" i="1" s="1"/>
  <c r="I1207" i="1"/>
  <c r="B1207" i="1" s="1"/>
  <c r="I1208" i="1"/>
  <c r="B1208" i="1" s="1"/>
  <c r="I1209" i="1"/>
  <c r="B1209" i="1" s="1"/>
  <c r="I1210" i="1"/>
  <c r="B1210" i="1" s="1"/>
  <c r="I1211" i="1"/>
  <c r="B1211" i="1" s="1"/>
  <c r="I1212" i="1"/>
  <c r="B1212" i="1" s="1"/>
  <c r="I1213" i="1"/>
  <c r="B1213" i="1" s="1"/>
  <c r="I1214" i="1"/>
  <c r="B1214" i="1" s="1"/>
  <c r="I1215" i="1"/>
  <c r="B1215" i="1" s="1"/>
  <c r="I1216" i="1"/>
  <c r="B1216" i="1" s="1"/>
  <c r="I1217" i="1"/>
  <c r="B1217" i="1" s="1"/>
  <c r="I1218" i="1"/>
  <c r="B1218" i="1" s="1"/>
  <c r="I1219" i="1"/>
  <c r="B1219" i="1" s="1"/>
  <c r="I1220" i="1"/>
  <c r="B1220" i="1" s="1"/>
  <c r="I1221" i="1"/>
  <c r="B1221" i="1" s="1"/>
  <c r="I1222" i="1"/>
  <c r="B1222" i="1" s="1"/>
  <c r="I1223" i="1"/>
  <c r="B1223" i="1" s="1"/>
  <c r="I1224" i="1"/>
  <c r="B1224" i="1" s="1"/>
  <c r="I1225" i="1"/>
  <c r="B1225" i="1" s="1"/>
  <c r="I1226" i="1"/>
  <c r="B1226" i="1" s="1"/>
  <c r="I1227" i="1"/>
  <c r="B1227" i="1" s="1"/>
  <c r="I1228" i="1"/>
  <c r="B1228" i="1" s="1"/>
  <c r="I1229" i="1"/>
  <c r="B1229" i="1" s="1"/>
  <c r="I1230" i="1"/>
  <c r="B1230" i="1" s="1"/>
  <c r="I1231" i="1"/>
  <c r="B1231" i="1" s="1"/>
  <c r="I1232" i="1"/>
  <c r="B1232" i="1" s="1"/>
  <c r="I1233" i="1"/>
  <c r="B1233" i="1" s="1"/>
  <c r="I1234" i="1"/>
  <c r="B1234" i="1" s="1"/>
  <c r="I1235" i="1"/>
  <c r="B1235" i="1" s="1"/>
  <c r="I1236" i="1"/>
  <c r="B1236" i="1" s="1"/>
  <c r="I1237" i="1"/>
  <c r="B1237" i="1" s="1"/>
  <c r="I1238" i="1"/>
  <c r="B1238" i="1" s="1"/>
  <c r="I1239" i="1"/>
  <c r="B1239" i="1" s="1"/>
  <c r="I1240" i="1"/>
  <c r="B1240" i="1" s="1"/>
  <c r="I1241" i="1"/>
  <c r="B1241" i="1" s="1"/>
  <c r="I1242" i="1"/>
  <c r="B1242" i="1" s="1"/>
  <c r="I1243" i="1"/>
  <c r="B1243" i="1" s="1"/>
  <c r="I1244" i="1"/>
  <c r="B1244" i="1" s="1"/>
  <c r="I1245" i="1"/>
  <c r="B1245" i="1" s="1"/>
  <c r="I1246" i="1"/>
  <c r="B1246" i="1" s="1"/>
  <c r="I1247" i="1"/>
  <c r="B1247" i="1" s="1"/>
  <c r="I1248" i="1"/>
  <c r="B1248" i="1" s="1"/>
  <c r="I1249" i="1"/>
  <c r="B1249" i="1" s="1"/>
  <c r="I1250" i="1"/>
  <c r="B1250" i="1" s="1"/>
  <c r="I1251" i="1"/>
  <c r="B1251" i="1" s="1"/>
  <c r="I1252" i="1"/>
  <c r="B1252" i="1" s="1"/>
  <c r="I1253" i="1"/>
  <c r="B1253" i="1" s="1"/>
  <c r="I1254" i="1"/>
  <c r="B1254" i="1" s="1"/>
  <c r="I1255" i="1"/>
  <c r="B1255" i="1" s="1"/>
  <c r="I1256" i="1"/>
  <c r="B1256" i="1" s="1"/>
  <c r="I1257" i="1"/>
  <c r="B1257" i="1" s="1"/>
  <c r="I1258" i="1"/>
  <c r="B1258" i="1" s="1"/>
  <c r="I1259" i="1"/>
  <c r="B1259" i="1" s="1"/>
  <c r="I1260" i="1"/>
  <c r="B1260" i="1" s="1"/>
  <c r="I1261" i="1"/>
  <c r="B1261" i="1" s="1"/>
  <c r="I1262" i="1"/>
  <c r="B1262" i="1" s="1"/>
  <c r="I1263" i="1"/>
  <c r="B1263" i="1" s="1"/>
  <c r="I1264" i="1"/>
  <c r="B1264" i="1" s="1"/>
  <c r="I1265" i="1"/>
  <c r="B1265" i="1" s="1"/>
  <c r="I1266" i="1"/>
  <c r="B1266" i="1" s="1"/>
  <c r="I1267" i="1"/>
  <c r="B1267" i="1" s="1"/>
  <c r="I1268" i="1"/>
  <c r="B1268" i="1" s="1"/>
  <c r="I1269" i="1"/>
  <c r="B1269" i="1" s="1"/>
  <c r="I1270" i="1"/>
  <c r="B1270" i="1" s="1"/>
  <c r="I1271" i="1"/>
  <c r="B1271" i="1" s="1"/>
  <c r="I1272" i="1"/>
  <c r="B1272" i="1" s="1"/>
  <c r="I1273" i="1"/>
  <c r="B1273" i="1" s="1"/>
  <c r="I1274" i="1"/>
  <c r="B1274" i="1" s="1"/>
  <c r="I1275" i="1"/>
  <c r="B1275" i="1" s="1"/>
  <c r="I1276" i="1"/>
  <c r="B1276" i="1" s="1"/>
  <c r="I1277" i="1"/>
  <c r="B1277" i="1" s="1"/>
  <c r="I1278" i="1"/>
  <c r="B1278" i="1" s="1"/>
  <c r="I1279" i="1"/>
  <c r="B1279" i="1" s="1"/>
  <c r="I1280" i="1"/>
  <c r="B1280" i="1" s="1"/>
  <c r="I1281" i="1"/>
  <c r="B1281" i="1" s="1"/>
  <c r="I1282" i="1"/>
  <c r="B1282" i="1" s="1"/>
  <c r="I1283" i="1"/>
  <c r="B1283" i="1" s="1"/>
  <c r="I1284" i="1"/>
  <c r="B1284" i="1" s="1"/>
  <c r="I1285" i="1"/>
  <c r="B1285" i="1" s="1"/>
  <c r="I1286" i="1"/>
  <c r="B1286" i="1" s="1"/>
  <c r="I1287" i="1"/>
  <c r="B1287" i="1" s="1"/>
  <c r="I1288" i="1"/>
  <c r="B1288" i="1" s="1"/>
  <c r="I1289" i="1"/>
  <c r="B1289" i="1" s="1"/>
  <c r="I1290" i="1"/>
  <c r="B1290" i="1" s="1"/>
  <c r="I1291" i="1"/>
  <c r="B1291" i="1" s="1"/>
  <c r="I1292" i="1"/>
  <c r="B1292" i="1" s="1"/>
  <c r="I1293" i="1"/>
  <c r="B1293" i="1" s="1"/>
  <c r="I1294" i="1"/>
  <c r="B1294" i="1" s="1"/>
  <c r="I1295" i="1"/>
  <c r="B1295" i="1" s="1"/>
  <c r="I1296" i="1"/>
  <c r="B1296" i="1" s="1"/>
  <c r="I1297" i="1"/>
  <c r="B1297" i="1" s="1"/>
  <c r="I1298" i="1"/>
  <c r="B1298" i="1" s="1"/>
  <c r="I1299" i="1"/>
  <c r="B1299" i="1" s="1"/>
  <c r="I1300" i="1"/>
  <c r="B1300" i="1" s="1"/>
  <c r="I1301" i="1"/>
  <c r="B1301" i="1" s="1"/>
  <c r="I1302" i="1"/>
  <c r="B1302" i="1" s="1"/>
  <c r="I1303" i="1"/>
  <c r="B1303" i="1" s="1"/>
  <c r="I1304" i="1"/>
  <c r="B1304" i="1" s="1"/>
  <c r="I1305" i="1"/>
  <c r="B1305" i="1" s="1"/>
  <c r="I1306" i="1"/>
  <c r="B1306" i="1" s="1"/>
  <c r="I1307" i="1"/>
  <c r="B1307" i="1" s="1"/>
  <c r="I1308" i="1"/>
  <c r="B1308" i="1" s="1"/>
  <c r="I1309" i="1"/>
  <c r="B1309" i="1" s="1"/>
  <c r="I1310" i="1"/>
  <c r="B1310" i="1" s="1"/>
  <c r="I1311" i="1"/>
  <c r="B1311" i="1" s="1"/>
  <c r="I1312" i="1"/>
  <c r="B1312" i="1" s="1"/>
  <c r="I1313" i="1"/>
  <c r="B1313" i="1" s="1"/>
  <c r="I1314" i="1"/>
  <c r="B1314" i="1" s="1"/>
  <c r="I1315" i="1"/>
  <c r="B1315" i="1" s="1"/>
  <c r="I1316" i="1"/>
  <c r="B1316" i="1" s="1"/>
  <c r="I1317" i="1"/>
  <c r="B1317" i="1" s="1"/>
  <c r="I1318" i="1"/>
  <c r="B1318" i="1" s="1"/>
  <c r="I1319" i="1"/>
  <c r="B1319" i="1" s="1"/>
  <c r="I1320" i="1"/>
  <c r="B1320" i="1" s="1"/>
  <c r="I1321" i="1"/>
  <c r="B1321" i="1" s="1"/>
  <c r="I1322" i="1"/>
  <c r="B1322" i="1" s="1"/>
  <c r="I1323" i="1"/>
  <c r="B1323" i="1" s="1"/>
  <c r="I1324" i="1"/>
  <c r="B1324" i="1" s="1"/>
  <c r="I1325" i="1"/>
  <c r="B1325" i="1" s="1"/>
  <c r="I1326" i="1"/>
  <c r="B1326" i="1" s="1"/>
  <c r="I1327" i="1"/>
  <c r="B1327" i="1" s="1"/>
  <c r="I1328" i="1"/>
  <c r="B1328" i="1" s="1"/>
  <c r="I1329" i="1"/>
  <c r="B1329" i="1" s="1"/>
  <c r="I1330" i="1"/>
  <c r="B1330" i="1" s="1"/>
  <c r="I1331" i="1"/>
  <c r="B1331" i="1" s="1"/>
  <c r="I1332" i="1"/>
  <c r="B1332" i="1" s="1"/>
  <c r="I1333" i="1"/>
  <c r="B1333" i="1" s="1"/>
  <c r="I1334" i="1"/>
  <c r="B1334" i="1" s="1"/>
  <c r="I1335" i="1"/>
  <c r="B1335" i="1" s="1"/>
  <c r="I1336" i="1"/>
  <c r="B1336" i="1" s="1"/>
  <c r="I1337" i="1"/>
  <c r="B1337" i="1" s="1"/>
  <c r="I1338" i="1"/>
  <c r="B1338" i="1" s="1"/>
  <c r="I1339" i="1"/>
  <c r="B1339" i="1" s="1"/>
  <c r="I1340" i="1"/>
  <c r="B1340" i="1" s="1"/>
  <c r="I1341" i="1"/>
  <c r="B1341" i="1" s="1"/>
  <c r="I1342" i="1"/>
  <c r="B1342" i="1" s="1"/>
  <c r="I1343" i="1"/>
  <c r="B1343" i="1" s="1"/>
  <c r="I1344" i="1"/>
  <c r="B1344" i="1" s="1"/>
  <c r="I1345" i="1"/>
  <c r="B1345" i="1" s="1"/>
  <c r="I1346" i="1"/>
  <c r="B1346" i="1" s="1"/>
  <c r="I1347" i="1"/>
  <c r="B1347" i="1" s="1"/>
  <c r="I1348" i="1"/>
  <c r="B1348" i="1" s="1"/>
  <c r="I1349" i="1"/>
  <c r="B1349" i="1" s="1"/>
  <c r="I1350" i="1"/>
  <c r="B1350" i="1" s="1"/>
  <c r="I1351" i="1"/>
  <c r="B1351" i="1" s="1"/>
  <c r="I1352" i="1"/>
  <c r="B1352" i="1" s="1"/>
  <c r="I2" i="1"/>
  <c r="B2" i="1" s="1"/>
  <c r="E216" i="1"/>
  <c r="K216" i="1" s="1"/>
  <c r="F216" i="1"/>
  <c r="E217" i="1"/>
  <c r="K217" i="1" s="1"/>
  <c r="E218" i="1"/>
  <c r="K218" i="1" s="1"/>
  <c r="F218" i="1"/>
  <c r="E219" i="1"/>
  <c r="K219" i="1" s="1"/>
  <c r="E220" i="1"/>
  <c r="K220" i="1" s="1"/>
  <c r="F220" i="1"/>
  <c r="E221" i="1"/>
  <c r="K221" i="1" s="1"/>
  <c r="E222" i="1"/>
  <c r="K222" i="1" s="1"/>
  <c r="F222" i="1"/>
  <c r="E223" i="1"/>
  <c r="K223" i="1" s="1"/>
  <c r="E224" i="1"/>
  <c r="K224" i="1" s="1"/>
  <c r="F224" i="1"/>
  <c r="E225" i="1"/>
  <c r="K225" i="1" s="1"/>
  <c r="E226" i="1"/>
  <c r="K226" i="1" s="1"/>
  <c r="F226" i="1"/>
  <c r="E227" i="1"/>
  <c r="K227" i="1" s="1"/>
  <c r="E228" i="1"/>
  <c r="K228" i="1" s="1"/>
  <c r="F228" i="1"/>
  <c r="E229" i="1"/>
  <c r="K229" i="1" s="1"/>
  <c r="E230" i="1"/>
  <c r="K230" i="1" s="1"/>
  <c r="F230" i="1"/>
  <c r="E231" i="1"/>
  <c r="K231" i="1" s="1"/>
  <c r="E232" i="1"/>
  <c r="K232" i="1" s="1"/>
  <c r="F232" i="1"/>
  <c r="E233" i="1"/>
  <c r="K233" i="1" s="1"/>
  <c r="E234" i="1"/>
  <c r="K234" i="1" s="1"/>
  <c r="F234" i="1"/>
  <c r="E235" i="1"/>
  <c r="K235" i="1" s="1"/>
  <c r="E236" i="1"/>
  <c r="K236" i="1" s="1"/>
  <c r="F236" i="1"/>
  <c r="E237" i="1"/>
  <c r="K237" i="1" s="1"/>
  <c r="E238" i="1"/>
  <c r="K238" i="1" s="1"/>
  <c r="F238" i="1"/>
  <c r="E239" i="1"/>
  <c r="K239" i="1" s="1"/>
  <c r="E240" i="1"/>
  <c r="K240" i="1" s="1"/>
  <c r="F240" i="1"/>
  <c r="E241" i="1"/>
  <c r="K241" i="1" s="1"/>
  <c r="E242" i="1"/>
  <c r="K242" i="1" s="1"/>
  <c r="F242" i="1"/>
  <c r="E243" i="1"/>
  <c r="K243" i="1" s="1"/>
  <c r="E244" i="1"/>
  <c r="K244" i="1" s="1"/>
  <c r="F244" i="1"/>
  <c r="E245" i="1"/>
  <c r="K245" i="1" s="1"/>
  <c r="E246" i="1"/>
  <c r="K246" i="1" s="1"/>
  <c r="F246" i="1"/>
  <c r="E247" i="1"/>
  <c r="K247" i="1" s="1"/>
  <c r="E248" i="1"/>
  <c r="K248" i="1" s="1"/>
  <c r="F248" i="1"/>
  <c r="E249" i="1"/>
  <c r="K249" i="1" s="1"/>
  <c r="E250" i="1"/>
  <c r="K250" i="1" s="1"/>
  <c r="F250" i="1"/>
  <c r="E251" i="1"/>
  <c r="K251" i="1" s="1"/>
  <c r="E252" i="1"/>
  <c r="K252" i="1" s="1"/>
  <c r="F252" i="1"/>
  <c r="E253" i="1"/>
  <c r="K253" i="1" s="1"/>
  <c r="E254" i="1"/>
  <c r="K254" i="1" s="1"/>
  <c r="F254" i="1"/>
  <c r="E255" i="1"/>
  <c r="K255" i="1" s="1"/>
  <c r="E256" i="1"/>
  <c r="K256" i="1" s="1"/>
  <c r="F256" i="1"/>
  <c r="E257" i="1"/>
  <c r="K257" i="1" s="1"/>
  <c r="E258" i="1"/>
  <c r="K258" i="1" s="1"/>
  <c r="F258" i="1"/>
  <c r="E259" i="1"/>
  <c r="K259" i="1" s="1"/>
  <c r="E260" i="1"/>
  <c r="K260" i="1" s="1"/>
  <c r="F260" i="1"/>
  <c r="E261" i="1"/>
  <c r="K261" i="1" s="1"/>
  <c r="E262" i="1"/>
  <c r="K262" i="1" s="1"/>
  <c r="F262" i="1"/>
  <c r="E263" i="1"/>
  <c r="K263" i="1" s="1"/>
  <c r="E264" i="1"/>
  <c r="K264" i="1" s="1"/>
  <c r="F264" i="1"/>
  <c r="E265" i="1"/>
  <c r="K265" i="1" s="1"/>
  <c r="E266" i="1"/>
  <c r="K266" i="1" s="1"/>
  <c r="F266" i="1"/>
  <c r="E267" i="1"/>
  <c r="K267" i="1" s="1"/>
  <c r="E268" i="1"/>
  <c r="K268" i="1" s="1"/>
  <c r="F268" i="1"/>
  <c r="E269" i="1"/>
  <c r="K269" i="1" s="1"/>
  <c r="E270" i="1"/>
  <c r="K270" i="1" s="1"/>
  <c r="F270" i="1"/>
  <c r="E271" i="1"/>
  <c r="K271" i="1" s="1"/>
  <c r="E272" i="1"/>
  <c r="K272" i="1" s="1"/>
  <c r="F272" i="1"/>
  <c r="E273" i="1"/>
  <c r="K273" i="1" s="1"/>
  <c r="E274" i="1"/>
  <c r="K274" i="1" s="1"/>
  <c r="F274" i="1"/>
  <c r="E275" i="1"/>
  <c r="K275" i="1" s="1"/>
  <c r="E276" i="1"/>
  <c r="K276" i="1" s="1"/>
  <c r="F276" i="1"/>
  <c r="E277" i="1"/>
  <c r="K277" i="1" s="1"/>
  <c r="E278" i="1"/>
  <c r="K278" i="1" s="1"/>
  <c r="F278" i="1"/>
  <c r="E279" i="1"/>
  <c r="K279" i="1" s="1"/>
  <c r="E280" i="1"/>
  <c r="K280" i="1" s="1"/>
  <c r="F280" i="1"/>
  <c r="E281" i="1"/>
  <c r="K281" i="1" s="1"/>
  <c r="E282" i="1"/>
  <c r="K282" i="1" s="1"/>
  <c r="F282" i="1"/>
  <c r="E283" i="1"/>
  <c r="K283" i="1" s="1"/>
  <c r="E284" i="1"/>
  <c r="K284" i="1" s="1"/>
  <c r="F284" i="1"/>
  <c r="E285" i="1"/>
  <c r="K285" i="1" s="1"/>
  <c r="E286" i="1"/>
  <c r="K286" i="1" s="1"/>
  <c r="F286" i="1"/>
  <c r="E287" i="1"/>
  <c r="K287" i="1" s="1"/>
  <c r="E288" i="1"/>
  <c r="K288" i="1" s="1"/>
  <c r="F288" i="1"/>
  <c r="E289" i="1"/>
  <c r="K289" i="1" s="1"/>
  <c r="E290" i="1"/>
  <c r="K290" i="1" s="1"/>
  <c r="F290" i="1"/>
  <c r="E291" i="1"/>
  <c r="K291" i="1" s="1"/>
  <c r="E292" i="1"/>
  <c r="K292" i="1" s="1"/>
  <c r="F292" i="1"/>
  <c r="E293" i="1"/>
  <c r="E294" i="1"/>
  <c r="K294" i="1" s="1"/>
  <c r="F294" i="1"/>
  <c r="E295" i="1"/>
  <c r="E296" i="1"/>
  <c r="K296" i="1" s="1"/>
  <c r="F296" i="1"/>
  <c r="E297" i="1"/>
  <c r="E298" i="1"/>
  <c r="K298" i="1" s="1"/>
  <c r="F298" i="1"/>
  <c r="E299" i="1"/>
  <c r="E300" i="1"/>
  <c r="K300" i="1" s="1"/>
  <c r="F300" i="1"/>
  <c r="E301" i="1"/>
  <c r="E302" i="1"/>
  <c r="K302" i="1" s="1"/>
  <c r="F302" i="1"/>
  <c r="E303" i="1"/>
  <c r="E304" i="1"/>
  <c r="K304" i="1" s="1"/>
  <c r="F304" i="1"/>
  <c r="E305" i="1"/>
  <c r="E306" i="1"/>
  <c r="K306" i="1" s="1"/>
  <c r="F306" i="1"/>
  <c r="E307" i="1"/>
  <c r="E308" i="1"/>
  <c r="K308" i="1" s="1"/>
  <c r="F308" i="1"/>
  <c r="E309" i="1"/>
  <c r="E310" i="1"/>
  <c r="K310" i="1" s="1"/>
  <c r="E311" i="1"/>
  <c r="E312" i="1"/>
  <c r="K312" i="1" s="1"/>
  <c r="F312" i="1"/>
  <c r="E313" i="1"/>
  <c r="E314" i="1"/>
  <c r="K314" i="1" s="1"/>
  <c r="F314" i="1"/>
  <c r="E315" i="1"/>
  <c r="E316" i="1"/>
  <c r="K316" i="1" s="1"/>
  <c r="F316" i="1"/>
  <c r="E317" i="1"/>
  <c r="E318" i="1"/>
  <c r="K318" i="1" s="1"/>
  <c r="E319" i="1"/>
  <c r="E320" i="1"/>
  <c r="K320" i="1" s="1"/>
  <c r="F320" i="1"/>
  <c r="E321" i="1"/>
  <c r="E322" i="1"/>
  <c r="K322" i="1" s="1"/>
  <c r="F322" i="1"/>
  <c r="E323" i="1"/>
  <c r="E324" i="1"/>
  <c r="K324" i="1" s="1"/>
  <c r="F324" i="1"/>
  <c r="E325" i="1"/>
  <c r="E326" i="1"/>
  <c r="K326" i="1" s="1"/>
  <c r="E327" i="1"/>
  <c r="E328" i="1"/>
  <c r="K328" i="1" s="1"/>
  <c r="F328" i="1"/>
  <c r="E329" i="1"/>
  <c r="E330" i="1"/>
  <c r="K330" i="1" s="1"/>
  <c r="F330" i="1"/>
  <c r="E331" i="1"/>
  <c r="E332" i="1"/>
  <c r="K332" i="1" s="1"/>
  <c r="F332" i="1"/>
  <c r="E333" i="1"/>
  <c r="E334" i="1"/>
  <c r="K334" i="1" s="1"/>
  <c r="E335" i="1"/>
  <c r="E336" i="1"/>
  <c r="K336" i="1" s="1"/>
  <c r="F336" i="1"/>
  <c r="E337" i="1"/>
  <c r="E338" i="1"/>
  <c r="K338" i="1" s="1"/>
  <c r="F338" i="1"/>
  <c r="E339" i="1"/>
  <c r="E340" i="1"/>
  <c r="K340" i="1" s="1"/>
  <c r="F340" i="1"/>
  <c r="E341" i="1"/>
  <c r="E342" i="1"/>
  <c r="K342" i="1" s="1"/>
  <c r="E343" i="1"/>
  <c r="E344" i="1"/>
  <c r="K344" i="1" s="1"/>
  <c r="F344" i="1"/>
  <c r="E345" i="1"/>
  <c r="E346" i="1"/>
  <c r="K346" i="1" s="1"/>
  <c r="F346" i="1"/>
  <c r="E347" i="1"/>
  <c r="E348" i="1"/>
  <c r="K348" i="1" s="1"/>
  <c r="F348" i="1"/>
  <c r="E349" i="1"/>
  <c r="E350" i="1"/>
  <c r="K350" i="1" s="1"/>
  <c r="E351" i="1"/>
  <c r="E352" i="1"/>
  <c r="K352" i="1" s="1"/>
  <c r="F352" i="1"/>
  <c r="E353" i="1"/>
  <c r="E354" i="1"/>
  <c r="K354" i="1" s="1"/>
  <c r="F354" i="1"/>
  <c r="E355" i="1"/>
  <c r="E356" i="1"/>
  <c r="K356" i="1" s="1"/>
  <c r="F356" i="1"/>
  <c r="E357" i="1"/>
  <c r="E358" i="1"/>
  <c r="K358" i="1" s="1"/>
  <c r="E359" i="1"/>
  <c r="E360" i="1"/>
  <c r="K360" i="1" s="1"/>
  <c r="F360" i="1"/>
  <c r="E361" i="1"/>
  <c r="E362" i="1"/>
  <c r="K362" i="1" s="1"/>
  <c r="F362" i="1"/>
  <c r="E363" i="1"/>
  <c r="E364" i="1"/>
  <c r="K364" i="1" s="1"/>
  <c r="F364" i="1"/>
  <c r="E365" i="1"/>
  <c r="E366" i="1"/>
  <c r="K366" i="1" s="1"/>
  <c r="E367" i="1"/>
  <c r="E368" i="1"/>
  <c r="K368" i="1" s="1"/>
  <c r="F368" i="1"/>
  <c r="E369" i="1"/>
  <c r="E370" i="1"/>
  <c r="K370" i="1" s="1"/>
  <c r="F370" i="1"/>
  <c r="E371" i="1"/>
  <c r="E372" i="1"/>
  <c r="K372" i="1" s="1"/>
  <c r="F372" i="1"/>
  <c r="E373" i="1"/>
  <c r="E374" i="1"/>
  <c r="K374" i="1" s="1"/>
  <c r="E375" i="1"/>
  <c r="E376" i="1"/>
  <c r="K376" i="1" s="1"/>
  <c r="F376" i="1"/>
  <c r="E377" i="1"/>
  <c r="E378" i="1"/>
  <c r="K378" i="1" s="1"/>
  <c r="F378" i="1"/>
  <c r="E379" i="1"/>
  <c r="E380" i="1"/>
  <c r="K380" i="1" s="1"/>
  <c r="F380" i="1"/>
  <c r="E381" i="1"/>
  <c r="E382" i="1"/>
  <c r="K382" i="1" s="1"/>
  <c r="E383" i="1"/>
  <c r="E384" i="1"/>
  <c r="K384" i="1" s="1"/>
  <c r="F384" i="1"/>
  <c r="E385" i="1"/>
  <c r="E386" i="1"/>
  <c r="K386" i="1" s="1"/>
  <c r="F386" i="1"/>
  <c r="E387" i="1"/>
  <c r="E388" i="1"/>
  <c r="K388" i="1" s="1"/>
  <c r="F388" i="1"/>
  <c r="E389" i="1"/>
  <c r="E390" i="1"/>
  <c r="K390" i="1" s="1"/>
  <c r="E391" i="1"/>
  <c r="E392" i="1"/>
  <c r="K392" i="1" s="1"/>
  <c r="F392" i="1"/>
  <c r="E393" i="1"/>
  <c r="E394" i="1"/>
  <c r="K394" i="1" s="1"/>
  <c r="F394" i="1"/>
  <c r="E395" i="1"/>
  <c r="E396" i="1"/>
  <c r="K396" i="1" s="1"/>
  <c r="F396" i="1"/>
  <c r="E397" i="1"/>
  <c r="E398" i="1"/>
  <c r="K398" i="1" s="1"/>
  <c r="E399" i="1"/>
  <c r="E400" i="1"/>
  <c r="K400" i="1" s="1"/>
  <c r="F400" i="1"/>
  <c r="E401" i="1"/>
  <c r="E402" i="1"/>
  <c r="K402" i="1" s="1"/>
  <c r="F402" i="1"/>
  <c r="E403" i="1"/>
  <c r="E404" i="1"/>
  <c r="K404" i="1" s="1"/>
  <c r="F404" i="1"/>
  <c r="E405" i="1"/>
  <c r="E406" i="1"/>
  <c r="K406" i="1" s="1"/>
  <c r="E407" i="1"/>
  <c r="E408" i="1"/>
  <c r="K408" i="1" s="1"/>
  <c r="F408" i="1"/>
  <c r="E409" i="1"/>
  <c r="E410" i="1"/>
  <c r="K410" i="1" s="1"/>
  <c r="F410" i="1"/>
  <c r="E411" i="1"/>
  <c r="E412" i="1"/>
  <c r="K412" i="1" s="1"/>
  <c r="F412" i="1"/>
  <c r="E413" i="1"/>
  <c r="E414" i="1"/>
  <c r="K414" i="1" s="1"/>
  <c r="E415" i="1"/>
  <c r="E416" i="1"/>
  <c r="K416" i="1" s="1"/>
  <c r="F416" i="1"/>
  <c r="E417" i="1"/>
  <c r="E418" i="1"/>
  <c r="K418" i="1" s="1"/>
  <c r="F418" i="1"/>
  <c r="E419" i="1"/>
  <c r="E420" i="1"/>
  <c r="K420" i="1" s="1"/>
  <c r="F420" i="1"/>
  <c r="E421" i="1"/>
  <c r="E422" i="1"/>
  <c r="K422" i="1" s="1"/>
  <c r="E423" i="1"/>
  <c r="E424" i="1"/>
  <c r="K424" i="1" s="1"/>
  <c r="F424" i="1"/>
  <c r="E425" i="1"/>
  <c r="E426" i="1"/>
  <c r="K426" i="1" s="1"/>
  <c r="F426" i="1"/>
  <c r="E427" i="1"/>
  <c r="E428" i="1"/>
  <c r="K428" i="1" s="1"/>
  <c r="F428" i="1"/>
  <c r="E429" i="1"/>
  <c r="E430" i="1"/>
  <c r="K430" i="1" s="1"/>
  <c r="E431" i="1"/>
  <c r="E432" i="1"/>
  <c r="K432" i="1" s="1"/>
  <c r="F432" i="1"/>
  <c r="E433" i="1"/>
  <c r="E434" i="1"/>
  <c r="K434" i="1" s="1"/>
  <c r="F434" i="1"/>
  <c r="E435" i="1"/>
  <c r="E436" i="1"/>
  <c r="K436" i="1" s="1"/>
  <c r="F436" i="1"/>
  <c r="E437" i="1"/>
  <c r="E438" i="1"/>
  <c r="K438" i="1" s="1"/>
  <c r="E439" i="1"/>
  <c r="E440" i="1"/>
  <c r="K440" i="1" s="1"/>
  <c r="F440" i="1"/>
  <c r="E441" i="1"/>
  <c r="E442" i="1"/>
  <c r="K442" i="1" s="1"/>
  <c r="F442" i="1"/>
  <c r="E443" i="1"/>
  <c r="E444" i="1"/>
  <c r="K444" i="1" s="1"/>
  <c r="F444" i="1"/>
  <c r="E445" i="1"/>
  <c r="E446" i="1"/>
  <c r="K446" i="1" s="1"/>
  <c r="E447" i="1"/>
  <c r="E448" i="1"/>
  <c r="K448" i="1" s="1"/>
  <c r="F448" i="1"/>
  <c r="E449" i="1"/>
  <c r="E450" i="1"/>
  <c r="K450" i="1" s="1"/>
  <c r="F450" i="1"/>
  <c r="E451" i="1"/>
  <c r="E452" i="1"/>
  <c r="K452" i="1" s="1"/>
  <c r="F452" i="1"/>
  <c r="E453" i="1"/>
  <c r="E454" i="1"/>
  <c r="K454" i="1" s="1"/>
  <c r="E455" i="1"/>
  <c r="E456" i="1"/>
  <c r="K456" i="1" s="1"/>
  <c r="F456" i="1"/>
  <c r="E457" i="1"/>
  <c r="E458" i="1"/>
  <c r="K458" i="1" s="1"/>
  <c r="F458" i="1"/>
  <c r="E459" i="1"/>
  <c r="E460" i="1"/>
  <c r="K460" i="1" s="1"/>
  <c r="F460" i="1"/>
  <c r="E461" i="1"/>
  <c r="E462" i="1"/>
  <c r="K462" i="1" s="1"/>
  <c r="E463" i="1"/>
  <c r="E464" i="1"/>
  <c r="K464" i="1" s="1"/>
  <c r="F464" i="1"/>
  <c r="E465" i="1"/>
  <c r="E466" i="1"/>
  <c r="K466" i="1" s="1"/>
  <c r="F466" i="1"/>
  <c r="E467" i="1"/>
  <c r="E468" i="1"/>
  <c r="K468" i="1" s="1"/>
  <c r="F468" i="1"/>
  <c r="E469" i="1"/>
  <c r="E470" i="1"/>
  <c r="K470" i="1" s="1"/>
  <c r="E471" i="1"/>
  <c r="E472" i="1"/>
  <c r="K472" i="1" s="1"/>
  <c r="F472" i="1"/>
  <c r="E473" i="1"/>
  <c r="E474" i="1"/>
  <c r="K474" i="1" s="1"/>
  <c r="F474" i="1"/>
  <c r="E475" i="1"/>
  <c r="E476" i="1"/>
  <c r="K476" i="1" s="1"/>
  <c r="F476" i="1"/>
  <c r="E477" i="1"/>
  <c r="E478" i="1"/>
  <c r="K478" i="1" s="1"/>
  <c r="E479" i="1"/>
  <c r="E480" i="1"/>
  <c r="K480" i="1" s="1"/>
  <c r="F480" i="1"/>
  <c r="E481" i="1"/>
  <c r="E482" i="1"/>
  <c r="K482" i="1" s="1"/>
  <c r="F482" i="1"/>
  <c r="E483" i="1"/>
  <c r="E484" i="1"/>
  <c r="K484" i="1" s="1"/>
  <c r="F484" i="1"/>
  <c r="E485" i="1"/>
  <c r="E486" i="1"/>
  <c r="K486" i="1" s="1"/>
  <c r="E487" i="1"/>
  <c r="E488" i="1"/>
  <c r="K488" i="1" s="1"/>
  <c r="F488" i="1"/>
  <c r="E489" i="1"/>
  <c r="E490" i="1"/>
  <c r="K490" i="1" s="1"/>
  <c r="F490" i="1"/>
  <c r="E491" i="1"/>
  <c r="E492" i="1"/>
  <c r="K492" i="1" s="1"/>
  <c r="F492" i="1"/>
  <c r="E493" i="1"/>
  <c r="E494" i="1"/>
  <c r="K494" i="1" s="1"/>
  <c r="E495" i="1"/>
  <c r="E496" i="1"/>
  <c r="K496" i="1" s="1"/>
  <c r="F496" i="1"/>
  <c r="E497" i="1"/>
  <c r="E498" i="1"/>
  <c r="K498" i="1" s="1"/>
  <c r="F498" i="1"/>
  <c r="E499" i="1"/>
  <c r="E500" i="1"/>
  <c r="K500" i="1" s="1"/>
  <c r="F500" i="1"/>
  <c r="E501" i="1"/>
  <c r="E502" i="1"/>
  <c r="K502" i="1" s="1"/>
  <c r="E503" i="1"/>
  <c r="E504" i="1"/>
  <c r="K504" i="1" s="1"/>
  <c r="F504" i="1"/>
  <c r="E505" i="1"/>
  <c r="E506" i="1"/>
  <c r="K506" i="1" s="1"/>
  <c r="F506" i="1"/>
  <c r="E507" i="1"/>
  <c r="E508" i="1"/>
  <c r="K508" i="1" s="1"/>
  <c r="F508" i="1"/>
  <c r="E509" i="1"/>
  <c r="E510" i="1"/>
  <c r="K510" i="1" s="1"/>
  <c r="E511" i="1"/>
  <c r="E512" i="1"/>
  <c r="K512" i="1" s="1"/>
  <c r="F512" i="1"/>
  <c r="E513" i="1"/>
  <c r="E514" i="1"/>
  <c r="K514" i="1" s="1"/>
  <c r="F514" i="1"/>
  <c r="E515" i="1"/>
  <c r="E516" i="1"/>
  <c r="K516" i="1" s="1"/>
  <c r="F516" i="1"/>
  <c r="E517" i="1"/>
  <c r="E518" i="1"/>
  <c r="K518" i="1" s="1"/>
  <c r="E519" i="1"/>
  <c r="E520" i="1"/>
  <c r="K520" i="1" s="1"/>
  <c r="F520" i="1"/>
  <c r="E521" i="1"/>
  <c r="E522" i="1"/>
  <c r="K522" i="1" s="1"/>
  <c r="F522" i="1"/>
  <c r="E523" i="1"/>
  <c r="E524" i="1"/>
  <c r="K524" i="1" s="1"/>
  <c r="F524" i="1"/>
  <c r="E525" i="1"/>
  <c r="E526" i="1"/>
  <c r="K526" i="1" s="1"/>
  <c r="E527" i="1"/>
  <c r="E528" i="1"/>
  <c r="K528" i="1" s="1"/>
  <c r="F528" i="1"/>
  <c r="E529" i="1"/>
  <c r="E530" i="1"/>
  <c r="K530" i="1" s="1"/>
  <c r="F530" i="1"/>
  <c r="E531" i="1"/>
  <c r="E532" i="1"/>
  <c r="K532" i="1" s="1"/>
  <c r="F532" i="1"/>
  <c r="E533" i="1"/>
  <c r="E534" i="1"/>
  <c r="K534" i="1" s="1"/>
  <c r="E535" i="1"/>
  <c r="E536" i="1"/>
  <c r="K536" i="1" s="1"/>
  <c r="F536" i="1"/>
  <c r="E537" i="1"/>
  <c r="E538" i="1"/>
  <c r="K538" i="1" s="1"/>
  <c r="F538" i="1"/>
  <c r="E539" i="1"/>
  <c r="E540" i="1"/>
  <c r="K540" i="1" s="1"/>
  <c r="F540" i="1"/>
  <c r="E541" i="1"/>
  <c r="E542" i="1"/>
  <c r="K542" i="1" s="1"/>
  <c r="E543" i="1"/>
  <c r="E544" i="1"/>
  <c r="K544" i="1" s="1"/>
  <c r="F544" i="1"/>
  <c r="E545" i="1"/>
  <c r="E546" i="1"/>
  <c r="K546" i="1" s="1"/>
  <c r="F546" i="1"/>
  <c r="E547" i="1"/>
  <c r="E548" i="1"/>
  <c r="K548" i="1" s="1"/>
  <c r="F548" i="1"/>
  <c r="E549" i="1"/>
  <c r="E550" i="1"/>
  <c r="K550" i="1" s="1"/>
  <c r="E551" i="1"/>
  <c r="E552" i="1"/>
  <c r="K552" i="1" s="1"/>
  <c r="F552" i="1"/>
  <c r="E553" i="1"/>
  <c r="E554" i="1"/>
  <c r="K554" i="1" s="1"/>
  <c r="F554" i="1"/>
  <c r="E555" i="1"/>
  <c r="E556" i="1"/>
  <c r="K556" i="1" s="1"/>
  <c r="F556" i="1"/>
  <c r="E557" i="1"/>
  <c r="E558" i="1"/>
  <c r="K558" i="1" s="1"/>
  <c r="E559" i="1"/>
  <c r="E560" i="1"/>
  <c r="K560" i="1" s="1"/>
  <c r="F560" i="1"/>
  <c r="E561" i="1"/>
  <c r="E562" i="1"/>
  <c r="K562" i="1" s="1"/>
  <c r="F562" i="1"/>
  <c r="E563" i="1"/>
  <c r="E564" i="1"/>
  <c r="K564" i="1" s="1"/>
  <c r="F564" i="1"/>
  <c r="E565" i="1"/>
  <c r="E566" i="1"/>
  <c r="K566" i="1" s="1"/>
  <c r="E567" i="1"/>
  <c r="E568" i="1"/>
  <c r="K568" i="1" s="1"/>
  <c r="F568" i="1"/>
  <c r="E569" i="1"/>
  <c r="E570" i="1"/>
  <c r="K570" i="1" s="1"/>
  <c r="F570" i="1"/>
  <c r="E571" i="1"/>
  <c r="E572" i="1"/>
  <c r="K572" i="1" s="1"/>
  <c r="F572" i="1"/>
  <c r="E573" i="1"/>
  <c r="E574" i="1"/>
  <c r="K574" i="1" s="1"/>
  <c r="E575" i="1"/>
  <c r="E576" i="1"/>
  <c r="K576" i="1" s="1"/>
  <c r="F576" i="1"/>
  <c r="E577" i="1"/>
  <c r="E578" i="1"/>
  <c r="K578" i="1" s="1"/>
  <c r="F578" i="1"/>
  <c r="E579" i="1"/>
  <c r="E580" i="1"/>
  <c r="K580" i="1" s="1"/>
  <c r="F580" i="1"/>
  <c r="E581" i="1"/>
  <c r="E582" i="1"/>
  <c r="K582" i="1" s="1"/>
  <c r="E583" i="1"/>
  <c r="E584" i="1"/>
  <c r="K584" i="1" s="1"/>
  <c r="F584" i="1"/>
  <c r="E585" i="1"/>
  <c r="E586" i="1"/>
  <c r="K586" i="1" s="1"/>
  <c r="F586" i="1"/>
  <c r="E587" i="1"/>
  <c r="E588" i="1"/>
  <c r="K588" i="1" s="1"/>
  <c r="F588" i="1"/>
  <c r="E589" i="1"/>
  <c r="E590" i="1"/>
  <c r="K590" i="1" s="1"/>
  <c r="E591" i="1"/>
  <c r="E592" i="1"/>
  <c r="K592" i="1" s="1"/>
  <c r="F592" i="1"/>
  <c r="E593" i="1"/>
  <c r="E594" i="1"/>
  <c r="K594" i="1" s="1"/>
  <c r="F594" i="1"/>
  <c r="E595" i="1"/>
  <c r="E596" i="1"/>
  <c r="K596" i="1" s="1"/>
  <c r="F596" i="1"/>
  <c r="E597" i="1"/>
  <c r="E598" i="1"/>
  <c r="K598" i="1" s="1"/>
  <c r="E599" i="1"/>
  <c r="E600" i="1"/>
  <c r="K600" i="1" s="1"/>
  <c r="F600" i="1"/>
  <c r="E601" i="1"/>
  <c r="E602" i="1"/>
  <c r="K602" i="1" s="1"/>
  <c r="F602" i="1"/>
  <c r="E603" i="1"/>
  <c r="E604" i="1"/>
  <c r="K604" i="1" s="1"/>
  <c r="F604" i="1"/>
  <c r="E605" i="1"/>
  <c r="E606" i="1"/>
  <c r="K606" i="1" s="1"/>
  <c r="E607" i="1"/>
  <c r="E608" i="1"/>
  <c r="K608" i="1" s="1"/>
  <c r="F608" i="1"/>
  <c r="E609" i="1"/>
  <c r="E610" i="1"/>
  <c r="K610" i="1" s="1"/>
  <c r="F610" i="1"/>
  <c r="E611" i="1"/>
  <c r="E612" i="1"/>
  <c r="K612" i="1" s="1"/>
  <c r="F612" i="1"/>
  <c r="E613" i="1"/>
  <c r="E614" i="1"/>
  <c r="K614" i="1" s="1"/>
  <c r="E615" i="1"/>
  <c r="E616" i="1"/>
  <c r="K616" i="1" s="1"/>
  <c r="F616" i="1"/>
  <c r="E617" i="1"/>
  <c r="E618" i="1"/>
  <c r="K618" i="1" s="1"/>
  <c r="F618" i="1"/>
  <c r="E619" i="1"/>
  <c r="E620" i="1"/>
  <c r="K620" i="1" s="1"/>
  <c r="F620" i="1"/>
  <c r="E621" i="1"/>
  <c r="E622" i="1"/>
  <c r="K622" i="1" s="1"/>
  <c r="E623" i="1"/>
  <c r="E624" i="1"/>
  <c r="K624" i="1" s="1"/>
  <c r="F624" i="1"/>
  <c r="E625" i="1"/>
  <c r="E626" i="1"/>
  <c r="K626" i="1" s="1"/>
  <c r="F626" i="1"/>
  <c r="E627" i="1"/>
  <c r="E628" i="1"/>
  <c r="K628" i="1" s="1"/>
  <c r="F628" i="1"/>
  <c r="E629" i="1"/>
  <c r="E630" i="1"/>
  <c r="K630" i="1" s="1"/>
  <c r="E631" i="1"/>
  <c r="E632" i="1"/>
  <c r="K632" i="1" s="1"/>
  <c r="F632" i="1"/>
  <c r="E633" i="1"/>
  <c r="E634" i="1"/>
  <c r="K634" i="1" s="1"/>
  <c r="F634" i="1"/>
  <c r="E635" i="1"/>
  <c r="E636" i="1"/>
  <c r="K636" i="1" s="1"/>
  <c r="F636" i="1"/>
  <c r="E637" i="1"/>
  <c r="E638" i="1"/>
  <c r="K638" i="1" s="1"/>
  <c r="E639" i="1"/>
  <c r="E640" i="1"/>
  <c r="K640" i="1" s="1"/>
  <c r="F640" i="1"/>
  <c r="E641" i="1"/>
  <c r="E642" i="1"/>
  <c r="K642" i="1" s="1"/>
  <c r="F642" i="1"/>
  <c r="E643" i="1"/>
  <c r="E644" i="1"/>
  <c r="K644" i="1" s="1"/>
  <c r="F644" i="1"/>
  <c r="E645" i="1"/>
  <c r="E646" i="1"/>
  <c r="K646" i="1" s="1"/>
  <c r="E647" i="1"/>
  <c r="E648" i="1"/>
  <c r="K648" i="1" s="1"/>
  <c r="F648" i="1"/>
  <c r="E649" i="1"/>
  <c r="E650" i="1"/>
  <c r="K650" i="1" s="1"/>
  <c r="F650" i="1"/>
  <c r="E651" i="1"/>
  <c r="E652" i="1"/>
  <c r="K652" i="1" s="1"/>
  <c r="F652" i="1"/>
  <c r="E653" i="1"/>
  <c r="E654" i="1"/>
  <c r="K654" i="1" s="1"/>
  <c r="E655" i="1"/>
  <c r="E656" i="1"/>
  <c r="K656" i="1" s="1"/>
  <c r="F656" i="1"/>
  <c r="E657" i="1"/>
  <c r="E658" i="1"/>
  <c r="K658" i="1" s="1"/>
  <c r="F658" i="1"/>
  <c r="E659" i="1"/>
  <c r="E660" i="1"/>
  <c r="K660" i="1" s="1"/>
  <c r="F660" i="1"/>
  <c r="E661" i="1"/>
  <c r="E662" i="1"/>
  <c r="K662" i="1" s="1"/>
  <c r="E663" i="1"/>
  <c r="E664" i="1"/>
  <c r="K664" i="1" s="1"/>
  <c r="F664" i="1"/>
  <c r="E665" i="1"/>
  <c r="E666" i="1"/>
  <c r="K666" i="1" s="1"/>
  <c r="F666" i="1"/>
  <c r="E667" i="1"/>
  <c r="E668" i="1"/>
  <c r="K668" i="1" s="1"/>
  <c r="F668" i="1"/>
  <c r="E669" i="1"/>
  <c r="E670" i="1"/>
  <c r="K670" i="1" s="1"/>
  <c r="E671" i="1"/>
  <c r="E672" i="1"/>
  <c r="K672" i="1" s="1"/>
  <c r="F672" i="1"/>
  <c r="E673" i="1"/>
  <c r="E674" i="1"/>
  <c r="K674" i="1" s="1"/>
  <c r="F674" i="1"/>
  <c r="E675" i="1"/>
  <c r="E676" i="1"/>
  <c r="K676" i="1" s="1"/>
  <c r="F676" i="1"/>
  <c r="E677" i="1"/>
  <c r="E678" i="1"/>
  <c r="K678" i="1" s="1"/>
  <c r="E679" i="1"/>
  <c r="E680" i="1"/>
  <c r="K680" i="1" s="1"/>
  <c r="F680" i="1"/>
  <c r="E681" i="1"/>
  <c r="E682" i="1"/>
  <c r="K682" i="1" s="1"/>
  <c r="F682" i="1"/>
  <c r="E683" i="1"/>
  <c r="E684" i="1"/>
  <c r="K684" i="1" s="1"/>
  <c r="F684" i="1"/>
  <c r="E685" i="1"/>
  <c r="E686" i="1"/>
  <c r="K686" i="1" s="1"/>
  <c r="E687" i="1"/>
  <c r="E688" i="1"/>
  <c r="K688" i="1" s="1"/>
  <c r="F688" i="1"/>
  <c r="E689" i="1"/>
  <c r="E690" i="1"/>
  <c r="K690" i="1" s="1"/>
  <c r="F690" i="1"/>
  <c r="E691" i="1"/>
  <c r="E692" i="1"/>
  <c r="K692" i="1" s="1"/>
  <c r="F692" i="1"/>
  <c r="E693" i="1"/>
  <c r="E694" i="1"/>
  <c r="K694" i="1" s="1"/>
  <c r="E695" i="1"/>
  <c r="E696" i="1"/>
  <c r="K696" i="1" s="1"/>
  <c r="F696" i="1"/>
  <c r="E697" i="1"/>
  <c r="E698" i="1"/>
  <c r="K698" i="1" s="1"/>
  <c r="F698" i="1"/>
  <c r="E699" i="1"/>
  <c r="E700" i="1"/>
  <c r="K700" i="1" s="1"/>
  <c r="F700" i="1"/>
  <c r="E701" i="1"/>
  <c r="E702" i="1"/>
  <c r="K702" i="1" s="1"/>
  <c r="E703" i="1"/>
  <c r="E704" i="1"/>
  <c r="K704" i="1" s="1"/>
  <c r="F704" i="1"/>
  <c r="E705" i="1"/>
  <c r="E706" i="1"/>
  <c r="K706" i="1" s="1"/>
  <c r="F706" i="1"/>
  <c r="E707" i="1"/>
  <c r="E708" i="1"/>
  <c r="K708" i="1" s="1"/>
  <c r="F708" i="1"/>
  <c r="E709" i="1"/>
  <c r="E710" i="1"/>
  <c r="K710" i="1" s="1"/>
  <c r="E711" i="1"/>
  <c r="E712" i="1"/>
  <c r="K712" i="1" s="1"/>
  <c r="F712" i="1"/>
  <c r="E713" i="1"/>
  <c r="E714" i="1"/>
  <c r="K714" i="1" s="1"/>
  <c r="F714" i="1"/>
  <c r="E715" i="1"/>
  <c r="E716" i="1"/>
  <c r="K716" i="1" s="1"/>
  <c r="F716" i="1"/>
  <c r="E717" i="1"/>
  <c r="E718" i="1"/>
  <c r="K718" i="1" s="1"/>
  <c r="E719" i="1"/>
  <c r="E720" i="1"/>
  <c r="K720" i="1" s="1"/>
  <c r="F720" i="1"/>
  <c r="E721" i="1"/>
  <c r="E722" i="1"/>
  <c r="K722" i="1" s="1"/>
  <c r="F722" i="1"/>
  <c r="E723" i="1"/>
  <c r="E724" i="1"/>
  <c r="K724" i="1" s="1"/>
  <c r="F724" i="1"/>
  <c r="E725" i="1"/>
  <c r="E726" i="1"/>
  <c r="K726" i="1" s="1"/>
  <c r="E727" i="1"/>
  <c r="E728" i="1"/>
  <c r="K728" i="1" s="1"/>
  <c r="F728" i="1"/>
  <c r="E729" i="1"/>
  <c r="E730" i="1"/>
  <c r="K730" i="1" s="1"/>
  <c r="F730" i="1"/>
  <c r="E731" i="1"/>
  <c r="E732" i="1"/>
  <c r="K732" i="1" s="1"/>
  <c r="F732" i="1"/>
  <c r="E733" i="1"/>
  <c r="E734" i="1"/>
  <c r="K734" i="1" s="1"/>
  <c r="E735" i="1"/>
  <c r="E736" i="1"/>
  <c r="K736" i="1" s="1"/>
  <c r="F736" i="1"/>
  <c r="E737" i="1"/>
  <c r="E738" i="1"/>
  <c r="K738" i="1" s="1"/>
  <c r="F738" i="1"/>
  <c r="E739" i="1"/>
  <c r="E740" i="1"/>
  <c r="K740" i="1" s="1"/>
  <c r="F740" i="1"/>
  <c r="E741" i="1"/>
  <c r="E742" i="1"/>
  <c r="K742" i="1" s="1"/>
  <c r="E743" i="1"/>
  <c r="E744" i="1"/>
  <c r="K744" i="1" s="1"/>
  <c r="F744" i="1"/>
  <c r="E745" i="1"/>
  <c r="E746" i="1"/>
  <c r="K746" i="1" s="1"/>
  <c r="F746" i="1"/>
  <c r="E747" i="1"/>
  <c r="E748" i="1"/>
  <c r="K748" i="1" s="1"/>
  <c r="F748" i="1"/>
  <c r="E749" i="1"/>
  <c r="E750" i="1"/>
  <c r="K750" i="1" s="1"/>
  <c r="E751" i="1"/>
  <c r="E752" i="1"/>
  <c r="K752" i="1" s="1"/>
  <c r="F752" i="1"/>
  <c r="E753" i="1"/>
  <c r="E754" i="1"/>
  <c r="K754" i="1" s="1"/>
  <c r="F754" i="1"/>
  <c r="E755" i="1"/>
  <c r="E756" i="1"/>
  <c r="K756" i="1" s="1"/>
  <c r="F756" i="1"/>
  <c r="E757" i="1"/>
  <c r="E758" i="1"/>
  <c r="K758" i="1" s="1"/>
  <c r="E759" i="1"/>
  <c r="E760" i="1"/>
  <c r="K760" i="1" s="1"/>
  <c r="F760" i="1"/>
  <c r="E761" i="1"/>
  <c r="E762" i="1"/>
  <c r="K762" i="1" s="1"/>
  <c r="F762" i="1"/>
  <c r="E763" i="1"/>
  <c r="E764" i="1"/>
  <c r="K764" i="1" s="1"/>
  <c r="F764" i="1"/>
  <c r="E765" i="1"/>
  <c r="E766" i="1"/>
  <c r="K766" i="1" s="1"/>
  <c r="E767" i="1"/>
  <c r="E768" i="1"/>
  <c r="K768" i="1" s="1"/>
  <c r="F768" i="1"/>
  <c r="E769" i="1"/>
  <c r="E770" i="1"/>
  <c r="K770" i="1" s="1"/>
  <c r="F770" i="1"/>
  <c r="E771" i="1"/>
  <c r="E772" i="1"/>
  <c r="K772" i="1" s="1"/>
  <c r="F772" i="1"/>
  <c r="E773" i="1"/>
  <c r="E774" i="1"/>
  <c r="K774" i="1" s="1"/>
  <c r="E775" i="1"/>
  <c r="E776" i="1"/>
  <c r="K776" i="1" s="1"/>
  <c r="F776" i="1"/>
  <c r="E777" i="1"/>
  <c r="E778" i="1"/>
  <c r="K778" i="1" s="1"/>
  <c r="F778" i="1"/>
  <c r="E779" i="1"/>
  <c r="E780" i="1"/>
  <c r="K780" i="1" s="1"/>
  <c r="F780" i="1"/>
  <c r="E781" i="1"/>
  <c r="E782" i="1"/>
  <c r="K782" i="1" s="1"/>
  <c r="E783" i="1"/>
  <c r="E784" i="1"/>
  <c r="K784" i="1" s="1"/>
  <c r="F784" i="1"/>
  <c r="E785" i="1"/>
  <c r="E786" i="1"/>
  <c r="K786" i="1" s="1"/>
  <c r="F786" i="1"/>
  <c r="E787" i="1"/>
  <c r="E788" i="1"/>
  <c r="K788" i="1" s="1"/>
  <c r="F788" i="1"/>
  <c r="E789" i="1"/>
  <c r="E790" i="1"/>
  <c r="K790" i="1" s="1"/>
  <c r="E791" i="1"/>
  <c r="E792" i="1"/>
  <c r="K792" i="1" s="1"/>
  <c r="F792" i="1"/>
  <c r="E793" i="1"/>
  <c r="E794" i="1"/>
  <c r="K794" i="1" s="1"/>
  <c r="F794" i="1"/>
  <c r="E795" i="1"/>
  <c r="E796" i="1"/>
  <c r="K796" i="1" s="1"/>
  <c r="F796" i="1"/>
  <c r="E797" i="1"/>
  <c r="E798" i="1"/>
  <c r="K798" i="1" s="1"/>
  <c r="E799" i="1"/>
  <c r="E800" i="1"/>
  <c r="K800" i="1" s="1"/>
  <c r="F800" i="1"/>
  <c r="E801" i="1"/>
  <c r="E802" i="1"/>
  <c r="K802" i="1" s="1"/>
  <c r="F802" i="1"/>
  <c r="E803" i="1"/>
  <c r="E804" i="1"/>
  <c r="K804" i="1" s="1"/>
  <c r="F804" i="1"/>
  <c r="E805" i="1"/>
  <c r="E806" i="1"/>
  <c r="K806" i="1" s="1"/>
  <c r="E807" i="1"/>
  <c r="E808" i="1"/>
  <c r="K808" i="1" s="1"/>
  <c r="F808" i="1"/>
  <c r="E809" i="1"/>
  <c r="E810" i="1"/>
  <c r="K810" i="1" s="1"/>
  <c r="F810" i="1"/>
  <c r="E811" i="1"/>
  <c r="E812" i="1"/>
  <c r="K812" i="1" s="1"/>
  <c r="F812" i="1"/>
  <c r="E813" i="1"/>
  <c r="E814" i="1"/>
  <c r="K814" i="1" s="1"/>
  <c r="E815" i="1"/>
  <c r="E816" i="1"/>
  <c r="K816" i="1" s="1"/>
  <c r="F816" i="1"/>
  <c r="E817" i="1"/>
  <c r="E818" i="1"/>
  <c r="K818" i="1" s="1"/>
  <c r="F818" i="1"/>
  <c r="E819" i="1"/>
  <c r="E820" i="1"/>
  <c r="K820" i="1" s="1"/>
  <c r="F820" i="1"/>
  <c r="E821" i="1"/>
  <c r="E822" i="1"/>
  <c r="K822" i="1" s="1"/>
  <c r="E823" i="1"/>
  <c r="E824" i="1"/>
  <c r="K824" i="1" s="1"/>
  <c r="F824" i="1"/>
  <c r="E825" i="1"/>
  <c r="E826" i="1"/>
  <c r="K826" i="1" s="1"/>
  <c r="F826" i="1"/>
  <c r="E827" i="1"/>
  <c r="E828" i="1"/>
  <c r="K828" i="1" s="1"/>
  <c r="F828" i="1"/>
  <c r="E829" i="1"/>
  <c r="E830" i="1"/>
  <c r="K830" i="1" s="1"/>
  <c r="E831" i="1"/>
  <c r="E832" i="1"/>
  <c r="K832" i="1" s="1"/>
  <c r="F832" i="1"/>
  <c r="E833" i="1"/>
  <c r="E834" i="1"/>
  <c r="K834" i="1" s="1"/>
  <c r="F834" i="1"/>
  <c r="E835" i="1"/>
  <c r="E836" i="1"/>
  <c r="K836" i="1" s="1"/>
  <c r="F836" i="1"/>
  <c r="E837" i="1"/>
  <c r="E838" i="1"/>
  <c r="K838" i="1" s="1"/>
  <c r="E839" i="1"/>
  <c r="E840" i="1"/>
  <c r="K840" i="1" s="1"/>
  <c r="F840" i="1"/>
  <c r="E841" i="1"/>
  <c r="E842" i="1"/>
  <c r="K842" i="1" s="1"/>
  <c r="F842" i="1"/>
  <c r="E843" i="1"/>
  <c r="E844" i="1"/>
  <c r="K844" i="1" s="1"/>
  <c r="F844" i="1"/>
  <c r="E845" i="1"/>
  <c r="E846" i="1"/>
  <c r="K846" i="1" s="1"/>
  <c r="E847" i="1"/>
  <c r="E848" i="1"/>
  <c r="K848" i="1" s="1"/>
  <c r="F848" i="1"/>
  <c r="E849" i="1"/>
  <c r="E850" i="1"/>
  <c r="K850" i="1" s="1"/>
  <c r="F850" i="1"/>
  <c r="E851" i="1"/>
  <c r="E852" i="1"/>
  <c r="K852" i="1" s="1"/>
  <c r="F852" i="1"/>
  <c r="E853" i="1"/>
  <c r="E854" i="1"/>
  <c r="K854" i="1" s="1"/>
  <c r="E855" i="1"/>
  <c r="E856" i="1"/>
  <c r="K856" i="1" s="1"/>
  <c r="F856" i="1"/>
  <c r="E857" i="1"/>
  <c r="E858" i="1"/>
  <c r="K858" i="1" s="1"/>
  <c r="F858" i="1"/>
  <c r="E859" i="1"/>
  <c r="E860" i="1"/>
  <c r="K860" i="1" s="1"/>
  <c r="F860" i="1"/>
  <c r="E861" i="1"/>
  <c r="E862" i="1"/>
  <c r="K862" i="1" s="1"/>
  <c r="E863" i="1"/>
  <c r="E864" i="1"/>
  <c r="K864" i="1" s="1"/>
  <c r="F864" i="1"/>
  <c r="E865" i="1"/>
  <c r="E866" i="1"/>
  <c r="K866" i="1" s="1"/>
  <c r="F866" i="1"/>
  <c r="E867" i="1"/>
  <c r="E868" i="1"/>
  <c r="K868" i="1" s="1"/>
  <c r="F868" i="1"/>
  <c r="E869" i="1"/>
  <c r="E870" i="1"/>
  <c r="K870" i="1" s="1"/>
  <c r="E871" i="1"/>
  <c r="E872" i="1"/>
  <c r="K872" i="1" s="1"/>
  <c r="F872" i="1"/>
  <c r="E873" i="1"/>
  <c r="E874" i="1"/>
  <c r="K874" i="1" s="1"/>
  <c r="F874" i="1"/>
  <c r="E875" i="1"/>
  <c r="E876" i="1"/>
  <c r="K876" i="1" s="1"/>
  <c r="F876" i="1"/>
  <c r="E877" i="1"/>
  <c r="E878" i="1"/>
  <c r="K878" i="1" s="1"/>
  <c r="E879" i="1"/>
  <c r="E880" i="1"/>
  <c r="K880" i="1" s="1"/>
  <c r="F880" i="1"/>
  <c r="E881" i="1"/>
  <c r="E882" i="1"/>
  <c r="K882" i="1" s="1"/>
  <c r="F882" i="1"/>
  <c r="E883" i="1"/>
  <c r="E884" i="1"/>
  <c r="K884" i="1" s="1"/>
  <c r="F884" i="1"/>
  <c r="E885" i="1"/>
  <c r="E886" i="1"/>
  <c r="K886" i="1" s="1"/>
  <c r="E887" i="1"/>
  <c r="E888" i="1"/>
  <c r="K888" i="1" s="1"/>
  <c r="F888" i="1"/>
  <c r="E889" i="1"/>
  <c r="E890" i="1"/>
  <c r="K890" i="1" s="1"/>
  <c r="F890" i="1"/>
  <c r="E891" i="1"/>
  <c r="E892" i="1"/>
  <c r="K892" i="1" s="1"/>
  <c r="F892" i="1"/>
  <c r="E893" i="1"/>
  <c r="E894" i="1"/>
  <c r="K894" i="1" s="1"/>
  <c r="E895" i="1"/>
  <c r="E896" i="1"/>
  <c r="K896" i="1" s="1"/>
  <c r="F896" i="1"/>
  <c r="E897" i="1"/>
  <c r="E898" i="1"/>
  <c r="K898" i="1" s="1"/>
  <c r="F898" i="1"/>
  <c r="E899" i="1"/>
  <c r="E900" i="1"/>
  <c r="K900" i="1" s="1"/>
  <c r="F900" i="1"/>
  <c r="E901" i="1"/>
  <c r="E902" i="1"/>
  <c r="K902" i="1" s="1"/>
  <c r="E903" i="1"/>
  <c r="E904" i="1"/>
  <c r="K904" i="1" s="1"/>
  <c r="F904" i="1"/>
  <c r="E905" i="1"/>
  <c r="E906" i="1"/>
  <c r="K906" i="1" s="1"/>
  <c r="F906" i="1"/>
  <c r="E907" i="1"/>
  <c r="E908" i="1"/>
  <c r="K908" i="1" s="1"/>
  <c r="F908" i="1"/>
  <c r="E909" i="1"/>
  <c r="E910" i="1"/>
  <c r="K910" i="1" s="1"/>
  <c r="E911" i="1"/>
  <c r="E912" i="1"/>
  <c r="K912" i="1" s="1"/>
  <c r="F912" i="1"/>
  <c r="E913" i="1"/>
  <c r="E914" i="1"/>
  <c r="K914" i="1" s="1"/>
  <c r="F914" i="1"/>
  <c r="E915" i="1"/>
  <c r="E916" i="1"/>
  <c r="K916" i="1" s="1"/>
  <c r="F916" i="1"/>
  <c r="E917" i="1"/>
  <c r="E918" i="1"/>
  <c r="K918" i="1" s="1"/>
  <c r="E919" i="1"/>
  <c r="E920" i="1"/>
  <c r="K920" i="1" s="1"/>
  <c r="F920" i="1"/>
  <c r="E921" i="1"/>
  <c r="E922" i="1"/>
  <c r="K922" i="1" s="1"/>
  <c r="F922" i="1"/>
  <c r="E923" i="1"/>
  <c r="E924" i="1"/>
  <c r="K924" i="1" s="1"/>
  <c r="F924" i="1"/>
  <c r="E925" i="1"/>
  <c r="E926" i="1"/>
  <c r="K926" i="1" s="1"/>
  <c r="E927" i="1"/>
  <c r="E928" i="1"/>
  <c r="K928" i="1" s="1"/>
  <c r="F928" i="1"/>
  <c r="E929" i="1"/>
  <c r="E930" i="1"/>
  <c r="K930" i="1" s="1"/>
  <c r="F930" i="1"/>
  <c r="E931" i="1"/>
  <c r="E932" i="1"/>
  <c r="K932" i="1" s="1"/>
  <c r="F932" i="1"/>
  <c r="E933" i="1"/>
  <c r="E934" i="1"/>
  <c r="K934" i="1" s="1"/>
  <c r="E935" i="1"/>
  <c r="E936" i="1"/>
  <c r="K936" i="1" s="1"/>
  <c r="F936" i="1"/>
  <c r="E937" i="1"/>
  <c r="E938" i="1"/>
  <c r="K938" i="1" s="1"/>
  <c r="F938" i="1"/>
  <c r="E939" i="1"/>
  <c r="E940" i="1"/>
  <c r="K940" i="1" s="1"/>
  <c r="F940" i="1"/>
  <c r="E941" i="1"/>
  <c r="E942" i="1"/>
  <c r="K942" i="1" s="1"/>
  <c r="E943" i="1"/>
  <c r="E944" i="1"/>
  <c r="K944" i="1" s="1"/>
  <c r="F944" i="1"/>
  <c r="E945" i="1"/>
  <c r="E946" i="1"/>
  <c r="K946" i="1" s="1"/>
  <c r="F946" i="1"/>
  <c r="E947" i="1"/>
  <c r="E948" i="1"/>
  <c r="K948" i="1" s="1"/>
  <c r="F948" i="1"/>
  <c r="E949" i="1"/>
  <c r="E950" i="1"/>
  <c r="K950" i="1" s="1"/>
  <c r="E951" i="1"/>
  <c r="E952" i="1"/>
  <c r="K952" i="1" s="1"/>
  <c r="F952" i="1"/>
  <c r="E953" i="1"/>
  <c r="E954" i="1"/>
  <c r="K954" i="1" s="1"/>
  <c r="F954" i="1"/>
  <c r="E955" i="1"/>
  <c r="E956" i="1"/>
  <c r="K956" i="1" s="1"/>
  <c r="F956" i="1"/>
  <c r="E957" i="1"/>
  <c r="E958" i="1"/>
  <c r="K958" i="1" s="1"/>
  <c r="E959" i="1"/>
  <c r="E960" i="1"/>
  <c r="K960" i="1" s="1"/>
  <c r="F960" i="1"/>
  <c r="E961" i="1"/>
  <c r="E962" i="1"/>
  <c r="K962" i="1" s="1"/>
  <c r="F962" i="1"/>
  <c r="E963" i="1"/>
  <c r="E964" i="1"/>
  <c r="K964" i="1" s="1"/>
  <c r="F964" i="1"/>
  <c r="E965" i="1"/>
  <c r="E966" i="1"/>
  <c r="K966" i="1" s="1"/>
  <c r="E967" i="1"/>
  <c r="E968" i="1"/>
  <c r="K968" i="1" s="1"/>
  <c r="F968" i="1"/>
  <c r="E969" i="1"/>
  <c r="E970" i="1"/>
  <c r="K970" i="1" s="1"/>
  <c r="F970" i="1"/>
  <c r="E971" i="1"/>
  <c r="E972" i="1"/>
  <c r="K972" i="1" s="1"/>
  <c r="F972" i="1"/>
  <c r="E973" i="1"/>
  <c r="E974" i="1"/>
  <c r="K974" i="1" s="1"/>
  <c r="E975" i="1"/>
  <c r="E976" i="1"/>
  <c r="K976" i="1" s="1"/>
  <c r="F976" i="1"/>
  <c r="E977" i="1"/>
  <c r="E978" i="1"/>
  <c r="K978" i="1" s="1"/>
  <c r="F978" i="1"/>
  <c r="E979" i="1"/>
  <c r="E980" i="1"/>
  <c r="K980" i="1" s="1"/>
  <c r="F980" i="1"/>
  <c r="E981" i="1"/>
  <c r="E982" i="1"/>
  <c r="K982" i="1" s="1"/>
  <c r="E983" i="1"/>
  <c r="E984" i="1"/>
  <c r="K984" i="1" s="1"/>
  <c r="F984" i="1"/>
  <c r="E985" i="1"/>
  <c r="E986" i="1"/>
  <c r="K986" i="1" s="1"/>
  <c r="F986" i="1"/>
  <c r="E987" i="1"/>
  <c r="E988" i="1"/>
  <c r="K988" i="1" s="1"/>
  <c r="F988" i="1"/>
  <c r="E989" i="1"/>
  <c r="E990" i="1"/>
  <c r="K990" i="1" s="1"/>
  <c r="E991" i="1"/>
  <c r="E992" i="1"/>
  <c r="K992" i="1" s="1"/>
  <c r="F992" i="1"/>
  <c r="E993" i="1"/>
  <c r="E994" i="1"/>
  <c r="K994" i="1" s="1"/>
  <c r="F994" i="1"/>
  <c r="E995" i="1"/>
  <c r="E996" i="1"/>
  <c r="K996" i="1" s="1"/>
  <c r="F996" i="1"/>
  <c r="E997" i="1"/>
  <c r="E998" i="1"/>
  <c r="K998" i="1" s="1"/>
  <c r="E999" i="1"/>
  <c r="E1000" i="1"/>
  <c r="K1000" i="1" s="1"/>
  <c r="F1000" i="1"/>
  <c r="E1001" i="1"/>
  <c r="E1002" i="1"/>
  <c r="K1002" i="1" s="1"/>
  <c r="F1002" i="1"/>
  <c r="E1003" i="1"/>
  <c r="E1004" i="1"/>
  <c r="K1004" i="1" s="1"/>
  <c r="F1004" i="1"/>
  <c r="E1005" i="1"/>
  <c r="E1006" i="1"/>
  <c r="K1006" i="1" s="1"/>
  <c r="E1007" i="1"/>
  <c r="E1008" i="1"/>
  <c r="K1008" i="1" s="1"/>
  <c r="F1008" i="1"/>
  <c r="E1009" i="1"/>
  <c r="E1010" i="1"/>
  <c r="K1010" i="1" s="1"/>
  <c r="F1010" i="1"/>
  <c r="E1011" i="1"/>
  <c r="E1012" i="1"/>
  <c r="K1012" i="1" s="1"/>
  <c r="F1012" i="1"/>
  <c r="E1013" i="1"/>
  <c r="E1014" i="1"/>
  <c r="K1014" i="1" s="1"/>
  <c r="E1015" i="1"/>
  <c r="E1016" i="1"/>
  <c r="K1016" i="1" s="1"/>
  <c r="F1016" i="1"/>
  <c r="E1017" i="1"/>
  <c r="E1018" i="1"/>
  <c r="K1018" i="1" s="1"/>
  <c r="F1018" i="1"/>
  <c r="E1019" i="1"/>
  <c r="E1020" i="1"/>
  <c r="K1020" i="1" s="1"/>
  <c r="F1020" i="1"/>
  <c r="E1021" i="1"/>
  <c r="E1022" i="1"/>
  <c r="K1022" i="1" s="1"/>
  <c r="E1023" i="1"/>
  <c r="E1024" i="1"/>
  <c r="K1024" i="1" s="1"/>
  <c r="F1024" i="1"/>
  <c r="E1025" i="1"/>
  <c r="E1026" i="1"/>
  <c r="K1026" i="1" s="1"/>
  <c r="F1026" i="1"/>
  <c r="E1027" i="1"/>
  <c r="E1028" i="1"/>
  <c r="K1028" i="1" s="1"/>
  <c r="F1028" i="1"/>
  <c r="E1029" i="1"/>
  <c r="E1030" i="1"/>
  <c r="K1030" i="1" s="1"/>
  <c r="E1031" i="1"/>
  <c r="E1032" i="1"/>
  <c r="K1032" i="1" s="1"/>
  <c r="F1032" i="1"/>
  <c r="E1033" i="1"/>
  <c r="E1034" i="1"/>
  <c r="K1034" i="1" s="1"/>
  <c r="F1034" i="1"/>
  <c r="E1035" i="1"/>
  <c r="E1036" i="1"/>
  <c r="K1036" i="1" s="1"/>
  <c r="F1036" i="1"/>
  <c r="E1037" i="1"/>
  <c r="E1038" i="1"/>
  <c r="K1038" i="1" s="1"/>
  <c r="E1039" i="1"/>
  <c r="E1040" i="1"/>
  <c r="K1040" i="1" s="1"/>
  <c r="F1040" i="1"/>
  <c r="E1041" i="1"/>
  <c r="E1042" i="1"/>
  <c r="K1042" i="1" s="1"/>
  <c r="F1042" i="1"/>
  <c r="E1043" i="1"/>
  <c r="E1044" i="1"/>
  <c r="K1044" i="1" s="1"/>
  <c r="F1044" i="1"/>
  <c r="E1045" i="1"/>
  <c r="E1046" i="1"/>
  <c r="K1046" i="1" s="1"/>
  <c r="E1047" i="1"/>
  <c r="E1048" i="1"/>
  <c r="K1048" i="1" s="1"/>
  <c r="F1048" i="1"/>
  <c r="E1049" i="1"/>
  <c r="E1050" i="1"/>
  <c r="K1050" i="1" s="1"/>
  <c r="F1050" i="1"/>
  <c r="E1051" i="1"/>
  <c r="E1052" i="1"/>
  <c r="K1052" i="1" s="1"/>
  <c r="F1052" i="1"/>
  <c r="E1053" i="1"/>
  <c r="E1054" i="1"/>
  <c r="K1054" i="1" s="1"/>
  <c r="E1055" i="1"/>
  <c r="E1056" i="1"/>
  <c r="K1056" i="1" s="1"/>
  <c r="F1056" i="1"/>
  <c r="E1057" i="1"/>
  <c r="E1058" i="1"/>
  <c r="K1058" i="1" s="1"/>
  <c r="F1058" i="1"/>
  <c r="E1059" i="1"/>
  <c r="E1060" i="1"/>
  <c r="K1060" i="1" s="1"/>
  <c r="F1060" i="1"/>
  <c r="E1061" i="1"/>
  <c r="E1062" i="1"/>
  <c r="K1062" i="1" s="1"/>
  <c r="E1063" i="1"/>
  <c r="E1064" i="1"/>
  <c r="K1064" i="1" s="1"/>
  <c r="F1064" i="1"/>
  <c r="E1065" i="1"/>
  <c r="E1066" i="1"/>
  <c r="K1066" i="1" s="1"/>
  <c r="F1066" i="1"/>
  <c r="E1067" i="1"/>
  <c r="E1068" i="1"/>
  <c r="K1068" i="1" s="1"/>
  <c r="F1068" i="1"/>
  <c r="E1069" i="1"/>
  <c r="E1070" i="1"/>
  <c r="K1070" i="1" s="1"/>
  <c r="E1071" i="1"/>
  <c r="E1072" i="1"/>
  <c r="K1072" i="1" s="1"/>
  <c r="F1072" i="1"/>
  <c r="E1073" i="1"/>
  <c r="E1074" i="1"/>
  <c r="K1074" i="1" s="1"/>
  <c r="F1074" i="1"/>
  <c r="E1075" i="1"/>
  <c r="E1076" i="1"/>
  <c r="K1076" i="1" s="1"/>
  <c r="F1076" i="1"/>
  <c r="E1077" i="1"/>
  <c r="E1078" i="1"/>
  <c r="K1078" i="1" s="1"/>
  <c r="E1079" i="1"/>
  <c r="E1080" i="1"/>
  <c r="K1080" i="1" s="1"/>
  <c r="F1080" i="1"/>
  <c r="E1081" i="1"/>
  <c r="E1082" i="1"/>
  <c r="K1082" i="1" s="1"/>
  <c r="F1082" i="1"/>
  <c r="E1083" i="1"/>
  <c r="E1084" i="1"/>
  <c r="K1084" i="1" s="1"/>
  <c r="F1084" i="1"/>
  <c r="E1085" i="1"/>
  <c r="E1086" i="1"/>
  <c r="K1086" i="1" s="1"/>
  <c r="E1087" i="1"/>
  <c r="E1088" i="1"/>
  <c r="K1088" i="1" s="1"/>
  <c r="F1088" i="1"/>
  <c r="E1089" i="1"/>
  <c r="E1090" i="1"/>
  <c r="K1090" i="1" s="1"/>
  <c r="F1090" i="1"/>
  <c r="E1091" i="1"/>
  <c r="E1092" i="1"/>
  <c r="K1092" i="1" s="1"/>
  <c r="F1092" i="1"/>
  <c r="E1093" i="1"/>
  <c r="E1094" i="1"/>
  <c r="K1094" i="1" s="1"/>
  <c r="E1095" i="1"/>
  <c r="E1096" i="1"/>
  <c r="K1096" i="1" s="1"/>
  <c r="F1096" i="1"/>
  <c r="E1097" i="1"/>
  <c r="E1098" i="1"/>
  <c r="K1098" i="1" s="1"/>
  <c r="F1098" i="1"/>
  <c r="E1099" i="1"/>
  <c r="E1100" i="1"/>
  <c r="K1100" i="1" s="1"/>
  <c r="F1100" i="1"/>
  <c r="E1101" i="1"/>
  <c r="E1102" i="1"/>
  <c r="K1102" i="1" s="1"/>
  <c r="E1103" i="1"/>
  <c r="E1104" i="1"/>
  <c r="K1104" i="1" s="1"/>
  <c r="F1104" i="1"/>
  <c r="E1105" i="1"/>
  <c r="E1106" i="1"/>
  <c r="K1106" i="1" s="1"/>
  <c r="F1106" i="1"/>
  <c r="E1107" i="1"/>
  <c r="E1108" i="1"/>
  <c r="K1108" i="1" s="1"/>
  <c r="F1108" i="1"/>
  <c r="E1109" i="1"/>
  <c r="E1110" i="1"/>
  <c r="K1110" i="1" s="1"/>
  <c r="E1111" i="1"/>
  <c r="E1112" i="1"/>
  <c r="K1112" i="1" s="1"/>
  <c r="F1112" i="1"/>
  <c r="E1113" i="1"/>
  <c r="E1114" i="1"/>
  <c r="K1114" i="1" s="1"/>
  <c r="F1114" i="1"/>
  <c r="E1115" i="1"/>
  <c r="E1116" i="1"/>
  <c r="K1116" i="1" s="1"/>
  <c r="F1116" i="1"/>
  <c r="E1117" i="1"/>
  <c r="E1118" i="1"/>
  <c r="K1118" i="1" s="1"/>
  <c r="E1119" i="1"/>
  <c r="E1120" i="1"/>
  <c r="K1120" i="1" s="1"/>
  <c r="F1120" i="1"/>
  <c r="E1121" i="1"/>
  <c r="E1122" i="1"/>
  <c r="K1122" i="1" s="1"/>
  <c r="F1122" i="1"/>
  <c r="E1123" i="1"/>
  <c r="E1124" i="1"/>
  <c r="K1124" i="1" s="1"/>
  <c r="F1124" i="1"/>
  <c r="E1125" i="1"/>
  <c r="E1126" i="1"/>
  <c r="K1126" i="1" s="1"/>
  <c r="E1127" i="1"/>
  <c r="E1128" i="1"/>
  <c r="K1128" i="1" s="1"/>
  <c r="F1128" i="1"/>
  <c r="E1129" i="1"/>
  <c r="E1130" i="1"/>
  <c r="K1130" i="1" s="1"/>
  <c r="F1130" i="1"/>
  <c r="E1131" i="1"/>
  <c r="E1132" i="1"/>
  <c r="K1132" i="1" s="1"/>
  <c r="F1132" i="1"/>
  <c r="E1133" i="1"/>
  <c r="E1134" i="1"/>
  <c r="K1134" i="1" s="1"/>
  <c r="E1135" i="1"/>
  <c r="E1136" i="1"/>
  <c r="K1136" i="1" s="1"/>
  <c r="F1136" i="1"/>
  <c r="E1137" i="1"/>
  <c r="E1138" i="1"/>
  <c r="K1138" i="1" s="1"/>
  <c r="F1138" i="1"/>
  <c r="E1139" i="1"/>
  <c r="E1140" i="1"/>
  <c r="K1140" i="1" s="1"/>
  <c r="F1140" i="1"/>
  <c r="E1141" i="1"/>
  <c r="E1142" i="1"/>
  <c r="K1142" i="1" s="1"/>
  <c r="E1143" i="1"/>
  <c r="E1144" i="1"/>
  <c r="K1144" i="1" s="1"/>
  <c r="F1144" i="1"/>
  <c r="E1145" i="1"/>
  <c r="E1146" i="1"/>
  <c r="K1146" i="1" s="1"/>
  <c r="F1146" i="1"/>
  <c r="E1147" i="1"/>
  <c r="E1148" i="1"/>
  <c r="K1148" i="1" s="1"/>
  <c r="F1148" i="1"/>
  <c r="E1149" i="1"/>
  <c r="E1150" i="1"/>
  <c r="K1150" i="1" s="1"/>
  <c r="E1151" i="1"/>
  <c r="E1152" i="1"/>
  <c r="K1152" i="1" s="1"/>
  <c r="F1152" i="1"/>
  <c r="E1153" i="1"/>
  <c r="E1154" i="1"/>
  <c r="K1154" i="1" s="1"/>
  <c r="F1154" i="1"/>
  <c r="E1155" i="1"/>
  <c r="E1156" i="1"/>
  <c r="K1156" i="1" s="1"/>
  <c r="F1156" i="1"/>
  <c r="E1157" i="1"/>
  <c r="E1158" i="1"/>
  <c r="K1158" i="1" s="1"/>
  <c r="E1159" i="1"/>
  <c r="E1160" i="1"/>
  <c r="K1160" i="1" s="1"/>
  <c r="F1160" i="1"/>
  <c r="E1161" i="1"/>
  <c r="E1162" i="1"/>
  <c r="K1162" i="1" s="1"/>
  <c r="F1162" i="1"/>
  <c r="E1163" i="1"/>
  <c r="E1164" i="1"/>
  <c r="K1164" i="1" s="1"/>
  <c r="F1164" i="1"/>
  <c r="E1165" i="1"/>
  <c r="E1166" i="1"/>
  <c r="K1166" i="1" s="1"/>
  <c r="E1167" i="1"/>
  <c r="E1168" i="1"/>
  <c r="K1168" i="1" s="1"/>
  <c r="F1168" i="1"/>
  <c r="E1169" i="1"/>
  <c r="E1170" i="1"/>
  <c r="K1170" i="1" s="1"/>
  <c r="F1170" i="1"/>
  <c r="E1171" i="1"/>
  <c r="E1172" i="1"/>
  <c r="K1172" i="1" s="1"/>
  <c r="F1172" i="1"/>
  <c r="E1173" i="1"/>
  <c r="E1174" i="1"/>
  <c r="K1174" i="1" s="1"/>
  <c r="E1175" i="1"/>
  <c r="E1176" i="1"/>
  <c r="K1176" i="1" s="1"/>
  <c r="F1176" i="1"/>
  <c r="E1177" i="1"/>
  <c r="E1178" i="1"/>
  <c r="K1178" i="1" s="1"/>
  <c r="F1178" i="1"/>
  <c r="E1179" i="1"/>
  <c r="E1180" i="1"/>
  <c r="K1180" i="1" s="1"/>
  <c r="F1180" i="1"/>
  <c r="E1181" i="1"/>
  <c r="E1182" i="1"/>
  <c r="K1182" i="1" s="1"/>
  <c r="E1183" i="1"/>
  <c r="E1184" i="1"/>
  <c r="K1184" i="1" s="1"/>
  <c r="F1184" i="1"/>
  <c r="E1185" i="1"/>
  <c r="E1186" i="1"/>
  <c r="K1186" i="1" s="1"/>
  <c r="F1186" i="1"/>
  <c r="E1187" i="1"/>
  <c r="E1188" i="1"/>
  <c r="K1188" i="1" s="1"/>
  <c r="F1188" i="1"/>
  <c r="E1189" i="1"/>
  <c r="E1190" i="1"/>
  <c r="K1190" i="1" s="1"/>
  <c r="E1191" i="1"/>
  <c r="E1192" i="1"/>
  <c r="K1192" i="1" s="1"/>
  <c r="F1192" i="1"/>
  <c r="E1193" i="1"/>
  <c r="E1194" i="1"/>
  <c r="K1194" i="1" s="1"/>
  <c r="F1194" i="1"/>
  <c r="E1195" i="1"/>
  <c r="E1196" i="1"/>
  <c r="K1196" i="1" s="1"/>
  <c r="F1196" i="1"/>
  <c r="E1197" i="1"/>
  <c r="E1198" i="1"/>
  <c r="K1198" i="1" s="1"/>
  <c r="E1199" i="1"/>
  <c r="E1200" i="1"/>
  <c r="K1200" i="1" s="1"/>
  <c r="F1200" i="1"/>
  <c r="E1201" i="1"/>
  <c r="E1202" i="1"/>
  <c r="K1202" i="1" s="1"/>
  <c r="F1202" i="1"/>
  <c r="E1203" i="1"/>
  <c r="K1203" i="1" s="1"/>
  <c r="E1204" i="1"/>
  <c r="K1204" i="1" s="1"/>
  <c r="F1204" i="1"/>
  <c r="E1205" i="1"/>
  <c r="K1205" i="1" s="1"/>
  <c r="E1206" i="1"/>
  <c r="K1206" i="1" s="1"/>
  <c r="F1206" i="1"/>
  <c r="E1207" i="1"/>
  <c r="K1207" i="1" s="1"/>
  <c r="E1208" i="1"/>
  <c r="K1208" i="1" s="1"/>
  <c r="F1208" i="1"/>
  <c r="E1209" i="1"/>
  <c r="K1209" i="1" s="1"/>
  <c r="E1210" i="1"/>
  <c r="K1210" i="1" s="1"/>
  <c r="F1210" i="1"/>
  <c r="E1211" i="1"/>
  <c r="K1211" i="1" s="1"/>
  <c r="E1212" i="1"/>
  <c r="K1212" i="1" s="1"/>
  <c r="F1212" i="1"/>
  <c r="E1213" i="1"/>
  <c r="K1213" i="1" s="1"/>
  <c r="E1214" i="1"/>
  <c r="K1214" i="1" s="1"/>
  <c r="F1214" i="1"/>
  <c r="E1215" i="1"/>
  <c r="K1215" i="1" s="1"/>
  <c r="E1216" i="1"/>
  <c r="K1216" i="1" s="1"/>
  <c r="F1216" i="1"/>
  <c r="E1217" i="1"/>
  <c r="K1217" i="1" s="1"/>
  <c r="E1218" i="1"/>
  <c r="K1218" i="1" s="1"/>
  <c r="F1218" i="1"/>
  <c r="E1219" i="1"/>
  <c r="K1219" i="1" s="1"/>
  <c r="E1220" i="1"/>
  <c r="K1220" i="1" s="1"/>
  <c r="F1220" i="1"/>
  <c r="E1221" i="1"/>
  <c r="K1221" i="1" s="1"/>
  <c r="E1222" i="1"/>
  <c r="K1222" i="1" s="1"/>
  <c r="F1222" i="1"/>
  <c r="E1223" i="1"/>
  <c r="K1223" i="1" s="1"/>
  <c r="E1224" i="1"/>
  <c r="K1224" i="1" s="1"/>
  <c r="F1224" i="1"/>
  <c r="E1225" i="1"/>
  <c r="K1225" i="1" s="1"/>
  <c r="E1226" i="1"/>
  <c r="K1226" i="1" s="1"/>
  <c r="F1226" i="1"/>
  <c r="E1227" i="1"/>
  <c r="K1227" i="1" s="1"/>
  <c r="E1228" i="1"/>
  <c r="K1228" i="1" s="1"/>
  <c r="F1228" i="1"/>
  <c r="E1229" i="1"/>
  <c r="K1229" i="1" s="1"/>
  <c r="E1230" i="1"/>
  <c r="K1230" i="1" s="1"/>
  <c r="F1230" i="1"/>
  <c r="E1231" i="1"/>
  <c r="K1231" i="1" s="1"/>
  <c r="E1232" i="1"/>
  <c r="K1232" i="1" s="1"/>
  <c r="F1232" i="1"/>
  <c r="E1233" i="1"/>
  <c r="K1233" i="1" s="1"/>
  <c r="E1234" i="1"/>
  <c r="K1234" i="1" s="1"/>
  <c r="F1234" i="1"/>
  <c r="E1235" i="1"/>
  <c r="K1235" i="1" s="1"/>
  <c r="E1236" i="1"/>
  <c r="K1236" i="1" s="1"/>
  <c r="F1236" i="1"/>
  <c r="E1237" i="1"/>
  <c r="K1237" i="1" s="1"/>
  <c r="E1238" i="1"/>
  <c r="K1238" i="1" s="1"/>
  <c r="F1238" i="1"/>
  <c r="E1239" i="1"/>
  <c r="K1239" i="1" s="1"/>
  <c r="E1240" i="1"/>
  <c r="K1240" i="1" s="1"/>
  <c r="F1240" i="1"/>
  <c r="E1241" i="1"/>
  <c r="K1241" i="1" s="1"/>
  <c r="E1242" i="1"/>
  <c r="K1242" i="1" s="1"/>
  <c r="F1242" i="1"/>
  <c r="E1243" i="1"/>
  <c r="K1243" i="1" s="1"/>
  <c r="E1244" i="1"/>
  <c r="K1244" i="1" s="1"/>
  <c r="F1244" i="1"/>
  <c r="E1245" i="1"/>
  <c r="K1245" i="1" s="1"/>
  <c r="E1246" i="1"/>
  <c r="K1246" i="1" s="1"/>
  <c r="F1246" i="1"/>
  <c r="E1247" i="1"/>
  <c r="K1247" i="1" s="1"/>
  <c r="E1248" i="1"/>
  <c r="K1248" i="1" s="1"/>
  <c r="F1248" i="1"/>
  <c r="E1249" i="1"/>
  <c r="K1249" i="1" s="1"/>
  <c r="E1250" i="1"/>
  <c r="K1250" i="1" s="1"/>
  <c r="F1250" i="1"/>
  <c r="E1251" i="1"/>
  <c r="K1251" i="1" s="1"/>
  <c r="E1252" i="1"/>
  <c r="K1252" i="1" s="1"/>
  <c r="F1252" i="1"/>
  <c r="E1253" i="1"/>
  <c r="K1253" i="1" s="1"/>
  <c r="E1254" i="1"/>
  <c r="K1254" i="1" s="1"/>
  <c r="F1254" i="1"/>
  <c r="E1255" i="1"/>
  <c r="K1255" i="1" s="1"/>
  <c r="E1256" i="1"/>
  <c r="K1256" i="1" s="1"/>
  <c r="F1256" i="1"/>
  <c r="E1257" i="1"/>
  <c r="K1257" i="1" s="1"/>
  <c r="E1258" i="1"/>
  <c r="K1258" i="1" s="1"/>
  <c r="F1258" i="1"/>
  <c r="E1259" i="1"/>
  <c r="K1259" i="1" s="1"/>
  <c r="E1260" i="1"/>
  <c r="K1260" i="1" s="1"/>
  <c r="F1260" i="1"/>
  <c r="E1261" i="1"/>
  <c r="K1261" i="1" s="1"/>
  <c r="E1262" i="1"/>
  <c r="K1262" i="1" s="1"/>
  <c r="F1262" i="1"/>
  <c r="E1263" i="1"/>
  <c r="K1263" i="1" s="1"/>
  <c r="E1264" i="1"/>
  <c r="K1264" i="1" s="1"/>
  <c r="F1264" i="1"/>
  <c r="E1265" i="1"/>
  <c r="K1265" i="1" s="1"/>
  <c r="E1266" i="1"/>
  <c r="K1266" i="1" s="1"/>
  <c r="F1266" i="1"/>
  <c r="E1267" i="1"/>
  <c r="K1267" i="1" s="1"/>
  <c r="E1268" i="1"/>
  <c r="K1268" i="1" s="1"/>
  <c r="F1268" i="1"/>
  <c r="E1269" i="1"/>
  <c r="K1269" i="1" s="1"/>
  <c r="E1270" i="1"/>
  <c r="K1270" i="1" s="1"/>
  <c r="F1270" i="1"/>
  <c r="E1271" i="1"/>
  <c r="K1271" i="1" s="1"/>
  <c r="E1272" i="1"/>
  <c r="K1272" i="1" s="1"/>
  <c r="F1272" i="1"/>
  <c r="E1273" i="1"/>
  <c r="K1273" i="1" s="1"/>
  <c r="E1274" i="1"/>
  <c r="K1274" i="1" s="1"/>
  <c r="F1274" i="1"/>
  <c r="E1275" i="1"/>
  <c r="K1275" i="1" s="1"/>
  <c r="E1276" i="1"/>
  <c r="K1276" i="1" s="1"/>
  <c r="F1276" i="1"/>
  <c r="E1277" i="1"/>
  <c r="K1277" i="1" s="1"/>
  <c r="E1278" i="1"/>
  <c r="K1278" i="1" s="1"/>
  <c r="F1278" i="1"/>
  <c r="E1279" i="1"/>
  <c r="K1279" i="1" s="1"/>
  <c r="E1280" i="1"/>
  <c r="K1280" i="1" s="1"/>
  <c r="F1280" i="1"/>
  <c r="E1281" i="1"/>
  <c r="K1281" i="1" s="1"/>
  <c r="E1282" i="1"/>
  <c r="K1282" i="1" s="1"/>
  <c r="F1282" i="1"/>
  <c r="E1283" i="1"/>
  <c r="K1283" i="1" s="1"/>
  <c r="E1284" i="1"/>
  <c r="K1284" i="1" s="1"/>
  <c r="F1284" i="1"/>
  <c r="E1285" i="1"/>
  <c r="K1285" i="1" s="1"/>
  <c r="E1286" i="1"/>
  <c r="K1286" i="1" s="1"/>
  <c r="F1286" i="1"/>
  <c r="E1287" i="1"/>
  <c r="K1287" i="1" s="1"/>
  <c r="E1288" i="1"/>
  <c r="K1288" i="1" s="1"/>
  <c r="F1288" i="1"/>
  <c r="E1289" i="1"/>
  <c r="K1289" i="1" s="1"/>
  <c r="E1290" i="1"/>
  <c r="K1290" i="1" s="1"/>
  <c r="F1290" i="1"/>
  <c r="E1291" i="1"/>
  <c r="K1291" i="1" s="1"/>
  <c r="E1292" i="1"/>
  <c r="K1292" i="1" s="1"/>
  <c r="E1293" i="1"/>
  <c r="K1293" i="1" s="1"/>
  <c r="E1294" i="1"/>
  <c r="K1294" i="1" s="1"/>
  <c r="E1295" i="1"/>
  <c r="K1295" i="1" s="1"/>
  <c r="E1296" i="1"/>
  <c r="K1296" i="1" s="1"/>
  <c r="E1297" i="1"/>
  <c r="K1297" i="1" s="1"/>
  <c r="E1298" i="1"/>
  <c r="K1298" i="1" s="1"/>
  <c r="E1299" i="1"/>
  <c r="K1299" i="1" s="1"/>
  <c r="E1300" i="1"/>
  <c r="K1300" i="1" s="1"/>
  <c r="E1301" i="1"/>
  <c r="K1301" i="1" s="1"/>
  <c r="E1302" i="1"/>
  <c r="K1302" i="1" s="1"/>
  <c r="E1303" i="1"/>
  <c r="K1303" i="1" s="1"/>
  <c r="E1304" i="1"/>
  <c r="K1304" i="1" s="1"/>
  <c r="E1305" i="1"/>
  <c r="K1305" i="1" s="1"/>
  <c r="E1306" i="1"/>
  <c r="K1306" i="1" s="1"/>
  <c r="E1307" i="1"/>
  <c r="K1307" i="1" s="1"/>
  <c r="E1308" i="1"/>
  <c r="K1308" i="1" s="1"/>
  <c r="E1309" i="1"/>
  <c r="K1309" i="1" s="1"/>
  <c r="E1310" i="1"/>
  <c r="K1310" i="1" s="1"/>
  <c r="E1311" i="1"/>
  <c r="K1311" i="1" s="1"/>
  <c r="E1312" i="1"/>
  <c r="K1312" i="1" s="1"/>
  <c r="E1313" i="1"/>
  <c r="K1313" i="1" s="1"/>
  <c r="E1314" i="1"/>
  <c r="K1314" i="1" s="1"/>
  <c r="E1315" i="1"/>
  <c r="K1315" i="1" s="1"/>
  <c r="E1316" i="1"/>
  <c r="K1316" i="1" s="1"/>
  <c r="E1317" i="1"/>
  <c r="K1317" i="1" s="1"/>
  <c r="E1318" i="1"/>
  <c r="K1318" i="1" s="1"/>
  <c r="E1319" i="1"/>
  <c r="K1319" i="1" s="1"/>
  <c r="E1320" i="1"/>
  <c r="K1320" i="1" s="1"/>
  <c r="E1321" i="1"/>
  <c r="K1321" i="1" s="1"/>
  <c r="E1322" i="1"/>
  <c r="K1322" i="1" s="1"/>
  <c r="E1323" i="1"/>
  <c r="K1323" i="1" s="1"/>
  <c r="E1324" i="1"/>
  <c r="K1324" i="1" s="1"/>
  <c r="E1325" i="1"/>
  <c r="K1325" i="1" s="1"/>
  <c r="E1326" i="1"/>
  <c r="K1326" i="1" s="1"/>
  <c r="E1327" i="1"/>
  <c r="K1327" i="1" s="1"/>
  <c r="E1328" i="1"/>
  <c r="K1328" i="1" s="1"/>
  <c r="E1329" i="1"/>
  <c r="K1329" i="1" s="1"/>
  <c r="E1330" i="1"/>
  <c r="K1330" i="1" s="1"/>
  <c r="E1331" i="1"/>
  <c r="K1331" i="1" s="1"/>
  <c r="E1332" i="1"/>
  <c r="K1332" i="1" s="1"/>
  <c r="E1333" i="1"/>
  <c r="K1333" i="1" s="1"/>
  <c r="E1334" i="1"/>
  <c r="K1334" i="1" s="1"/>
  <c r="E1335" i="1"/>
  <c r="K1335" i="1" s="1"/>
  <c r="E1336" i="1"/>
  <c r="K1336" i="1" s="1"/>
  <c r="E1337" i="1"/>
  <c r="K1337" i="1" s="1"/>
  <c r="E1338" i="1"/>
  <c r="K1338" i="1" s="1"/>
  <c r="E1339" i="1"/>
  <c r="K1339" i="1" s="1"/>
  <c r="E1340" i="1"/>
  <c r="K1340" i="1" s="1"/>
  <c r="E1341" i="1"/>
  <c r="K1341" i="1" s="1"/>
  <c r="E1342" i="1"/>
  <c r="K1342" i="1" s="1"/>
  <c r="E1343" i="1"/>
  <c r="K1343" i="1" s="1"/>
  <c r="E1344" i="1"/>
  <c r="K1344" i="1" s="1"/>
  <c r="E1345" i="1"/>
  <c r="K1345" i="1" s="1"/>
  <c r="E1346" i="1"/>
  <c r="K1346" i="1" s="1"/>
  <c r="E1347" i="1"/>
  <c r="K1347" i="1" s="1"/>
  <c r="E1348" i="1"/>
  <c r="K1348" i="1" s="1"/>
  <c r="E1349" i="1"/>
  <c r="K1349" i="1" s="1"/>
  <c r="E1350" i="1"/>
  <c r="K1350" i="1" s="1"/>
  <c r="E1351" i="1"/>
  <c r="K1351" i="1" s="1"/>
  <c r="E1352" i="1"/>
  <c r="K1352" i="1" s="1"/>
  <c r="E1353" i="1"/>
  <c r="K1353" i="1" s="1"/>
  <c r="E1354" i="1"/>
  <c r="K1354" i="1" s="1"/>
  <c r="E1355" i="1"/>
  <c r="K1355" i="1" s="1"/>
  <c r="E1356" i="1"/>
  <c r="K1356" i="1" s="1"/>
  <c r="E1357" i="1"/>
  <c r="K1357" i="1" s="1"/>
  <c r="E1358" i="1"/>
  <c r="K1358" i="1" s="1"/>
  <c r="E1359" i="1"/>
  <c r="K1359" i="1" s="1"/>
  <c r="E1360" i="1"/>
  <c r="K1360" i="1" s="1"/>
  <c r="E1361" i="1"/>
  <c r="K1361" i="1" s="1"/>
  <c r="E1362" i="1"/>
  <c r="K1362" i="1" s="1"/>
  <c r="E1363" i="1"/>
  <c r="K1363" i="1" s="1"/>
  <c r="E1364" i="1"/>
  <c r="K1364" i="1" s="1"/>
  <c r="E1365" i="1"/>
  <c r="K1365" i="1" s="1"/>
  <c r="E1366" i="1"/>
  <c r="K1366" i="1" s="1"/>
  <c r="E1367" i="1"/>
  <c r="K1367" i="1" s="1"/>
  <c r="E1368" i="1"/>
  <c r="K1368" i="1" s="1"/>
  <c r="E1369" i="1"/>
  <c r="K1369" i="1" s="1"/>
  <c r="E1370" i="1"/>
  <c r="K1370" i="1" s="1"/>
  <c r="E1371" i="1"/>
  <c r="K1371" i="1" s="1"/>
  <c r="E1372" i="1"/>
  <c r="K1372" i="1" s="1"/>
  <c r="E1373" i="1"/>
  <c r="K1373" i="1" s="1"/>
  <c r="E1374" i="1"/>
  <c r="K1374" i="1" s="1"/>
  <c r="E1375" i="1"/>
  <c r="K1375" i="1" s="1"/>
  <c r="E1376" i="1"/>
  <c r="K1376" i="1" s="1"/>
  <c r="E1377" i="1"/>
  <c r="K1377" i="1" s="1"/>
  <c r="E1378" i="1"/>
  <c r="K1378" i="1" s="1"/>
  <c r="E1379" i="1"/>
  <c r="K1379" i="1" s="1"/>
  <c r="E1380" i="1"/>
  <c r="K1380" i="1" s="1"/>
  <c r="E1381" i="1"/>
  <c r="K1381" i="1" s="1"/>
  <c r="E1382" i="1"/>
  <c r="K1382" i="1" s="1"/>
  <c r="E1383" i="1"/>
  <c r="K1383" i="1" s="1"/>
  <c r="E1384" i="1"/>
  <c r="K1384" i="1" s="1"/>
  <c r="E1385" i="1"/>
  <c r="K1385" i="1" s="1"/>
  <c r="E1386" i="1"/>
  <c r="K1386" i="1" s="1"/>
  <c r="E1387" i="1"/>
  <c r="K1387" i="1" s="1"/>
  <c r="E1388" i="1"/>
  <c r="K1388" i="1" s="1"/>
  <c r="E1389" i="1"/>
  <c r="K1389" i="1" s="1"/>
  <c r="E1390" i="1"/>
  <c r="K1390" i="1" s="1"/>
  <c r="E1391" i="1"/>
  <c r="K1391" i="1" s="1"/>
  <c r="E1392" i="1"/>
  <c r="K1392" i="1" s="1"/>
  <c r="E1393" i="1"/>
  <c r="K1393" i="1" s="1"/>
  <c r="E1394" i="1"/>
  <c r="K1394" i="1" s="1"/>
  <c r="E1395" i="1"/>
  <c r="K1395" i="1" s="1"/>
  <c r="E1396" i="1"/>
  <c r="K1396" i="1" s="1"/>
  <c r="E1397" i="1"/>
  <c r="K1397" i="1" s="1"/>
  <c r="E1398" i="1"/>
  <c r="K1398" i="1" s="1"/>
  <c r="E1399" i="1"/>
  <c r="K1399" i="1" s="1"/>
  <c r="E1400" i="1"/>
  <c r="K1400" i="1" s="1"/>
  <c r="E201" i="1"/>
  <c r="K201" i="1" s="1"/>
  <c r="E202" i="1"/>
  <c r="K202" i="1" s="1"/>
  <c r="E203" i="1"/>
  <c r="K203" i="1" s="1"/>
  <c r="E204" i="1"/>
  <c r="K204" i="1" s="1"/>
  <c r="E205" i="1"/>
  <c r="K205" i="1" s="1"/>
  <c r="E206" i="1"/>
  <c r="K206" i="1" s="1"/>
  <c r="E207" i="1"/>
  <c r="K207" i="1" s="1"/>
  <c r="E208" i="1"/>
  <c r="K208" i="1" s="1"/>
  <c r="E209" i="1"/>
  <c r="K209" i="1" s="1"/>
  <c r="E210" i="1"/>
  <c r="K210" i="1" s="1"/>
  <c r="E211" i="1"/>
  <c r="K211" i="1" s="1"/>
  <c r="E212" i="1"/>
  <c r="K212" i="1" s="1"/>
  <c r="E213" i="1"/>
  <c r="K213" i="1" s="1"/>
  <c r="E214" i="1"/>
  <c r="K214" i="1" s="1"/>
  <c r="E215" i="1"/>
  <c r="K215" i="1" s="1"/>
  <c r="E186" i="1"/>
  <c r="K186" i="1" s="1"/>
  <c r="E187" i="1"/>
  <c r="K187" i="1" s="1"/>
  <c r="E188" i="1"/>
  <c r="K188" i="1" s="1"/>
  <c r="E189" i="1"/>
  <c r="K189" i="1" s="1"/>
  <c r="E190" i="1"/>
  <c r="K190" i="1" s="1"/>
  <c r="E191" i="1"/>
  <c r="K191" i="1" s="1"/>
  <c r="E192" i="1"/>
  <c r="K192" i="1" s="1"/>
  <c r="E193" i="1"/>
  <c r="K193" i="1" s="1"/>
  <c r="E194" i="1"/>
  <c r="K194" i="1" s="1"/>
  <c r="E195" i="1"/>
  <c r="K195" i="1" s="1"/>
  <c r="E196" i="1"/>
  <c r="K196" i="1" s="1"/>
  <c r="E197" i="1"/>
  <c r="K197" i="1" s="1"/>
  <c r="E198" i="1"/>
  <c r="K198" i="1" s="1"/>
  <c r="E199" i="1"/>
  <c r="K199" i="1" s="1"/>
  <c r="E200" i="1"/>
  <c r="K200" i="1" s="1"/>
  <c r="E158" i="1"/>
  <c r="K158" i="1" s="1"/>
  <c r="E159" i="1"/>
  <c r="K159" i="1" s="1"/>
  <c r="E160" i="1"/>
  <c r="K160" i="1" s="1"/>
  <c r="E161" i="1"/>
  <c r="K161" i="1" s="1"/>
  <c r="E162" i="1"/>
  <c r="K162" i="1" s="1"/>
  <c r="E163" i="1"/>
  <c r="K163" i="1" s="1"/>
  <c r="E164" i="1"/>
  <c r="K164" i="1" s="1"/>
  <c r="E165" i="1"/>
  <c r="K165" i="1" s="1"/>
  <c r="E166" i="1"/>
  <c r="K166" i="1" s="1"/>
  <c r="E167" i="1"/>
  <c r="K167" i="1" s="1"/>
  <c r="E168" i="1"/>
  <c r="K168" i="1" s="1"/>
  <c r="E169" i="1"/>
  <c r="K169" i="1" s="1"/>
  <c r="E170" i="1"/>
  <c r="K170" i="1" s="1"/>
  <c r="E171" i="1"/>
  <c r="K171" i="1" s="1"/>
  <c r="E172" i="1"/>
  <c r="K172" i="1" s="1"/>
  <c r="E173" i="1"/>
  <c r="K173" i="1" s="1"/>
  <c r="E174" i="1"/>
  <c r="K174" i="1" s="1"/>
  <c r="E175" i="1"/>
  <c r="K175" i="1" s="1"/>
  <c r="E176" i="1"/>
  <c r="K176" i="1" s="1"/>
  <c r="E177" i="1"/>
  <c r="K177" i="1" s="1"/>
  <c r="E178" i="1"/>
  <c r="K178" i="1" s="1"/>
  <c r="E179" i="1"/>
  <c r="K179" i="1" s="1"/>
  <c r="E180" i="1"/>
  <c r="K180" i="1" s="1"/>
  <c r="E181" i="1"/>
  <c r="K181" i="1" s="1"/>
  <c r="E182" i="1"/>
  <c r="K182" i="1" s="1"/>
  <c r="E183" i="1"/>
  <c r="K183" i="1" s="1"/>
  <c r="E184" i="1"/>
  <c r="K184" i="1" s="1"/>
  <c r="E185" i="1"/>
  <c r="K185" i="1" s="1"/>
  <c r="E142" i="1"/>
  <c r="K142" i="1" s="1"/>
  <c r="E143" i="1"/>
  <c r="K143" i="1" s="1"/>
  <c r="E144" i="1"/>
  <c r="K144" i="1" s="1"/>
  <c r="E145" i="1"/>
  <c r="K145" i="1" s="1"/>
  <c r="E146" i="1"/>
  <c r="K146" i="1" s="1"/>
  <c r="E147" i="1"/>
  <c r="K147" i="1" s="1"/>
  <c r="E148" i="1"/>
  <c r="K148" i="1" s="1"/>
  <c r="E149" i="1"/>
  <c r="K149" i="1" s="1"/>
  <c r="E150" i="1"/>
  <c r="K150" i="1" s="1"/>
  <c r="E151" i="1"/>
  <c r="K151" i="1" s="1"/>
  <c r="E152" i="1"/>
  <c r="K152" i="1" s="1"/>
  <c r="E153" i="1"/>
  <c r="K153" i="1" s="1"/>
  <c r="E154" i="1"/>
  <c r="K154" i="1" s="1"/>
  <c r="E155" i="1"/>
  <c r="K155" i="1" s="1"/>
  <c r="E156" i="1"/>
  <c r="K156" i="1" s="1"/>
  <c r="E157" i="1"/>
  <c r="K157" i="1" s="1"/>
  <c r="E127" i="1"/>
  <c r="K127" i="1" s="1"/>
  <c r="E128" i="1"/>
  <c r="K128" i="1" s="1"/>
  <c r="E129" i="1"/>
  <c r="K129" i="1" s="1"/>
  <c r="E130" i="1"/>
  <c r="K130" i="1" s="1"/>
  <c r="E131" i="1"/>
  <c r="K131" i="1" s="1"/>
  <c r="E132" i="1"/>
  <c r="K132" i="1" s="1"/>
  <c r="E133" i="1"/>
  <c r="K133" i="1" s="1"/>
  <c r="E134" i="1"/>
  <c r="K134" i="1" s="1"/>
  <c r="E135" i="1"/>
  <c r="K135" i="1" s="1"/>
  <c r="E136" i="1"/>
  <c r="K136" i="1" s="1"/>
  <c r="E137" i="1"/>
  <c r="K137" i="1" s="1"/>
  <c r="E138" i="1"/>
  <c r="K138" i="1" s="1"/>
  <c r="E139" i="1"/>
  <c r="K139" i="1" s="1"/>
  <c r="E140" i="1"/>
  <c r="K140" i="1" s="1"/>
  <c r="E141" i="1"/>
  <c r="K141" i="1" s="1"/>
  <c r="E110" i="1"/>
  <c r="K110" i="1" s="1"/>
  <c r="E111" i="1"/>
  <c r="K111" i="1" s="1"/>
  <c r="E112" i="1"/>
  <c r="K112" i="1" s="1"/>
  <c r="E113" i="1"/>
  <c r="K113" i="1" s="1"/>
  <c r="E114" i="1"/>
  <c r="K114" i="1" s="1"/>
  <c r="E115" i="1"/>
  <c r="K115" i="1" s="1"/>
  <c r="E116" i="1"/>
  <c r="K116" i="1" s="1"/>
  <c r="E117" i="1"/>
  <c r="K117" i="1" s="1"/>
  <c r="E118" i="1"/>
  <c r="K118" i="1" s="1"/>
  <c r="E119" i="1"/>
  <c r="K119" i="1" s="1"/>
  <c r="E120" i="1"/>
  <c r="K120" i="1" s="1"/>
  <c r="E121" i="1"/>
  <c r="K121" i="1" s="1"/>
  <c r="E122" i="1"/>
  <c r="K122" i="1" s="1"/>
  <c r="E123" i="1"/>
  <c r="K123" i="1" s="1"/>
  <c r="E124" i="1"/>
  <c r="K124" i="1" s="1"/>
  <c r="E125" i="1"/>
  <c r="K125" i="1" s="1"/>
  <c r="E126" i="1"/>
  <c r="K126" i="1" s="1"/>
  <c r="E90" i="1"/>
  <c r="K90" i="1" s="1"/>
  <c r="E91" i="1"/>
  <c r="K91" i="1" s="1"/>
  <c r="E92" i="1"/>
  <c r="K92" i="1" s="1"/>
  <c r="E93" i="1"/>
  <c r="K93" i="1" s="1"/>
  <c r="E94" i="1"/>
  <c r="K94" i="1" s="1"/>
  <c r="E95" i="1"/>
  <c r="K95" i="1" s="1"/>
  <c r="E96" i="1"/>
  <c r="K96" i="1" s="1"/>
  <c r="E97" i="1"/>
  <c r="K97" i="1" s="1"/>
  <c r="E98" i="1"/>
  <c r="K98" i="1" s="1"/>
  <c r="E99" i="1"/>
  <c r="K99" i="1" s="1"/>
  <c r="E100" i="1"/>
  <c r="K100" i="1" s="1"/>
  <c r="E101" i="1"/>
  <c r="K101" i="1" s="1"/>
  <c r="E102" i="1"/>
  <c r="K102" i="1" s="1"/>
  <c r="E103" i="1"/>
  <c r="K103" i="1" s="1"/>
  <c r="E104" i="1"/>
  <c r="K104" i="1" s="1"/>
  <c r="E105" i="1"/>
  <c r="K105" i="1" s="1"/>
  <c r="E106" i="1"/>
  <c r="K106" i="1" s="1"/>
  <c r="E107" i="1"/>
  <c r="K107" i="1" s="1"/>
  <c r="E108" i="1"/>
  <c r="K108" i="1" s="1"/>
  <c r="E109" i="1"/>
  <c r="K109" i="1" s="1"/>
  <c r="E71" i="1"/>
  <c r="K71" i="1" s="1"/>
  <c r="E72" i="1"/>
  <c r="K72" i="1" s="1"/>
  <c r="E73" i="1"/>
  <c r="K73" i="1" s="1"/>
  <c r="E74" i="1"/>
  <c r="K74" i="1" s="1"/>
  <c r="E75" i="1"/>
  <c r="K75" i="1" s="1"/>
  <c r="E76" i="1"/>
  <c r="K76" i="1" s="1"/>
  <c r="E77" i="1"/>
  <c r="K77" i="1" s="1"/>
  <c r="E78" i="1"/>
  <c r="K78" i="1" s="1"/>
  <c r="E79" i="1"/>
  <c r="K79" i="1" s="1"/>
  <c r="E80" i="1"/>
  <c r="K80" i="1" s="1"/>
  <c r="E81" i="1"/>
  <c r="K81" i="1" s="1"/>
  <c r="E82" i="1"/>
  <c r="K82" i="1" s="1"/>
  <c r="E83" i="1"/>
  <c r="K83" i="1" s="1"/>
  <c r="E84" i="1"/>
  <c r="K84" i="1" s="1"/>
  <c r="E85" i="1"/>
  <c r="K85" i="1" s="1"/>
  <c r="E86" i="1"/>
  <c r="K86" i="1" s="1"/>
  <c r="E87" i="1"/>
  <c r="K87" i="1" s="1"/>
  <c r="E88" i="1"/>
  <c r="K88" i="1" s="1"/>
  <c r="E89" i="1"/>
  <c r="K89" i="1" s="1"/>
  <c r="E55" i="1"/>
  <c r="K55" i="1" s="1"/>
  <c r="E56" i="1"/>
  <c r="K56" i="1" s="1"/>
  <c r="E57" i="1"/>
  <c r="K57" i="1" s="1"/>
  <c r="E58" i="1"/>
  <c r="K58" i="1" s="1"/>
  <c r="E59" i="1"/>
  <c r="K59" i="1" s="1"/>
  <c r="E60" i="1"/>
  <c r="K60" i="1" s="1"/>
  <c r="E61" i="1"/>
  <c r="K61" i="1" s="1"/>
  <c r="E62" i="1"/>
  <c r="K62" i="1" s="1"/>
  <c r="E63" i="1"/>
  <c r="K63" i="1" s="1"/>
  <c r="E64" i="1"/>
  <c r="K64" i="1" s="1"/>
  <c r="E65" i="1"/>
  <c r="K65" i="1" s="1"/>
  <c r="E66" i="1"/>
  <c r="K66" i="1" s="1"/>
  <c r="E67" i="1"/>
  <c r="K67" i="1" s="1"/>
  <c r="E68" i="1"/>
  <c r="K68" i="1" s="1"/>
  <c r="E69" i="1"/>
  <c r="K69" i="1" s="1"/>
  <c r="E70" i="1"/>
  <c r="K70" i="1" s="1"/>
  <c r="E40" i="1"/>
  <c r="K40" i="1" s="1"/>
  <c r="E41" i="1"/>
  <c r="K41" i="1" s="1"/>
  <c r="E42" i="1"/>
  <c r="K42" i="1" s="1"/>
  <c r="E43" i="1"/>
  <c r="K43" i="1" s="1"/>
  <c r="E44" i="1"/>
  <c r="K44" i="1" s="1"/>
  <c r="E45" i="1"/>
  <c r="K45" i="1" s="1"/>
  <c r="E46" i="1"/>
  <c r="K46" i="1" s="1"/>
  <c r="E47" i="1"/>
  <c r="K47" i="1" s="1"/>
  <c r="E48" i="1"/>
  <c r="K48" i="1" s="1"/>
  <c r="E49" i="1"/>
  <c r="K49" i="1" s="1"/>
  <c r="E50" i="1"/>
  <c r="K50" i="1" s="1"/>
  <c r="E51" i="1"/>
  <c r="K51" i="1" s="1"/>
  <c r="E52" i="1"/>
  <c r="K52" i="1" s="1"/>
  <c r="E53" i="1"/>
  <c r="K53" i="1" s="1"/>
  <c r="E54" i="1"/>
  <c r="K54" i="1" s="1"/>
  <c r="E26" i="1"/>
  <c r="K26" i="1" s="1"/>
  <c r="E27" i="1"/>
  <c r="K27" i="1" s="1"/>
  <c r="E28" i="1"/>
  <c r="K28" i="1" s="1"/>
  <c r="E29" i="1"/>
  <c r="K29" i="1" s="1"/>
  <c r="E30" i="1"/>
  <c r="K30" i="1" s="1"/>
  <c r="E31" i="1"/>
  <c r="K31" i="1" s="1"/>
  <c r="E32" i="1"/>
  <c r="K32" i="1" s="1"/>
  <c r="E33" i="1"/>
  <c r="K33" i="1" s="1"/>
  <c r="E34" i="1"/>
  <c r="K34" i="1" s="1"/>
  <c r="E35" i="1"/>
  <c r="K35" i="1" s="1"/>
  <c r="E36" i="1"/>
  <c r="K36" i="1" s="1"/>
  <c r="E37" i="1"/>
  <c r="K37" i="1" s="1"/>
  <c r="E38" i="1"/>
  <c r="K38" i="1" s="1"/>
  <c r="E39" i="1"/>
  <c r="K39" i="1" s="1"/>
  <c r="E3" i="1"/>
  <c r="K3" i="1" s="1"/>
  <c r="E4" i="1"/>
  <c r="K4" i="1" s="1"/>
  <c r="E5" i="1"/>
  <c r="K5" i="1" s="1"/>
  <c r="E6" i="1"/>
  <c r="K6" i="1" s="1"/>
  <c r="E7" i="1"/>
  <c r="K7" i="1" s="1"/>
  <c r="E8" i="1"/>
  <c r="K8" i="1" s="1"/>
  <c r="E9" i="1"/>
  <c r="K9" i="1" s="1"/>
  <c r="E10" i="1"/>
  <c r="K10" i="1" s="1"/>
  <c r="E11" i="1"/>
  <c r="K11" i="1" s="1"/>
  <c r="E12" i="1"/>
  <c r="K12" i="1" s="1"/>
  <c r="E13" i="1"/>
  <c r="K13" i="1" s="1"/>
  <c r="E14" i="1"/>
  <c r="K14" i="1" s="1"/>
  <c r="E15" i="1"/>
  <c r="K15" i="1" s="1"/>
  <c r="E16" i="1"/>
  <c r="K16" i="1" s="1"/>
  <c r="E17" i="1"/>
  <c r="K17" i="1" s="1"/>
  <c r="E18" i="1"/>
  <c r="K18" i="1" s="1"/>
  <c r="E19" i="1"/>
  <c r="K19" i="1" s="1"/>
  <c r="E20" i="1"/>
  <c r="K20" i="1" s="1"/>
  <c r="E21" i="1"/>
  <c r="K21" i="1" s="1"/>
  <c r="E22" i="1"/>
  <c r="K22" i="1" s="1"/>
  <c r="E23" i="1"/>
  <c r="K23" i="1" s="1"/>
  <c r="E24" i="1"/>
  <c r="K24" i="1" s="1"/>
  <c r="E25" i="1"/>
  <c r="K25" i="1" s="1"/>
  <c r="E2" i="1"/>
  <c r="K2" i="1" s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2" i="1"/>
  <c r="C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F25" i="1" l="1"/>
  <c r="F23" i="1"/>
  <c r="F21" i="1"/>
  <c r="F19" i="1"/>
  <c r="F17" i="1"/>
  <c r="F15" i="1"/>
  <c r="F13" i="1"/>
  <c r="F11" i="1"/>
  <c r="F9" i="1"/>
  <c r="F7" i="1"/>
  <c r="F5" i="1"/>
  <c r="F3" i="1"/>
  <c r="F38" i="1"/>
  <c r="F36" i="1"/>
  <c r="F34" i="1"/>
  <c r="F32" i="1"/>
  <c r="F30" i="1"/>
  <c r="F28" i="1"/>
  <c r="F26" i="1"/>
  <c r="F53" i="1"/>
  <c r="F51" i="1"/>
  <c r="F49" i="1"/>
  <c r="F47" i="1"/>
  <c r="F45" i="1"/>
  <c r="F43" i="1"/>
  <c r="F41" i="1"/>
  <c r="F70" i="1"/>
  <c r="F68" i="1"/>
  <c r="F66" i="1"/>
  <c r="F64" i="1"/>
  <c r="F62" i="1"/>
  <c r="F60" i="1"/>
  <c r="F58" i="1"/>
  <c r="F56" i="1"/>
  <c r="F89" i="1"/>
  <c r="F87" i="1"/>
  <c r="F85" i="1"/>
  <c r="F83" i="1"/>
  <c r="F81" i="1"/>
  <c r="F79" i="1"/>
  <c r="F77" i="1"/>
  <c r="F75" i="1"/>
  <c r="F73" i="1"/>
  <c r="F71" i="1"/>
  <c r="F108" i="1"/>
  <c r="F106" i="1"/>
  <c r="F104" i="1"/>
  <c r="F102" i="1"/>
  <c r="F100" i="1"/>
  <c r="F98" i="1"/>
  <c r="F96" i="1"/>
  <c r="F94" i="1"/>
  <c r="F92" i="1"/>
  <c r="F90" i="1"/>
  <c r="F125" i="1"/>
  <c r="F123" i="1"/>
  <c r="F121" i="1"/>
  <c r="F119" i="1"/>
  <c r="F117" i="1"/>
  <c r="F115" i="1"/>
  <c r="F113" i="1"/>
  <c r="F111" i="1"/>
  <c r="F141" i="1"/>
  <c r="F139" i="1"/>
  <c r="F137" i="1"/>
  <c r="F135" i="1"/>
  <c r="F133" i="1"/>
  <c r="F131" i="1"/>
  <c r="F129" i="1"/>
  <c r="F127" i="1"/>
  <c r="F156" i="1"/>
  <c r="F154" i="1"/>
  <c r="F152" i="1"/>
  <c r="F150" i="1"/>
  <c r="F148" i="1"/>
  <c r="F146" i="1"/>
  <c r="F144" i="1"/>
  <c r="F142" i="1"/>
  <c r="F184" i="1"/>
  <c r="F182" i="1"/>
  <c r="F180" i="1"/>
  <c r="F178" i="1"/>
  <c r="F176" i="1"/>
  <c r="F174" i="1"/>
  <c r="F172" i="1"/>
  <c r="F170" i="1"/>
  <c r="F168" i="1"/>
  <c r="F166" i="1"/>
  <c r="F164" i="1"/>
  <c r="F162" i="1"/>
  <c r="F160" i="1"/>
  <c r="F158" i="1"/>
  <c r="F199" i="1"/>
  <c r="F197" i="1"/>
  <c r="F195" i="1"/>
  <c r="F193" i="1"/>
  <c r="F191" i="1"/>
  <c r="F189" i="1"/>
  <c r="F187" i="1"/>
  <c r="F215" i="1"/>
  <c r="F213" i="1"/>
  <c r="F211" i="1"/>
  <c r="F209" i="1"/>
  <c r="F207" i="1"/>
  <c r="F205" i="1"/>
  <c r="F203" i="1"/>
  <c r="F201" i="1"/>
  <c r="F1399" i="1"/>
  <c r="F1397" i="1"/>
  <c r="F1395" i="1"/>
  <c r="F1393" i="1"/>
  <c r="F1391" i="1"/>
  <c r="F1389" i="1"/>
  <c r="F1387" i="1"/>
  <c r="F1385" i="1"/>
  <c r="F1383" i="1"/>
  <c r="F1381" i="1"/>
  <c r="F1379" i="1"/>
  <c r="F1377" i="1"/>
  <c r="F1375" i="1"/>
  <c r="F1373" i="1"/>
  <c r="F1371" i="1"/>
  <c r="F1369" i="1"/>
  <c r="F1367" i="1"/>
  <c r="F1365" i="1"/>
  <c r="F1363" i="1"/>
  <c r="F1361" i="1"/>
  <c r="F1359" i="1"/>
  <c r="F1357" i="1"/>
  <c r="F1355" i="1"/>
  <c r="F1353" i="1"/>
  <c r="F1351" i="1"/>
  <c r="F1349" i="1"/>
  <c r="F1347" i="1"/>
  <c r="F1345" i="1"/>
  <c r="F1343" i="1"/>
  <c r="F1341" i="1"/>
  <c r="F1339" i="1"/>
  <c r="F1337" i="1"/>
  <c r="F1335" i="1"/>
  <c r="F1333" i="1"/>
  <c r="F1331" i="1"/>
  <c r="F1329" i="1"/>
  <c r="F1327" i="1"/>
  <c r="F1325" i="1"/>
  <c r="F1323" i="1"/>
  <c r="F1321" i="1"/>
  <c r="F1319" i="1"/>
  <c r="F1317" i="1"/>
  <c r="F1315" i="1"/>
  <c r="F1313" i="1"/>
  <c r="F1311" i="1"/>
  <c r="F1309" i="1"/>
  <c r="F1307" i="1"/>
  <c r="F1305" i="1"/>
  <c r="F1303" i="1"/>
  <c r="F1301" i="1"/>
  <c r="F1299" i="1"/>
  <c r="F1297" i="1"/>
  <c r="F1295" i="1"/>
  <c r="F1293" i="1"/>
  <c r="F1291" i="1"/>
  <c r="F1289" i="1"/>
  <c r="F1287" i="1"/>
  <c r="F1285" i="1"/>
  <c r="F1283" i="1"/>
  <c r="F1281" i="1"/>
  <c r="F1279" i="1"/>
  <c r="F1277" i="1"/>
  <c r="F1275" i="1"/>
  <c r="F1273" i="1"/>
  <c r="F1271" i="1"/>
  <c r="F1269" i="1"/>
  <c r="F1267" i="1"/>
  <c r="F1265" i="1"/>
  <c r="F1263" i="1"/>
  <c r="F1261" i="1"/>
  <c r="F1259" i="1"/>
  <c r="F1257" i="1"/>
  <c r="F1255" i="1"/>
  <c r="F1253" i="1"/>
  <c r="F1251" i="1"/>
  <c r="F1249" i="1"/>
  <c r="F1247" i="1"/>
  <c r="F1245" i="1"/>
  <c r="F1243" i="1"/>
  <c r="F1241" i="1"/>
  <c r="F1239" i="1"/>
  <c r="F1237" i="1"/>
  <c r="F1235" i="1"/>
  <c r="F1233" i="1"/>
  <c r="F1231" i="1"/>
  <c r="F1229" i="1"/>
  <c r="F1227" i="1"/>
  <c r="F1225" i="1"/>
  <c r="F1223" i="1"/>
  <c r="F1221" i="1"/>
  <c r="F1219" i="1"/>
  <c r="F1217" i="1"/>
  <c r="F1215" i="1"/>
  <c r="F1213" i="1"/>
  <c r="F1211" i="1"/>
  <c r="F1209" i="1"/>
  <c r="F1207" i="1"/>
  <c r="F1205" i="1"/>
  <c r="F1203" i="1"/>
  <c r="K1201" i="1"/>
  <c r="F1201" i="1"/>
  <c r="F1198" i="1"/>
  <c r="K1193" i="1"/>
  <c r="F1193" i="1"/>
  <c r="F1190" i="1"/>
  <c r="K1185" i="1"/>
  <c r="F1185" i="1"/>
  <c r="F1182" i="1"/>
  <c r="K1177" i="1"/>
  <c r="F1177" i="1"/>
  <c r="F1174" i="1"/>
  <c r="K1169" i="1"/>
  <c r="F1169" i="1"/>
  <c r="F1166" i="1"/>
  <c r="K1161" i="1"/>
  <c r="F1161" i="1"/>
  <c r="F1158" i="1"/>
  <c r="K1153" i="1"/>
  <c r="F1153" i="1"/>
  <c r="F1150" i="1"/>
  <c r="K1145" i="1"/>
  <c r="F1145" i="1"/>
  <c r="F1142" i="1"/>
  <c r="K1137" i="1"/>
  <c r="F1137" i="1"/>
  <c r="F1134" i="1"/>
  <c r="K1129" i="1"/>
  <c r="F1129" i="1"/>
  <c r="F1126" i="1"/>
  <c r="K1121" i="1"/>
  <c r="F1121" i="1"/>
  <c r="F1118" i="1"/>
  <c r="K1113" i="1"/>
  <c r="F1113" i="1"/>
  <c r="F1110" i="1"/>
  <c r="K1105" i="1"/>
  <c r="F1105" i="1"/>
  <c r="F1102" i="1"/>
  <c r="K1097" i="1"/>
  <c r="F1097" i="1"/>
  <c r="F1094" i="1"/>
  <c r="K1089" i="1"/>
  <c r="F1089" i="1"/>
  <c r="F1086" i="1"/>
  <c r="K1081" i="1"/>
  <c r="F1081" i="1"/>
  <c r="F1078" i="1"/>
  <c r="K1073" i="1"/>
  <c r="F1073" i="1"/>
  <c r="F1070" i="1"/>
  <c r="K1065" i="1"/>
  <c r="F1065" i="1"/>
  <c r="F1062" i="1"/>
  <c r="K1057" i="1"/>
  <c r="F1057" i="1"/>
  <c r="F1054" i="1"/>
  <c r="K1049" i="1"/>
  <c r="F1049" i="1"/>
  <c r="F1046" i="1"/>
  <c r="K1041" i="1"/>
  <c r="F1041" i="1"/>
  <c r="F1038" i="1"/>
  <c r="K1033" i="1"/>
  <c r="F1033" i="1"/>
  <c r="F1030" i="1"/>
  <c r="K1025" i="1"/>
  <c r="F1025" i="1"/>
  <c r="F1022" i="1"/>
  <c r="K1017" i="1"/>
  <c r="F1017" i="1"/>
  <c r="F1014" i="1"/>
  <c r="K1009" i="1"/>
  <c r="F1009" i="1"/>
  <c r="F1006" i="1"/>
  <c r="K1001" i="1"/>
  <c r="F1001" i="1"/>
  <c r="F998" i="1"/>
  <c r="K993" i="1"/>
  <c r="F993" i="1"/>
  <c r="F990" i="1"/>
  <c r="K985" i="1"/>
  <c r="F985" i="1"/>
  <c r="F982" i="1"/>
  <c r="K977" i="1"/>
  <c r="F977" i="1"/>
  <c r="F974" i="1"/>
  <c r="K969" i="1"/>
  <c r="F969" i="1"/>
  <c r="F966" i="1"/>
  <c r="K961" i="1"/>
  <c r="F961" i="1"/>
  <c r="F958" i="1"/>
  <c r="K953" i="1"/>
  <c r="F953" i="1"/>
  <c r="F950" i="1"/>
  <c r="K945" i="1"/>
  <c r="F945" i="1"/>
  <c r="F942" i="1"/>
  <c r="K937" i="1"/>
  <c r="F937" i="1"/>
  <c r="F934" i="1"/>
  <c r="K929" i="1"/>
  <c r="F929" i="1"/>
  <c r="F926" i="1"/>
  <c r="K921" i="1"/>
  <c r="F921" i="1"/>
  <c r="F918" i="1"/>
  <c r="K913" i="1"/>
  <c r="F913" i="1"/>
  <c r="F910" i="1"/>
  <c r="K905" i="1"/>
  <c r="F905" i="1"/>
  <c r="F902" i="1"/>
  <c r="K897" i="1"/>
  <c r="F897" i="1"/>
  <c r="F894" i="1"/>
  <c r="K889" i="1"/>
  <c r="F889" i="1"/>
  <c r="F886" i="1"/>
  <c r="K881" i="1"/>
  <c r="F881" i="1"/>
  <c r="F878" i="1"/>
  <c r="K873" i="1"/>
  <c r="F873" i="1"/>
  <c r="F870" i="1"/>
  <c r="K865" i="1"/>
  <c r="F865" i="1"/>
  <c r="F862" i="1"/>
  <c r="K857" i="1"/>
  <c r="F857" i="1"/>
  <c r="F854" i="1"/>
  <c r="K849" i="1"/>
  <c r="F849" i="1"/>
  <c r="F846" i="1"/>
  <c r="K841" i="1"/>
  <c r="F841" i="1"/>
  <c r="F838" i="1"/>
  <c r="K833" i="1"/>
  <c r="F833" i="1"/>
  <c r="F830" i="1"/>
  <c r="K825" i="1"/>
  <c r="F825" i="1"/>
  <c r="F822" i="1"/>
  <c r="K817" i="1"/>
  <c r="F817" i="1"/>
  <c r="F814" i="1"/>
  <c r="K809" i="1"/>
  <c r="F809" i="1"/>
  <c r="F806" i="1"/>
  <c r="K801" i="1"/>
  <c r="F801" i="1"/>
  <c r="F798" i="1"/>
  <c r="K793" i="1"/>
  <c r="F793" i="1"/>
  <c r="F790" i="1"/>
  <c r="K785" i="1"/>
  <c r="F785" i="1"/>
  <c r="F782" i="1"/>
  <c r="K777" i="1"/>
  <c r="F777" i="1"/>
  <c r="F774" i="1"/>
  <c r="K769" i="1"/>
  <c r="F769" i="1"/>
  <c r="F766" i="1"/>
  <c r="K761" i="1"/>
  <c r="F761" i="1"/>
  <c r="F758" i="1"/>
  <c r="K753" i="1"/>
  <c r="F753" i="1"/>
  <c r="F750" i="1"/>
  <c r="K745" i="1"/>
  <c r="F745" i="1"/>
  <c r="F742" i="1"/>
  <c r="K737" i="1"/>
  <c r="F737" i="1"/>
  <c r="F734" i="1"/>
  <c r="K729" i="1"/>
  <c r="F729" i="1"/>
  <c r="F726" i="1"/>
  <c r="K721" i="1"/>
  <c r="F721" i="1"/>
  <c r="F718" i="1"/>
  <c r="K713" i="1"/>
  <c r="F713" i="1"/>
  <c r="F710" i="1"/>
  <c r="K705" i="1"/>
  <c r="F705" i="1"/>
  <c r="F702" i="1"/>
  <c r="K697" i="1"/>
  <c r="F697" i="1"/>
  <c r="F694" i="1"/>
  <c r="K689" i="1"/>
  <c r="F689" i="1"/>
  <c r="F686" i="1"/>
  <c r="K681" i="1"/>
  <c r="F681" i="1"/>
  <c r="F678" i="1"/>
  <c r="K673" i="1"/>
  <c r="F673" i="1"/>
  <c r="F670" i="1"/>
  <c r="K665" i="1"/>
  <c r="F665" i="1"/>
  <c r="F662" i="1"/>
  <c r="K657" i="1"/>
  <c r="F657" i="1"/>
  <c r="F654" i="1"/>
  <c r="K649" i="1"/>
  <c r="F649" i="1"/>
  <c r="F646" i="1"/>
  <c r="K641" i="1"/>
  <c r="F641" i="1"/>
  <c r="F638" i="1"/>
  <c r="K633" i="1"/>
  <c r="F633" i="1"/>
  <c r="F630" i="1"/>
  <c r="K625" i="1"/>
  <c r="F625" i="1"/>
  <c r="F622" i="1"/>
  <c r="K617" i="1"/>
  <c r="F617" i="1"/>
  <c r="F614" i="1"/>
  <c r="K609" i="1"/>
  <c r="F609" i="1"/>
  <c r="F606" i="1"/>
  <c r="K601" i="1"/>
  <c r="F601" i="1"/>
  <c r="F598" i="1"/>
  <c r="K593" i="1"/>
  <c r="F593" i="1"/>
  <c r="F590" i="1"/>
  <c r="K585" i="1"/>
  <c r="F585" i="1"/>
  <c r="F582" i="1"/>
  <c r="K577" i="1"/>
  <c r="F577" i="1"/>
  <c r="F574" i="1"/>
  <c r="K569" i="1"/>
  <c r="F569" i="1"/>
  <c r="F566" i="1"/>
  <c r="K561" i="1"/>
  <c r="F561" i="1"/>
  <c r="F558" i="1"/>
  <c r="K553" i="1"/>
  <c r="F553" i="1"/>
  <c r="F550" i="1"/>
  <c r="K545" i="1"/>
  <c r="F545" i="1"/>
  <c r="F542" i="1"/>
  <c r="K537" i="1"/>
  <c r="F537" i="1"/>
  <c r="F534" i="1"/>
  <c r="K529" i="1"/>
  <c r="F529" i="1"/>
  <c r="F526" i="1"/>
  <c r="K521" i="1"/>
  <c r="F521" i="1"/>
  <c r="F518" i="1"/>
  <c r="K513" i="1"/>
  <c r="F513" i="1"/>
  <c r="F510" i="1"/>
  <c r="K505" i="1"/>
  <c r="F505" i="1"/>
  <c r="F502" i="1"/>
  <c r="K497" i="1"/>
  <c r="F497" i="1"/>
  <c r="F494" i="1"/>
  <c r="K489" i="1"/>
  <c r="F489" i="1"/>
  <c r="F486" i="1"/>
  <c r="K481" i="1"/>
  <c r="F481" i="1"/>
  <c r="F478" i="1"/>
  <c r="K473" i="1"/>
  <c r="F473" i="1"/>
  <c r="F470" i="1"/>
  <c r="K465" i="1"/>
  <c r="F465" i="1"/>
  <c r="F462" i="1"/>
  <c r="K457" i="1"/>
  <c r="F457" i="1"/>
  <c r="F454" i="1"/>
  <c r="K449" i="1"/>
  <c r="F449" i="1"/>
  <c r="F446" i="1"/>
  <c r="K441" i="1"/>
  <c r="F441" i="1"/>
  <c r="F438" i="1"/>
  <c r="K433" i="1"/>
  <c r="F433" i="1"/>
  <c r="F430" i="1"/>
  <c r="K425" i="1"/>
  <c r="F425" i="1"/>
  <c r="F422" i="1"/>
  <c r="K417" i="1"/>
  <c r="F417" i="1"/>
  <c r="F414" i="1"/>
  <c r="K409" i="1"/>
  <c r="F409" i="1"/>
  <c r="F406" i="1"/>
  <c r="K401" i="1"/>
  <c r="F401" i="1"/>
  <c r="F398" i="1"/>
  <c r="K393" i="1"/>
  <c r="F393" i="1"/>
  <c r="F390" i="1"/>
  <c r="K385" i="1"/>
  <c r="F385" i="1"/>
  <c r="F382" i="1"/>
  <c r="K377" i="1"/>
  <c r="F377" i="1"/>
  <c r="F374" i="1"/>
  <c r="K369" i="1"/>
  <c r="F369" i="1"/>
  <c r="F366" i="1"/>
  <c r="K361" i="1"/>
  <c r="F361" i="1"/>
  <c r="F358" i="1"/>
  <c r="K353" i="1"/>
  <c r="F353" i="1"/>
  <c r="F350" i="1"/>
  <c r="K345" i="1"/>
  <c r="F345" i="1"/>
  <c r="F342" i="1"/>
  <c r="K337" i="1"/>
  <c r="F337" i="1"/>
  <c r="F334" i="1"/>
  <c r="K329" i="1"/>
  <c r="F329" i="1"/>
  <c r="F326" i="1"/>
  <c r="K321" i="1"/>
  <c r="F321" i="1"/>
  <c r="F318" i="1"/>
  <c r="K313" i="1"/>
  <c r="F313" i="1"/>
  <c r="F310" i="1"/>
  <c r="K305" i="1"/>
  <c r="F305" i="1"/>
  <c r="K297" i="1"/>
  <c r="F297" i="1"/>
  <c r="K1195" i="1"/>
  <c r="F1195" i="1"/>
  <c r="K1187" i="1"/>
  <c r="F1187" i="1"/>
  <c r="K1179" i="1"/>
  <c r="F1179" i="1"/>
  <c r="K1171" i="1"/>
  <c r="F1171" i="1"/>
  <c r="K1163" i="1"/>
  <c r="F1163" i="1"/>
  <c r="K1155" i="1"/>
  <c r="F1155" i="1"/>
  <c r="K1147" i="1"/>
  <c r="F1147" i="1"/>
  <c r="K1139" i="1"/>
  <c r="F1139" i="1"/>
  <c r="K1131" i="1"/>
  <c r="F1131" i="1"/>
  <c r="K1123" i="1"/>
  <c r="F1123" i="1"/>
  <c r="K1115" i="1"/>
  <c r="F1115" i="1"/>
  <c r="K1107" i="1"/>
  <c r="F1107" i="1"/>
  <c r="K1099" i="1"/>
  <c r="F1099" i="1"/>
  <c r="K1091" i="1"/>
  <c r="F1091" i="1"/>
  <c r="K1083" i="1"/>
  <c r="F1083" i="1"/>
  <c r="K1075" i="1"/>
  <c r="F1075" i="1"/>
  <c r="K1067" i="1"/>
  <c r="F1067" i="1"/>
  <c r="K1059" i="1"/>
  <c r="F1059" i="1"/>
  <c r="K1051" i="1"/>
  <c r="F1051" i="1"/>
  <c r="K1043" i="1"/>
  <c r="F1043" i="1"/>
  <c r="K1035" i="1"/>
  <c r="F1035" i="1"/>
  <c r="K1027" i="1"/>
  <c r="F1027" i="1"/>
  <c r="K1019" i="1"/>
  <c r="F1019" i="1"/>
  <c r="K1011" i="1"/>
  <c r="F1011" i="1"/>
  <c r="K1003" i="1"/>
  <c r="F1003" i="1"/>
  <c r="K995" i="1"/>
  <c r="F995" i="1"/>
  <c r="K987" i="1"/>
  <c r="F987" i="1"/>
  <c r="K979" i="1"/>
  <c r="F979" i="1"/>
  <c r="K971" i="1"/>
  <c r="F971" i="1"/>
  <c r="K963" i="1"/>
  <c r="F963" i="1"/>
  <c r="K955" i="1"/>
  <c r="F955" i="1"/>
  <c r="K947" i="1"/>
  <c r="F947" i="1"/>
  <c r="K939" i="1"/>
  <c r="F939" i="1"/>
  <c r="K931" i="1"/>
  <c r="F931" i="1"/>
  <c r="K923" i="1"/>
  <c r="F923" i="1"/>
  <c r="K915" i="1"/>
  <c r="F915" i="1"/>
  <c r="K907" i="1"/>
  <c r="F907" i="1"/>
  <c r="K899" i="1"/>
  <c r="F899" i="1"/>
  <c r="K891" i="1"/>
  <c r="F891" i="1"/>
  <c r="K883" i="1"/>
  <c r="F883" i="1"/>
  <c r="K875" i="1"/>
  <c r="F875" i="1"/>
  <c r="K867" i="1"/>
  <c r="F867" i="1"/>
  <c r="K859" i="1"/>
  <c r="F859" i="1"/>
  <c r="K851" i="1"/>
  <c r="F851" i="1"/>
  <c r="K843" i="1"/>
  <c r="F843" i="1"/>
  <c r="K835" i="1"/>
  <c r="F835" i="1"/>
  <c r="K827" i="1"/>
  <c r="F827" i="1"/>
  <c r="K819" i="1"/>
  <c r="F819" i="1"/>
  <c r="K811" i="1"/>
  <c r="F811" i="1"/>
  <c r="K803" i="1"/>
  <c r="F803" i="1"/>
  <c r="K795" i="1"/>
  <c r="F795" i="1"/>
  <c r="K787" i="1"/>
  <c r="F787" i="1"/>
  <c r="K779" i="1"/>
  <c r="F779" i="1"/>
  <c r="K771" i="1"/>
  <c r="F771" i="1"/>
  <c r="K763" i="1"/>
  <c r="F763" i="1"/>
  <c r="K755" i="1"/>
  <c r="F755" i="1"/>
  <c r="K747" i="1"/>
  <c r="F747" i="1"/>
  <c r="K739" i="1"/>
  <c r="F739" i="1"/>
  <c r="K731" i="1"/>
  <c r="F731" i="1"/>
  <c r="K723" i="1"/>
  <c r="F723" i="1"/>
  <c r="K715" i="1"/>
  <c r="F715" i="1"/>
  <c r="K707" i="1"/>
  <c r="F707" i="1"/>
  <c r="K699" i="1"/>
  <c r="F699" i="1"/>
  <c r="K691" i="1"/>
  <c r="F691" i="1"/>
  <c r="K683" i="1"/>
  <c r="F683" i="1"/>
  <c r="K675" i="1"/>
  <c r="F675" i="1"/>
  <c r="K667" i="1"/>
  <c r="F667" i="1"/>
  <c r="K659" i="1"/>
  <c r="F659" i="1"/>
  <c r="K651" i="1"/>
  <c r="F651" i="1"/>
  <c r="K643" i="1"/>
  <c r="F643" i="1"/>
  <c r="K635" i="1"/>
  <c r="F635" i="1"/>
  <c r="K627" i="1"/>
  <c r="F627" i="1"/>
  <c r="K619" i="1"/>
  <c r="F619" i="1"/>
  <c r="K611" i="1"/>
  <c r="F611" i="1"/>
  <c r="K603" i="1"/>
  <c r="F603" i="1"/>
  <c r="K595" i="1"/>
  <c r="F595" i="1"/>
  <c r="K587" i="1"/>
  <c r="F587" i="1"/>
  <c r="K579" i="1"/>
  <c r="F579" i="1"/>
  <c r="K571" i="1"/>
  <c r="F571" i="1"/>
  <c r="K563" i="1"/>
  <c r="F563" i="1"/>
  <c r="K555" i="1"/>
  <c r="F555" i="1"/>
  <c r="K547" i="1"/>
  <c r="F547" i="1"/>
  <c r="K539" i="1"/>
  <c r="F539" i="1"/>
  <c r="K531" i="1"/>
  <c r="F531" i="1"/>
  <c r="K523" i="1"/>
  <c r="F523" i="1"/>
  <c r="K515" i="1"/>
  <c r="F515" i="1"/>
  <c r="K507" i="1"/>
  <c r="F507" i="1"/>
  <c r="K499" i="1"/>
  <c r="F499" i="1"/>
  <c r="K491" i="1"/>
  <c r="F491" i="1"/>
  <c r="K483" i="1"/>
  <c r="F483" i="1"/>
  <c r="K475" i="1"/>
  <c r="F475" i="1"/>
  <c r="K467" i="1"/>
  <c r="F467" i="1"/>
  <c r="K459" i="1"/>
  <c r="F459" i="1"/>
  <c r="K451" i="1"/>
  <c r="F451" i="1"/>
  <c r="K443" i="1"/>
  <c r="F443" i="1"/>
  <c r="K435" i="1"/>
  <c r="F435" i="1"/>
  <c r="K427" i="1"/>
  <c r="F427" i="1"/>
  <c r="K419" i="1"/>
  <c r="F419" i="1"/>
  <c r="K411" i="1"/>
  <c r="F411" i="1"/>
  <c r="K403" i="1"/>
  <c r="F403" i="1"/>
  <c r="K395" i="1"/>
  <c r="F395" i="1"/>
  <c r="K387" i="1"/>
  <c r="F387" i="1"/>
  <c r="K379" i="1"/>
  <c r="F379" i="1"/>
  <c r="K371" i="1"/>
  <c r="F371" i="1"/>
  <c r="K363" i="1"/>
  <c r="F363" i="1"/>
  <c r="K355" i="1"/>
  <c r="F355" i="1"/>
  <c r="K347" i="1"/>
  <c r="F347" i="1"/>
  <c r="K339" i="1"/>
  <c r="F339" i="1"/>
  <c r="K331" i="1"/>
  <c r="F331" i="1"/>
  <c r="K323" i="1"/>
  <c r="F323" i="1"/>
  <c r="K315" i="1"/>
  <c r="F315" i="1"/>
  <c r="K307" i="1"/>
  <c r="F307" i="1"/>
  <c r="K299" i="1"/>
  <c r="F299" i="1"/>
  <c r="F2" i="1"/>
  <c r="F24" i="1"/>
  <c r="F22" i="1"/>
  <c r="F20" i="1"/>
  <c r="F18" i="1"/>
  <c r="F16" i="1"/>
  <c r="F14" i="1"/>
  <c r="F12" i="1"/>
  <c r="F10" i="1"/>
  <c r="F8" i="1"/>
  <c r="F6" i="1"/>
  <c r="F4" i="1"/>
  <c r="F39" i="1"/>
  <c r="F37" i="1"/>
  <c r="F35" i="1"/>
  <c r="F33" i="1"/>
  <c r="F31" i="1"/>
  <c r="F29" i="1"/>
  <c r="F27" i="1"/>
  <c r="F54" i="1"/>
  <c r="F52" i="1"/>
  <c r="F50" i="1"/>
  <c r="F48" i="1"/>
  <c r="F46" i="1"/>
  <c r="F44" i="1"/>
  <c r="F42" i="1"/>
  <c r="F40" i="1"/>
  <c r="F69" i="1"/>
  <c r="F67" i="1"/>
  <c r="F65" i="1"/>
  <c r="F63" i="1"/>
  <c r="F61" i="1"/>
  <c r="F59" i="1"/>
  <c r="F57" i="1"/>
  <c r="F55" i="1"/>
  <c r="F88" i="1"/>
  <c r="F86" i="1"/>
  <c r="F84" i="1"/>
  <c r="F82" i="1"/>
  <c r="F80" i="1"/>
  <c r="F78" i="1"/>
  <c r="F76" i="1"/>
  <c r="F74" i="1"/>
  <c r="F72" i="1"/>
  <c r="F109" i="1"/>
  <c r="F107" i="1"/>
  <c r="F105" i="1"/>
  <c r="F103" i="1"/>
  <c r="F101" i="1"/>
  <c r="F99" i="1"/>
  <c r="F97" i="1"/>
  <c r="F95" i="1"/>
  <c r="F93" i="1"/>
  <c r="F91" i="1"/>
  <c r="F126" i="1"/>
  <c r="F124" i="1"/>
  <c r="F122" i="1"/>
  <c r="F120" i="1"/>
  <c r="F118" i="1"/>
  <c r="F116" i="1"/>
  <c r="F114" i="1"/>
  <c r="F112" i="1"/>
  <c r="F110" i="1"/>
  <c r="F140" i="1"/>
  <c r="F138" i="1"/>
  <c r="F136" i="1"/>
  <c r="F134" i="1"/>
  <c r="F132" i="1"/>
  <c r="F130" i="1"/>
  <c r="F128" i="1"/>
  <c r="F157" i="1"/>
  <c r="F155" i="1"/>
  <c r="F153" i="1"/>
  <c r="F151" i="1"/>
  <c r="F149" i="1"/>
  <c r="F147" i="1"/>
  <c r="F145" i="1"/>
  <c r="F143" i="1"/>
  <c r="F185" i="1"/>
  <c r="F183" i="1"/>
  <c r="F181" i="1"/>
  <c r="F179" i="1"/>
  <c r="F177" i="1"/>
  <c r="F175" i="1"/>
  <c r="F173" i="1"/>
  <c r="F171" i="1"/>
  <c r="F169" i="1"/>
  <c r="F167" i="1"/>
  <c r="F165" i="1"/>
  <c r="F163" i="1"/>
  <c r="F161" i="1"/>
  <c r="F159" i="1"/>
  <c r="F200" i="1"/>
  <c r="F198" i="1"/>
  <c r="F196" i="1"/>
  <c r="F194" i="1"/>
  <c r="F192" i="1"/>
  <c r="F190" i="1"/>
  <c r="F188" i="1"/>
  <c r="F186" i="1"/>
  <c r="F214" i="1"/>
  <c r="F212" i="1"/>
  <c r="F210" i="1"/>
  <c r="F208" i="1"/>
  <c r="F206" i="1"/>
  <c r="F204" i="1"/>
  <c r="F202" i="1"/>
  <c r="F1400" i="1"/>
  <c r="F1398" i="1"/>
  <c r="F1396" i="1"/>
  <c r="F1394" i="1"/>
  <c r="F1392" i="1"/>
  <c r="F1390" i="1"/>
  <c r="F1388" i="1"/>
  <c r="F1386" i="1"/>
  <c r="F1384" i="1"/>
  <c r="F1382" i="1"/>
  <c r="F1380" i="1"/>
  <c r="F1378" i="1"/>
  <c r="F1376" i="1"/>
  <c r="F1374" i="1"/>
  <c r="F1372" i="1"/>
  <c r="F1370" i="1"/>
  <c r="F1368" i="1"/>
  <c r="F1366" i="1"/>
  <c r="F1364" i="1"/>
  <c r="F1362" i="1"/>
  <c r="F1360" i="1"/>
  <c r="F1358" i="1"/>
  <c r="F1356" i="1"/>
  <c r="F1354" i="1"/>
  <c r="F1352" i="1"/>
  <c r="F1350" i="1"/>
  <c r="F1348" i="1"/>
  <c r="F1346" i="1"/>
  <c r="F1344" i="1"/>
  <c r="F1342" i="1"/>
  <c r="F1340" i="1"/>
  <c r="F1338" i="1"/>
  <c r="F1336" i="1"/>
  <c r="F1334" i="1"/>
  <c r="F1332" i="1"/>
  <c r="F1330" i="1"/>
  <c r="F1328" i="1"/>
  <c r="F1326" i="1"/>
  <c r="F1324" i="1"/>
  <c r="F1322" i="1"/>
  <c r="F1320" i="1"/>
  <c r="F1318" i="1"/>
  <c r="F1316" i="1"/>
  <c r="F1314" i="1"/>
  <c r="F1312" i="1"/>
  <c r="F1310" i="1"/>
  <c r="F1308" i="1"/>
  <c r="F1306" i="1"/>
  <c r="F1304" i="1"/>
  <c r="F1302" i="1"/>
  <c r="F1300" i="1"/>
  <c r="F1298" i="1"/>
  <c r="F1296" i="1"/>
  <c r="F1294" i="1"/>
  <c r="F1292" i="1"/>
  <c r="K1197" i="1"/>
  <c r="F1197" i="1"/>
  <c r="K1189" i="1"/>
  <c r="F1189" i="1"/>
  <c r="K1181" i="1"/>
  <c r="F1181" i="1"/>
  <c r="K1173" i="1"/>
  <c r="F1173" i="1"/>
  <c r="K1165" i="1"/>
  <c r="F1165" i="1"/>
  <c r="K1157" i="1"/>
  <c r="F1157" i="1"/>
  <c r="K1149" i="1"/>
  <c r="F1149" i="1"/>
  <c r="K1141" i="1"/>
  <c r="F1141" i="1"/>
  <c r="K1133" i="1"/>
  <c r="F1133" i="1"/>
  <c r="K1125" i="1"/>
  <c r="F1125" i="1"/>
  <c r="K1117" i="1"/>
  <c r="F1117" i="1"/>
  <c r="K1109" i="1"/>
  <c r="F1109" i="1"/>
  <c r="K1101" i="1"/>
  <c r="F1101" i="1"/>
  <c r="K1093" i="1"/>
  <c r="F1093" i="1"/>
  <c r="K1085" i="1"/>
  <c r="F1085" i="1"/>
  <c r="K1077" i="1"/>
  <c r="F1077" i="1"/>
  <c r="K1069" i="1"/>
  <c r="F1069" i="1"/>
  <c r="K1061" i="1"/>
  <c r="F1061" i="1"/>
  <c r="K1053" i="1"/>
  <c r="F1053" i="1"/>
  <c r="K1045" i="1"/>
  <c r="F1045" i="1"/>
  <c r="K1037" i="1"/>
  <c r="F1037" i="1"/>
  <c r="K1029" i="1"/>
  <c r="F1029" i="1"/>
  <c r="K1021" i="1"/>
  <c r="F1021" i="1"/>
  <c r="K1013" i="1"/>
  <c r="F1013" i="1"/>
  <c r="K1005" i="1"/>
  <c r="F1005" i="1"/>
  <c r="K997" i="1"/>
  <c r="F997" i="1"/>
  <c r="K989" i="1"/>
  <c r="F989" i="1"/>
  <c r="K981" i="1"/>
  <c r="F981" i="1"/>
  <c r="K973" i="1"/>
  <c r="F973" i="1"/>
  <c r="K965" i="1"/>
  <c r="F965" i="1"/>
  <c r="K957" i="1"/>
  <c r="F957" i="1"/>
  <c r="K949" i="1"/>
  <c r="F949" i="1"/>
  <c r="K941" i="1"/>
  <c r="F941" i="1"/>
  <c r="K933" i="1"/>
  <c r="F933" i="1"/>
  <c r="K925" i="1"/>
  <c r="F925" i="1"/>
  <c r="K917" i="1"/>
  <c r="F917" i="1"/>
  <c r="K909" i="1"/>
  <c r="F909" i="1"/>
  <c r="K901" i="1"/>
  <c r="F901" i="1"/>
  <c r="K893" i="1"/>
  <c r="F893" i="1"/>
  <c r="K885" i="1"/>
  <c r="F885" i="1"/>
  <c r="K877" i="1"/>
  <c r="F877" i="1"/>
  <c r="K869" i="1"/>
  <c r="F869" i="1"/>
  <c r="K861" i="1"/>
  <c r="F861" i="1"/>
  <c r="K853" i="1"/>
  <c r="F853" i="1"/>
  <c r="K845" i="1"/>
  <c r="F845" i="1"/>
  <c r="K837" i="1"/>
  <c r="F837" i="1"/>
  <c r="K829" i="1"/>
  <c r="F829" i="1"/>
  <c r="K821" i="1"/>
  <c r="F821" i="1"/>
  <c r="K813" i="1"/>
  <c r="F813" i="1"/>
  <c r="K805" i="1"/>
  <c r="F805" i="1"/>
  <c r="K797" i="1"/>
  <c r="F797" i="1"/>
  <c r="K789" i="1"/>
  <c r="F789" i="1"/>
  <c r="K781" i="1"/>
  <c r="F781" i="1"/>
  <c r="K773" i="1"/>
  <c r="F773" i="1"/>
  <c r="K765" i="1"/>
  <c r="F765" i="1"/>
  <c r="K757" i="1"/>
  <c r="F757" i="1"/>
  <c r="K749" i="1"/>
  <c r="F749" i="1"/>
  <c r="K741" i="1"/>
  <c r="F741" i="1"/>
  <c r="K733" i="1"/>
  <c r="F733" i="1"/>
  <c r="K725" i="1"/>
  <c r="F725" i="1"/>
  <c r="K717" i="1"/>
  <c r="F717" i="1"/>
  <c r="K709" i="1"/>
  <c r="F709" i="1"/>
  <c r="K701" i="1"/>
  <c r="F701" i="1"/>
  <c r="K693" i="1"/>
  <c r="F693" i="1"/>
  <c r="K685" i="1"/>
  <c r="F685" i="1"/>
  <c r="K677" i="1"/>
  <c r="F677" i="1"/>
  <c r="K669" i="1"/>
  <c r="F669" i="1"/>
  <c r="K661" i="1"/>
  <c r="F661" i="1"/>
  <c r="K653" i="1"/>
  <c r="F653" i="1"/>
  <c r="K645" i="1"/>
  <c r="F645" i="1"/>
  <c r="K637" i="1"/>
  <c r="F637" i="1"/>
  <c r="K629" i="1"/>
  <c r="F629" i="1"/>
  <c r="K621" i="1"/>
  <c r="F621" i="1"/>
  <c r="K613" i="1"/>
  <c r="F613" i="1"/>
  <c r="K605" i="1"/>
  <c r="F605" i="1"/>
  <c r="K597" i="1"/>
  <c r="F597" i="1"/>
  <c r="K589" i="1"/>
  <c r="F589" i="1"/>
  <c r="K581" i="1"/>
  <c r="F581" i="1"/>
  <c r="K573" i="1"/>
  <c r="F573" i="1"/>
  <c r="K565" i="1"/>
  <c r="F565" i="1"/>
  <c r="K557" i="1"/>
  <c r="F557" i="1"/>
  <c r="K549" i="1"/>
  <c r="F549" i="1"/>
  <c r="K541" i="1"/>
  <c r="F541" i="1"/>
  <c r="K533" i="1"/>
  <c r="F533" i="1"/>
  <c r="K525" i="1"/>
  <c r="F525" i="1"/>
  <c r="K517" i="1"/>
  <c r="F517" i="1"/>
  <c r="K509" i="1"/>
  <c r="F509" i="1"/>
  <c r="K501" i="1"/>
  <c r="F501" i="1"/>
  <c r="K493" i="1"/>
  <c r="F493" i="1"/>
  <c r="K485" i="1"/>
  <c r="F485" i="1"/>
  <c r="K477" i="1"/>
  <c r="F477" i="1"/>
  <c r="K469" i="1"/>
  <c r="F469" i="1"/>
  <c r="K461" i="1"/>
  <c r="F461" i="1"/>
  <c r="K453" i="1"/>
  <c r="F453" i="1"/>
  <c r="K445" i="1"/>
  <c r="F445" i="1"/>
  <c r="K437" i="1"/>
  <c r="F437" i="1"/>
  <c r="K429" i="1"/>
  <c r="F429" i="1"/>
  <c r="K421" i="1"/>
  <c r="F421" i="1"/>
  <c r="K413" i="1"/>
  <c r="F413" i="1"/>
  <c r="K405" i="1"/>
  <c r="F405" i="1"/>
  <c r="K397" i="1"/>
  <c r="F397" i="1"/>
  <c r="K389" i="1"/>
  <c r="F389" i="1"/>
  <c r="K381" i="1"/>
  <c r="F381" i="1"/>
  <c r="K373" i="1"/>
  <c r="F373" i="1"/>
  <c r="K365" i="1"/>
  <c r="F365" i="1"/>
  <c r="K357" i="1"/>
  <c r="F357" i="1"/>
  <c r="K349" i="1"/>
  <c r="F349" i="1"/>
  <c r="K341" i="1"/>
  <c r="F341" i="1"/>
  <c r="K333" i="1"/>
  <c r="F333" i="1"/>
  <c r="K325" i="1"/>
  <c r="F325" i="1"/>
  <c r="K317" i="1"/>
  <c r="F317" i="1"/>
  <c r="K309" i="1"/>
  <c r="F309" i="1"/>
  <c r="K301" i="1"/>
  <c r="F301" i="1"/>
  <c r="K293" i="1"/>
  <c r="F293" i="1"/>
  <c r="K1199" i="1"/>
  <c r="F1199" i="1"/>
  <c r="K1191" i="1"/>
  <c r="F1191" i="1"/>
  <c r="K1183" i="1"/>
  <c r="F1183" i="1"/>
  <c r="K1175" i="1"/>
  <c r="F1175" i="1"/>
  <c r="K1167" i="1"/>
  <c r="F1167" i="1"/>
  <c r="K1159" i="1"/>
  <c r="F1159" i="1"/>
  <c r="K1151" i="1"/>
  <c r="F1151" i="1"/>
  <c r="K1143" i="1"/>
  <c r="F1143" i="1"/>
  <c r="K1135" i="1"/>
  <c r="F1135" i="1"/>
  <c r="K1127" i="1"/>
  <c r="F1127" i="1"/>
  <c r="K1119" i="1"/>
  <c r="F1119" i="1"/>
  <c r="K1111" i="1"/>
  <c r="F1111" i="1"/>
  <c r="K1103" i="1"/>
  <c r="F1103" i="1"/>
  <c r="K1095" i="1"/>
  <c r="F1095" i="1"/>
  <c r="K1087" i="1"/>
  <c r="F1087" i="1"/>
  <c r="K1079" i="1"/>
  <c r="F1079" i="1"/>
  <c r="K1071" i="1"/>
  <c r="F1071" i="1"/>
  <c r="K1063" i="1"/>
  <c r="F1063" i="1"/>
  <c r="K1055" i="1"/>
  <c r="F1055" i="1"/>
  <c r="K1047" i="1"/>
  <c r="F1047" i="1"/>
  <c r="K1039" i="1"/>
  <c r="F1039" i="1"/>
  <c r="K1031" i="1"/>
  <c r="F1031" i="1"/>
  <c r="K1023" i="1"/>
  <c r="F1023" i="1"/>
  <c r="K1015" i="1"/>
  <c r="F1015" i="1"/>
  <c r="K1007" i="1"/>
  <c r="F1007" i="1"/>
  <c r="K999" i="1"/>
  <c r="F999" i="1"/>
  <c r="K991" i="1"/>
  <c r="F991" i="1"/>
  <c r="K983" i="1"/>
  <c r="F983" i="1"/>
  <c r="K975" i="1"/>
  <c r="F975" i="1"/>
  <c r="K967" i="1"/>
  <c r="F967" i="1"/>
  <c r="K959" i="1"/>
  <c r="F959" i="1"/>
  <c r="K951" i="1"/>
  <c r="F951" i="1"/>
  <c r="K943" i="1"/>
  <c r="F943" i="1"/>
  <c r="K935" i="1"/>
  <c r="F935" i="1"/>
  <c r="K927" i="1"/>
  <c r="F927" i="1"/>
  <c r="K919" i="1"/>
  <c r="F919" i="1"/>
  <c r="K911" i="1"/>
  <c r="F911" i="1"/>
  <c r="K903" i="1"/>
  <c r="F903" i="1"/>
  <c r="K895" i="1"/>
  <c r="F895" i="1"/>
  <c r="K887" i="1"/>
  <c r="F887" i="1"/>
  <c r="K879" i="1"/>
  <c r="F879" i="1"/>
  <c r="K871" i="1"/>
  <c r="F871" i="1"/>
  <c r="K863" i="1"/>
  <c r="F863" i="1"/>
  <c r="K855" i="1"/>
  <c r="F855" i="1"/>
  <c r="K847" i="1"/>
  <c r="F847" i="1"/>
  <c r="K839" i="1"/>
  <c r="F839" i="1"/>
  <c r="K831" i="1"/>
  <c r="F831" i="1"/>
  <c r="K823" i="1"/>
  <c r="F823" i="1"/>
  <c r="K815" i="1"/>
  <c r="F815" i="1"/>
  <c r="K807" i="1"/>
  <c r="F807" i="1"/>
  <c r="K799" i="1"/>
  <c r="F799" i="1"/>
  <c r="K791" i="1"/>
  <c r="F791" i="1"/>
  <c r="K783" i="1"/>
  <c r="F783" i="1"/>
  <c r="K775" i="1"/>
  <c r="F775" i="1"/>
  <c r="K767" i="1"/>
  <c r="F767" i="1"/>
  <c r="K759" i="1"/>
  <c r="F759" i="1"/>
  <c r="K751" i="1"/>
  <c r="F751" i="1"/>
  <c r="K743" i="1"/>
  <c r="F743" i="1"/>
  <c r="K735" i="1"/>
  <c r="F735" i="1"/>
  <c r="K727" i="1"/>
  <c r="F727" i="1"/>
  <c r="K719" i="1"/>
  <c r="F719" i="1"/>
  <c r="K711" i="1"/>
  <c r="F711" i="1"/>
  <c r="K703" i="1"/>
  <c r="F703" i="1"/>
  <c r="K695" i="1"/>
  <c r="F695" i="1"/>
  <c r="K687" i="1"/>
  <c r="F687" i="1"/>
  <c r="K679" i="1"/>
  <c r="F679" i="1"/>
  <c r="K671" i="1"/>
  <c r="F671" i="1"/>
  <c r="K663" i="1"/>
  <c r="F663" i="1"/>
  <c r="K655" i="1"/>
  <c r="F655" i="1"/>
  <c r="K647" i="1"/>
  <c r="F647" i="1"/>
  <c r="K639" i="1"/>
  <c r="F639" i="1"/>
  <c r="K631" i="1"/>
  <c r="F631" i="1"/>
  <c r="K623" i="1"/>
  <c r="F623" i="1"/>
  <c r="K615" i="1"/>
  <c r="F615" i="1"/>
  <c r="K607" i="1"/>
  <c r="F607" i="1"/>
  <c r="K599" i="1"/>
  <c r="F599" i="1"/>
  <c r="K591" i="1"/>
  <c r="F591" i="1"/>
  <c r="K583" i="1"/>
  <c r="F583" i="1"/>
  <c r="K575" i="1"/>
  <c r="F575" i="1"/>
  <c r="K567" i="1"/>
  <c r="F567" i="1"/>
  <c r="K559" i="1"/>
  <c r="F559" i="1"/>
  <c r="K551" i="1"/>
  <c r="F551" i="1"/>
  <c r="K543" i="1"/>
  <c r="F543" i="1"/>
  <c r="K535" i="1"/>
  <c r="F535" i="1"/>
  <c r="K527" i="1"/>
  <c r="F527" i="1"/>
  <c r="K519" i="1"/>
  <c r="F519" i="1"/>
  <c r="K511" i="1"/>
  <c r="F511" i="1"/>
  <c r="K503" i="1"/>
  <c r="F503" i="1"/>
  <c r="K495" i="1"/>
  <c r="F495" i="1"/>
  <c r="K487" i="1"/>
  <c r="F487" i="1"/>
  <c r="K479" i="1"/>
  <c r="F479" i="1"/>
  <c r="K471" i="1"/>
  <c r="F471" i="1"/>
  <c r="K463" i="1"/>
  <c r="F463" i="1"/>
  <c r="K455" i="1"/>
  <c r="F455" i="1"/>
  <c r="K447" i="1"/>
  <c r="F447" i="1"/>
  <c r="K439" i="1"/>
  <c r="F439" i="1"/>
  <c r="K431" i="1"/>
  <c r="F431" i="1"/>
  <c r="K423" i="1"/>
  <c r="F423" i="1"/>
  <c r="K415" i="1"/>
  <c r="F415" i="1"/>
  <c r="K407" i="1"/>
  <c r="F407" i="1"/>
  <c r="K399" i="1"/>
  <c r="F399" i="1"/>
  <c r="K391" i="1"/>
  <c r="F391" i="1"/>
  <c r="K383" i="1"/>
  <c r="F383" i="1"/>
  <c r="K375" i="1"/>
  <c r="F375" i="1"/>
  <c r="K367" i="1"/>
  <c r="F367" i="1"/>
  <c r="K359" i="1"/>
  <c r="F359" i="1"/>
  <c r="K351" i="1"/>
  <c r="F351" i="1"/>
  <c r="K343" i="1"/>
  <c r="F343" i="1"/>
  <c r="K335" i="1"/>
  <c r="F335" i="1"/>
  <c r="K327" i="1"/>
  <c r="F327" i="1"/>
  <c r="K319" i="1"/>
  <c r="F319" i="1"/>
  <c r="K311" i="1"/>
  <c r="F311" i="1"/>
  <c r="K303" i="1"/>
  <c r="F303" i="1"/>
  <c r="K295" i="1"/>
  <c r="F295" i="1"/>
  <c r="G956" i="3"/>
  <c r="E956" i="3"/>
  <c r="G952" i="3"/>
  <c r="E952" i="3"/>
  <c r="G948" i="3"/>
  <c r="E948" i="3"/>
  <c r="G944" i="3"/>
  <c r="E944" i="3"/>
  <c r="G942" i="3"/>
  <c r="E942" i="3"/>
  <c r="G940" i="3"/>
  <c r="E940" i="3"/>
  <c r="G936" i="3"/>
  <c r="E936" i="3"/>
  <c r="G932" i="3"/>
  <c r="E932" i="3"/>
  <c r="G928" i="3"/>
  <c r="E928" i="3"/>
  <c r="G926" i="3"/>
  <c r="E926" i="3"/>
  <c r="G924" i="3"/>
  <c r="E924" i="3"/>
  <c r="G920" i="3"/>
  <c r="E920" i="3"/>
  <c r="G916" i="3"/>
  <c r="E916" i="3"/>
  <c r="G912" i="3"/>
  <c r="E912" i="3"/>
  <c r="G910" i="3"/>
  <c r="E910" i="3"/>
  <c r="G908" i="3"/>
  <c r="E908" i="3"/>
  <c r="G904" i="3"/>
  <c r="E904" i="3"/>
  <c r="G900" i="3"/>
  <c r="E900" i="3"/>
  <c r="G896" i="3"/>
  <c r="E896" i="3"/>
  <c r="G894" i="3"/>
  <c r="E894" i="3"/>
  <c r="G892" i="3"/>
  <c r="E892" i="3"/>
  <c r="G888" i="3"/>
  <c r="E888" i="3"/>
  <c r="G884" i="3"/>
  <c r="E884" i="3"/>
  <c r="G880" i="3"/>
  <c r="E880" i="3"/>
  <c r="G878" i="3"/>
  <c r="E878" i="3"/>
  <c r="G876" i="3"/>
  <c r="E876" i="3"/>
  <c r="G872" i="3"/>
  <c r="E872" i="3"/>
  <c r="G868" i="3"/>
  <c r="E868" i="3"/>
  <c r="G864" i="3"/>
  <c r="E864" i="3"/>
  <c r="G862" i="3"/>
  <c r="E862" i="3"/>
  <c r="G860" i="3"/>
  <c r="E860" i="3"/>
  <c r="G856" i="3"/>
  <c r="E856" i="3"/>
  <c r="G852" i="3"/>
  <c r="E852" i="3"/>
  <c r="G848" i="3"/>
  <c r="E848" i="3"/>
  <c r="G846" i="3"/>
  <c r="E846" i="3"/>
  <c r="G844" i="3"/>
  <c r="E844" i="3"/>
  <c r="G840" i="3"/>
  <c r="E840" i="3"/>
  <c r="G836" i="3"/>
  <c r="E836" i="3"/>
  <c r="G832" i="3"/>
  <c r="E832" i="3"/>
  <c r="G830" i="3"/>
  <c r="E830" i="3"/>
  <c r="G828" i="3"/>
  <c r="E828" i="3"/>
  <c r="G824" i="3"/>
  <c r="E824" i="3"/>
  <c r="G820" i="3"/>
  <c r="E820" i="3"/>
  <c r="G816" i="3"/>
  <c r="E816" i="3"/>
  <c r="G814" i="3"/>
  <c r="E814" i="3"/>
  <c r="G812" i="3"/>
  <c r="E812" i="3"/>
  <c r="G808" i="3"/>
  <c r="E808" i="3"/>
  <c r="G804" i="3"/>
  <c r="E804" i="3"/>
  <c r="G800" i="3"/>
  <c r="E800" i="3"/>
  <c r="G798" i="3"/>
  <c r="E798" i="3"/>
  <c r="G796" i="3"/>
  <c r="E796" i="3"/>
  <c r="G792" i="3"/>
  <c r="E792" i="3"/>
  <c r="G788" i="3"/>
  <c r="E788" i="3"/>
  <c r="G784" i="3"/>
  <c r="E784" i="3"/>
  <c r="G782" i="3"/>
  <c r="E782" i="3"/>
  <c r="G780" i="3"/>
  <c r="E780" i="3"/>
  <c r="G776" i="3"/>
  <c r="E776" i="3"/>
  <c r="G772" i="3"/>
  <c r="E772" i="3"/>
  <c r="G768" i="3"/>
  <c r="E768" i="3"/>
  <c r="G766" i="3"/>
  <c r="E766" i="3"/>
  <c r="G764" i="3"/>
  <c r="E764" i="3"/>
  <c r="G760" i="3"/>
  <c r="E760" i="3"/>
  <c r="G756" i="3"/>
  <c r="E756" i="3"/>
  <c r="G752" i="3"/>
  <c r="E752" i="3"/>
  <c r="G750" i="3"/>
  <c r="E750" i="3"/>
  <c r="G748" i="3"/>
  <c r="E748" i="3"/>
  <c r="G744" i="3"/>
  <c r="E744" i="3"/>
  <c r="G740" i="3"/>
  <c r="E740" i="3"/>
  <c r="G736" i="3"/>
  <c r="E736" i="3"/>
  <c r="G734" i="3"/>
  <c r="E734" i="3"/>
  <c r="G732" i="3"/>
  <c r="E732" i="3"/>
  <c r="G728" i="3"/>
  <c r="E728" i="3"/>
  <c r="G724" i="3"/>
  <c r="E724" i="3"/>
  <c r="G720" i="3"/>
  <c r="E720" i="3"/>
  <c r="G718" i="3"/>
  <c r="E718" i="3"/>
  <c r="G716" i="3"/>
  <c r="E716" i="3"/>
  <c r="G712" i="3"/>
  <c r="E712" i="3"/>
  <c r="G708" i="3"/>
  <c r="E708" i="3"/>
  <c r="G704" i="3"/>
  <c r="E704" i="3"/>
  <c r="G702" i="3"/>
  <c r="E702" i="3"/>
  <c r="G700" i="3"/>
  <c r="E700" i="3"/>
  <c r="G696" i="3"/>
  <c r="E696" i="3"/>
  <c r="G692" i="3"/>
  <c r="E692" i="3"/>
  <c r="G688" i="3"/>
  <c r="E688" i="3"/>
  <c r="G686" i="3"/>
  <c r="E686" i="3"/>
  <c r="G684" i="3"/>
  <c r="E684" i="3"/>
  <c r="G680" i="3"/>
  <c r="E680" i="3"/>
  <c r="G676" i="3"/>
  <c r="E676" i="3"/>
  <c r="G672" i="3"/>
  <c r="E672" i="3"/>
  <c r="G670" i="3"/>
  <c r="E670" i="3"/>
  <c r="G668" i="3"/>
  <c r="E668" i="3"/>
  <c r="G664" i="3"/>
  <c r="E664" i="3"/>
  <c r="G660" i="3"/>
  <c r="E660" i="3"/>
  <c r="G656" i="3"/>
  <c r="E656" i="3"/>
  <c r="G654" i="3"/>
  <c r="E654" i="3"/>
  <c r="G652" i="3"/>
  <c r="E652" i="3"/>
  <c r="G648" i="3"/>
  <c r="E648" i="3"/>
  <c r="G644" i="3"/>
  <c r="E644" i="3"/>
  <c r="G640" i="3"/>
  <c r="E640" i="3"/>
  <c r="G638" i="3"/>
  <c r="E638" i="3"/>
  <c r="G636" i="3"/>
  <c r="E636" i="3"/>
  <c r="G632" i="3"/>
  <c r="E632" i="3"/>
  <c r="G628" i="3"/>
  <c r="E628" i="3"/>
  <c r="G624" i="3"/>
  <c r="E624" i="3"/>
  <c r="G622" i="3"/>
  <c r="E622" i="3"/>
  <c r="G620" i="3"/>
  <c r="E620" i="3"/>
  <c r="G616" i="3"/>
  <c r="E616" i="3"/>
  <c r="G612" i="3"/>
  <c r="E612" i="3"/>
  <c r="G608" i="3"/>
  <c r="E608" i="3"/>
  <c r="G606" i="3"/>
  <c r="E606" i="3"/>
  <c r="G604" i="3"/>
  <c r="E604" i="3"/>
  <c r="G600" i="3"/>
  <c r="E600" i="3"/>
  <c r="G596" i="3"/>
  <c r="E596" i="3"/>
  <c r="G592" i="3"/>
  <c r="E592" i="3"/>
  <c r="G590" i="3"/>
  <c r="E590" i="3"/>
  <c r="G588" i="3"/>
  <c r="E588" i="3"/>
  <c r="G584" i="3"/>
  <c r="E584" i="3"/>
  <c r="G580" i="3"/>
  <c r="E580" i="3"/>
  <c r="G576" i="3"/>
  <c r="E576" i="3"/>
  <c r="G574" i="3"/>
  <c r="E574" i="3"/>
  <c r="G572" i="3"/>
  <c r="E572" i="3"/>
  <c r="G568" i="3"/>
  <c r="E568" i="3"/>
  <c r="G564" i="3"/>
  <c r="E564" i="3"/>
  <c r="G560" i="3"/>
  <c r="E560" i="3"/>
  <c r="G558" i="3"/>
  <c r="E558" i="3"/>
  <c r="G556" i="3"/>
  <c r="E556" i="3"/>
  <c r="G552" i="3"/>
  <c r="E552" i="3"/>
  <c r="G548" i="3"/>
  <c r="E548" i="3"/>
  <c r="G544" i="3"/>
  <c r="E544" i="3"/>
  <c r="G542" i="3"/>
  <c r="E542" i="3"/>
  <c r="G540" i="3"/>
  <c r="E540" i="3"/>
  <c r="G536" i="3"/>
  <c r="E536" i="3"/>
  <c r="G532" i="3"/>
  <c r="E532" i="3"/>
  <c r="G528" i="3"/>
  <c r="E528" i="3"/>
  <c r="G526" i="3"/>
  <c r="E526" i="3"/>
  <c r="G524" i="3"/>
  <c r="E524" i="3"/>
  <c r="G520" i="3"/>
  <c r="E520" i="3"/>
  <c r="G516" i="3"/>
  <c r="E516" i="3"/>
  <c r="G512" i="3"/>
  <c r="E512" i="3"/>
  <c r="G510" i="3"/>
  <c r="E510" i="3"/>
  <c r="G508" i="3"/>
  <c r="E508" i="3"/>
  <c r="G504" i="3"/>
  <c r="E504" i="3"/>
  <c r="G500" i="3"/>
  <c r="E500" i="3"/>
  <c r="G496" i="3"/>
  <c r="E496" i="3"/>
  <c r="G494" i="3"/>
  <c r="E494" i="3"/>
  <c r="G492" i="3"/>
  <c r="E492" i="3"/>
  <c r="G488" i="3"/>
  <c r="E488" i="3"/>
  <c r="G484" i="3"/>
  <c r="E484" i="3"/>
  <c r="G480" i="3"/>
  <c r="E480" i="3"/>
  <c r="G478" i="3"/>
  <c r="E478" i="3"/>
  <c r="G476" i="3"/>
  <c r="E476" i="3"/>
  <c r="G472" i="3"/>
  <c r="E472" i="3"/>
  <c r="G468" i="3"/>
  <c r="E468" i="3"/>
  <c r="G464" i="3"/>
  <c r="E464" i="3"/>
  <c r="G462" i="3"/>
  <c r="E462" i="3"/>
  <c r="G460" i="3"/>
  <c r="E460" i="3"/>
  <c r="G456" i="3"/>
  <c r="E456" i="3"/>
  <c r="G452" i="3"/>
  <c r="E452" i="3"/>
  <c r="G448" i="3"/>
  <c r="E448" i="3"/>
  <c r="G446" i="3"/>
  <c r="E446" i="3"/>
  <c r="G444" i="3"/>
  <c r="E444" i="3"/>
  <c r="G440" i="3"/>
  <c r="E440" i="3"/>
  <c r="G438" i="3"/>
  <c r="E438" i="3"/>
  <c r="G436" i="3"/>
  <c r="E436" i="3"/>
  <c r="G432" i="3"/>
  <c r="E432" i="3"/>
  <c r="G430" i="3"/>
  <c r="E430" i="3"/>
  <c r="G428" i="3"/>
  <c r="E428" i="3"/>
  <c r="G424" i="3"/>
  <c r="E424" i="3"/>
  <c r="G422" i="3"/>
  <c r="E422" i="3"/>
  <c r="G420" i="3"/>
  <c r="E420" i="3"/>
  <c r="G416" i="3"/>
  <c r="E416" i="3"/>
  <c r="G414" i="3"/>
  <c r="E414" i="3"/>
  <c r="G412" i="3"/>
  <c r="E412" i="3"/>
  <c r="G408" i="3"/>
  <c r="E408" i="3"/>
  <c r="G406" i="3"/>
  <c r="E406" i="3"/>
  <c r="G404" i="3"/>
  <c r="E404" i="3"/>
  <c r="G400" i="3"/>
  <c r="E400" i="3"/>
  <c r="G398" i="3"/>
  <c r="E398" i="3"/>
  <c r="G396" i="3"/>
  <c r="E396" i="3"/>
  <c r="G392" i="3"/>
  <c r="E392" i="3"/>
  <c r="G390" i="3"/>
  <c r="E390" i="3"/>
  <c r="G388" i="3"/>
  <c r="E388" i="3"/>
  <c r="G384" i="3"/>
  <c r="E384" i="3"/>
  <c r="G382" i="3"/>
  <c r="E382" i="3"/>
  <c r="G380" i="3"/>
  <c r="E380" i="3"/>
  <c r="G376" i="3"/>
  <c r="E376" i="3"/>
  <c r="G374" i="3"/>
  <c r="E374" i="3"/>
  <c r="G372" i="3"/>
  <c r="E372" i="3"/>
  <c r="G368" i="3"/>
  <c r="E368" i="3"/>
  <c r="G366" i="3"/>
  <c r="E366" i="3"/>
  <c r="G364" i="3"/>
  <c r="E364" i="3"/>
  <c r="G360" i="3"/>
  <c r="E360" i="3"/>
  <c r="G358" i="3"/>
  <c r="E358" i="3"/>
  <c r="G356" i="3"/>
  <c r="E356" i="3"/>
  <c r="G352" i="3"/>
  <c r="E352" i="3"/>
  <c r="G350" i="3"/>
  <c r="E350" i="3"/>
  <c r="G348" i="3"/>
  <c r="E348" i="3"/>
  <c r="G344" i="3"/>
  <c r="E344" i="3"/>
  <c r="G342" i="3"/>
  <c r="E342" i="3"/>
  <c r="G340" i="3"/>
  <c r="E340" i="3"/>
  <c r="G336" i="3"/>
  <c r="E336" i="3"/>
  <c r="G334" i="3"/>
  <c r="E334" i="3"/>
  <c r="G332" i="3"/>
  <c r="E332" i="3"/>
  <c r="G328" i="3"/>
  <c r="E328" i="3"/>
  <c r="G326" i="3"/>
  <c r="E326" i="3"/>
  <c r="G324" i="3"/>
  <c r="E324" i="3"/>
  <c r="G318" i="3"/>
  <c r="E318" i="3"/>
  <c r="G316" i="3"/>
  <c r="E316" i="3"/>
  <c r="G312" i="3"/>
  <c r="E312" i="3"/>
  <c r="G310" i="3"/>
  <c r="E310" i="3"/>
  <c r="G308" i="3"/>
  <c r="E308" i="3"/>
  <c r="G304" i="3"/>
  <c r="E304" i="3"/>
  <c r="G302" i="3"/>
  <c r="E302" i="3"/>
  <c r="G300" i="3"/>
  <c r="E300" i="3"/>
  <c r="G296" i="3"/>
  <c r="E296" i="3"/>
  <c r="G294" i="3"/>
  <c r="E294" i="3"/>
  <c r="G292" i="3"/>
  <c r="E292" i="3"/>
  <c r="E288" i="3"/>
  <c r="G288" i="3"/>
  <c r="G286" i="3"/>
  <c r="E286" i="3"/>
  <c r="G284" i="3"/>
  <c r="E284" i="3"/>
  <c r="G280" i="3"/>
  <c r="E280" i="3"/>
  <c r="G278" i="3"/>
  <c r="E278" i="3"/>
  <c r="G276" i="3"/>
  <c r="E276" i="3"/>
  <c r="G272" i="3"/>
  <c r="E272" i="3"/>
  <c r="G270" i="3"/>
  <c r="E270" i="3"/>
  <c r="G268" i="3"/>
  <c r="E268" i="3"/>
  <c r="G264" i="3"/>
  <c r="E264" i="3"/>
  <c r="G262" i="3"/>
  <c r="E262" i="3"/>
  <c r="G260" i="3"/>
  <c r="E260" i="3"/>
  <c r="G256" i="3"/>
  <c r="E256" i="3"/>
  <c r="G254" i="3"/>
  <c r="E254" i="3"/>
  <c r="G252" i="3"/>
  <c r="E252" i="3"/>
  <c r="G248" i="3"/>
  <c r="E248" i="3"/>
  <c r="G246" i="3"/>
  <c r="E246" i="3"/>
  <c r="G244" i="3"/>
  <c r="E244" i="3"/>
  <c r="G240" i="3"/>
  <c r="E240" i="3"/>
  <c r="G238" i="3"/>
  <c r="E238" i="3"/>
  <c r="G236" i="3"/>
  <c r="E236" i="3"/>
  <c r="G232" i="3"/>
  <c r="E232" i="3"/>
  <c r="G230" i="3"/>
  <c r="E230" i="3"/>
  <c r="G228" i="3"/>
  <c r="E228" i="3"/>
  <c r="G224" i="3"/>
  <c r="E224" i="3"/>
  <c r="G222" i="3"/>
  <c r="E222" i="3"/>
  <c r="G220" i="3"/>
  <c r="E220" i="3"/>
  <c r="G216" i="3"/>
  <c r="E216" i="3"/>
  <c r="G214" i="3"/>
  <c r="E214" i="3"/>
  <c r="G212" i="3"/>
  <c r="E212" i="3"/>
  <c r="G208" i="3"/>
  <c r="E208" i="3"/>
  <c r="G206" i="3"/>
  <c r="E206" i="3"/>
  <c r="G204" i="3"/>
  <c r="E204" i="3"/>
  <c r="G200" i="3"/>
  <c r="E200" i="3"/>
  <c r="G198" i="3"/>
  <c r="E198" i="3"/>
  <c r="G196" i="3"/>
  <c r="E196" i="3"/>
  <c r="G190" i="3"/>
  <c r="E190" i="3"/>
  <c r="G188" i="3"/>
  <c r="E188" i="3"/>
  <c r="G184" i="3"/>
  <c r="E184" i="3"/>
  <c r="G182" i="3"/>
  <c r="E182" i="3"/>
  <c r="G180" i="3"/>
  <c r="E180" i="3"/>
  <c r="G176" i="3"/>
  <c r="E176" i="3"/>
  <c r="G174" i="3"/>
  <c r="E174" i="3"/>
  <c r="G172" i="3"/>
  <c r="E172" i="3"/>
  <c r="G168" i="3"/>
  <c r="E168" i="3"/>
  <c r="G166" i="3"/>
  <c r="E166" i="3"/>
  <c r="G164" i="3"/>
  <c r="E164" i="3"/>
  <c r="G162" i="3"/>
  <c r="E162" i="3"/>
  <c r="E160" i="3"/>
  <c r="G160" i="3"/>
  <c r="G158" i="3"/>
  <c r="E158" i="3"/>
  <c r="G156" i="3"/>
  <c r="E156" i="3"/>
  <c r="G152" i="3"/>
  <c r="E152" i="3"/>
  <c r="G150" i="3"/>
  <c r="E150" i="3"/>
  <c r="G148" i="3"/>
  <c r="E148" i="3"/>
  <c r="G146" i="3"/>
  <c r="E146" i="3"/>
  <c r="G144" i="3"/>
  <c r="E144" i="3"/>
  <c r="G142" i="3"/>
  <c r="E142" i="3"/>
  <c r="G140" i="3"/>
  <c r="E140" i="3"/>
  <c r="G136" i="3"/>
  <c r="E136" i="3"/>
  <c r="G134" i="3"/>
  <c r="E134" i="3"/>
  <c r="G132" i="3"/>
  <c r="E132" i="3"/>
  <c r="G130" i="3"/>
  <c r="E130" i="3"/>
  <c r="E128" i="3"/>
  <c r="G128" i="3"/>
  <c r="G126" i="3"/>
  <c r="E126" i="3"/>
  <c r="G124" i="3"/>
  <c r="E124" i="3"/>
  <c r="G120" i="3"/>
  <c r="E120" i="3"/>
  <c r="G118" i="3"/>
  <c r="E118" i="3"/>
  <c r="G116" i="3"/>
  <c r="E116" i="3"/>
  <c r="G114" i="3"/>
  <c r="E114" i="3"/>
  <c r="G112" i="3"/>
  <c r="E112" i="3"/>
  <c r="G110" i="3"/>
  <c r="E110" i="3"/>
  <c r="G108" i="3"/>
  <c r="E108" i="3"/>
  <c r="G104" i="3"/>
  <c r="E104" i="3"/>
  <c r="G102" i="3"/>
  <c r="E102" i="3"/>
  <c r="G100" i="3"/>
  <c r="E100" i="3"/>
  <c r="G98" i="3"/>
  <c r="E98" i="3"/>
  <c r="E96" i="3"/>
  <c r="G96" i="3"/>
  <c r="G94" i="3"/>
  <c r="E94" i="3"/>
  <c r="G92" i="3"/>
  <c r="E92" i="3"/>
  <c r="G88" i="3"/>
  <c r="E88" i="3"/>
  <c r="G86" i="3"/>
  <c r="E86" i="3"/>
  <c r="G84" i="3"/>
  <c r="E84" i="3"/>
  <c r="G82" i="3"/>
  <c r="E82" i="3"/>
  <c r="G80" i="3"/>
  <c r="E80" i="3"/>
  <c r="G78" i="3"/>
  <c r="E78" i="3"/>
  <c r="G76" i="3"/>
  <c r="E76" i="3"/>
  <c r="G72" i="3"/>
  <c r="E72" i="3"/>
  <c r="G70" i="3"/>
  <c r="E70" i="3"/>
  <c r="G68" i="3"/>
  <c r="E68" i="3"/>
  <c r="G66" i="3"/>
  <c r="E66" i="3"/>
  <c r="G62" i="3"/>
  <c r="E62" i="3"/>
  <c r="G60" i="3"/>
  <c r="E60" i="3"/>
  <c r="G56" i="3"/>
  <c r="E56" i="3"/>
  <c r="G54" i="3"/>
  <c r="E54" i="3"/>
  <c r="G52" i="3"/>
  <c r="E52" i="3"/>
  <c r="G50" i="3"/>
  <c r="E50" i="3"/>
  <c r="G48" i="3"/>
  <c r="E48" i="3"/>
  <c r="G46" i="3"/>
  <c r="E46" i="3"/>
  <c r="G44" i="3"/>
  <c r="E44" i="3"/>
  <c r="G40" i="3"/>
  <c r="E40" i="3"/>
  <c r="G38" i="3"/>
  <c r="E38" i="3"/>
  <c r="G36" i="3"/>
  <c r="E36" i="3"/>
  <c r="G34" i="3"/>
  <c r="E34" i="3"/>
  <c r="E32" i="3"/>
  <c r="G32" i="3"/>
  <c r="G30" i="3"/>
  <c r="E30" i="3"/>
  <c r="G28" i="3"/>
  <c r="E28" i="3"/>
  <c r="G24" i="3"/>
  <c r="E24" i="3"/>
  <c r="G22" i="3"/>
  <c r="E22" i="3"/>
  <c r="G20" i="3"/>
  <c r="E20" i="3"/>
  <c r="G18" i="3"/>
  <c r="E18" i="3"/>
  <c r="G16" i="3"/>
  <c r="E16" i="3"/>
  <c r="G14" i="3"/>
  <c r="E14" i="3"/>
  <c r="G12" i="3"/>
  <c r="E12" i="3"/>
  <c r="G8" i="3"/>
  <c r="E8" i="3"/>
  <c r="G6" i="3"/>
  <c r="E6" i="3"/>
  <c r="G4" i="3"/>
  <c r="E4" i="3"/>
  <c r="G2" i="3"/>
  <c r="E2" i="3"/>
  <c r="E946" i="3"/>
  <c r="E914" i="3"/>
  <c r="E882" i="3"/>
  <c r="E850" i="3"/>
  <c r="E818" i="3"/>
  <c r="E786" i="3"/>
  <c r="E754" i="3"/>
  <c r="E722" i="3"/>
  <c r="E690" i="3"/>
  <c r="E658" i="3"/>
  <c r="E626" i="3"/>
  <c r="E594" i="3"/>
  <c r="E562" i="3"/>
  <c r="E530" i="3"/>
  <c r="E498" i="3"/>
  <c r="E466" i="3"/>
  <c r="E434" i="3"/>
  <c r="E402" i="3"/>
  <c r="E370" i="3"/>
  <c r="E338" i="3"/>
  <c r="E306" i="3"/>
  <c r="E274" i="3"/>
  <c r="E242" i="3"/>
  <c r="E210" i="3"/>
  <c r="E178" i="3"/>
  <c r="E122" i="3"/>
  <c r="E58" i="3"/>
  <c r="G950" i="3"/>
  <c r="G886" i="3"/>
  <c r="G822" i="3"/>
  <c r="G758" i="3"/>
  <c r="G694" i="3"/>
  <c r="G630" i="3"/>
  <c r="G566" i="3"/>
  <c r="G502" i="3"/>
  <c r="G277" i="3"/>
  <c r="E938" i="3"/>
  <c r="E906" i="3"/>
  <c r="E874" i="3"/>
  <c r="E842" i="3"/>
  <c r="E810" i="3"/>
  <c r="E778" i="3"/>
  <c r="E746" i="3"/>
  <c r="E714" i="3"/>
  <c r="E682" i="3"/>
  <c r="E650" i="3"/>
  <c r="E618" i="3"/>
  <c r="E586" i="3"/>
  <c r="E554" i="3"/>
  <c r="E522" i="3"/>
  <c r="E490" i="3"/>
  <c r="E458" i="3"/>
  <c r="E426" i="3"/>
  <c r="E394" i="3"/>
  <c r="E362" i="3"/>
  <c r="E330" i="3"/>
  <c r="E298" i="3"/>
  <c r="E266" i="3"/>
  <c r="E234" i="3"/>
  <c r="E202" i="3"/>
  <c r="G934" i="3"/>
  <c r="G870" i="3"/>
  <c r="G806" i="3"/>
  <c r="G742" i="3"/>
  <c r="G678" i="3"/>
  <c r="G614" i="3"/>
  <c r="G550" i="3"/>
  <c r="G486" i="3"/>
  <c r="F291" i="1"/>
  <c r="F289" i="1"/>
  <c r="F287" i="1"/>
  <c r="F285" i="1"/>
  <c r="F283" i="1"/>
  <c r="F281" i="1"/>
  <c r="F279" i="1"/>
  <c r="F277" i="1"/>
  <c r="F275" i="1"/>
  <c r="F273" i="1"/>
  <c r="F271" i="1"/>
  <c r="F269" i="1"/>
  <c r="F267" i="1"/>
  <c r="F265" i="1"/>
  <c r="F263" i="1"/>
  <c r="F261" i="1"/>
  <c r="F259" i="1"/>
  <c r="F257" i="1"/>
  <c r="F255" i="1"/>
  <c r="F253" i="1"/>
  <c r="F251" i="1"/>
  <c r="F249" i="1"/>
  <c r="F247" i="1"/>
  <c r="F245" i="1"/>
  <c r="F243" i="1"/>
  <c r="F241" i="1"/>
  <c r="F239" i="1"/>
  <c r="F237" i="1"/>
  <c r="F235" i="1"/>
  <c r="F233" i="1"/>
  <c r="F231" i="1"/>
  <c r="F229" i="1"/>
  <c r="F227" i="1"/>
  <c r="F225" i="1"/>
  <c r="F223" i="1"/>
  <c r="F221" i="1"/>
  <c r="F219" i="1"/>
  <c r="F217" i="1"/>
  <c r="G955" i="3"/>
  <c r="E955" i="3"/>
  <c r="G953" i="3"/>
  <c r="E953" i="3"/>
  <c r="G951" i="3"/>
  <c r="E951" i="3"/>
  <c r="G949" i="3"/>
  <c r="E949" i="3"/>
  <c r="G947" i="3"/>
  <c r="E947" i="3"/>
  <c r="G945" i="3"/>
  <c r="E945" i="3"/>
  <c r="G943" i="3"/>
  <c r="E943" i="3"/>
  <c r="G941" i="3"/>
  <c r="E941" i="3"/>
  <c r="G939" i="3"/>
  <c r="E939" i="3"/>
  <c r="G937" i="3"/>
  <c r="E937" i="3"/>
  <c r="G935" i="3"/>
  <c r="E935" i="3"/>
  <c r="G933" i="3"/>
  <c r="E933" i="3"/>
  <c r="G931" i="3"/>
  <c r="E931" i="3"/>
  <c r="G929" i="3"/>
  <c r="E929" i="3"/>
  <c r="G927" i="3"/>
  <c r="E927" i="3"/>
  <c r="G925" i="3"/>
  <c r="E925" i="3"/>
  <c r="G923" i="3"/>
  <c r="E923" i="3"/>
  <c r="G921" i="3"/>
  <c r="E921" i="3"/>
  <c r="G919" i="3"/>
  <c r="E919" i="3"/>
  <c r="G917" i="3"/>
  <c r="E917" i="3"/>
  <c r="G915" i="3"/>
  <c r="E915" i="3"/>
  <c r="G913" i="3"/>
  <c r="E913" i="3"/>
  <c r="G911" i="3"/>
  <c r="E911" i="3"/>
  <c r="G909" i="3"/>
  <c r="E909" i="3"/>
  <c r="G907" i="3"/>
  <c r="E907" i="3"/>
  <c r="G905" i="3"/>
  <c r="E905" i="3"/>
  <c r="G903" i="3"/>
  <c r="E903" i="3"/>
  <c r="G901" i="3"/>
  <c r="E901" i="3"/>
  <c r="G899" i="3"/>
  <c r="E899" i="3"/>
  <c r="G897" i="3"/>
  <c r="E897" i="3"/>
  <c r="G895" i="3"/>
  <c r="E895" i="3"/>
  <c r="G893" i="3"/>
  <c r="E893" i="3"/>
  <c r="G891" i="3"/>
  <c r="E891" i="3"/>
  <c r="G889" i="3"/>
  <c r="E889" i="3"/>
  <c r="G887" i="3"/>
  <c r="E887" i="3"/>
  <c r="G885" i="3"/>
  <c r="E885" i="3"/>
  <c r="G883" i="3"/>
  <c r="E883" i="3"/>
  <c r="G881" i="3"/>
  <c r="E881" i="3"/>
  <c r="G879" i="3"/>
  <c r="E879" i="3"/>
  <c r="G877" i="3"/>
  <c r="E877" i="3"/>
  <c r="G875" i="3"/>
  <c r="E875" i="3"/>
  <c r="G873" i="3"/>
  <c r="E873" i="3"/>
  <c r="G871" i="3"/>
  <c r="E871" i="3"/>
  <c r="G869" i="3"/>
  <c r="E869" i="3"/>
  <c r="G867" i="3"/>
  <c r="E867" i="3"/>
  <c r="G865" i="3"/>
  <c r="E865" i="3"/>
  <c r="G863" i="3"/>
  <c r="E863" i="3"/>
  <c r="G861" i="3"/>
  <c r="E861" i="3"/>
  <c r="G859" i="3"/>
  <c r="E859" i="3"/>
  <c r="G857" i="3"/>
  <c r="E857" i="3"/>
  <c r="G855" i="3"/>
  <c r="E855" i="3"/>
  <c r="G853" i="3"/>
  <c r="E853" i="3"/>
  <c r="G851" i="3"/>
  <c r="E851" i="3"/>
  <c r="G849" i="3"/>
  <c r="E849" i="3"/>
  <c r="G847" i="3"/>
  <c r="E847" i="3"/>
  <c r="G845" i="3"/>
  <c r="E845" i="3"/>
  <c r="G843" i="3"/>
  <c r="E843" i="3"/>
  <c r="G841" i="3"/>
  <c r="E841" i="3"/>
  <c r="G839" i="3"/>
  <c r="E839" i="3"/>
  <c r="G837" i="3"/>
  <c r="E837" i="3"/>
  <c r="G835" i="3"/>
  <c r="E835" i="3"/>
  <c r="G833" i="3"/>
  <c r="E833" i="3"/>
  <c r="G831" i="3"/>
  <c r="E831" i="3"/>
  <c r="G829" i="3"/>
  <c r="E829" i="3"/>
  <c r="G827" i="3"/>
  <c r="E827" i="3"/>
  <c r="G825" i="3"/>
  <c r="E825" i="3"/>
  <c r="G823" i="3"/>
  <c r="E823" i="3"/>
  <c r="G821" i="3"/>
  <c r="E821" i="3"/>
  <c r="G819" i="3"/>
  <c r="E819" i="3"/>
  <c r="G817" i="3"/>
  <c r="E817" i="3"/>
  <c r="G815" i="3"/>
  <c r="E815" i="3"/>
  <c r="G813" i="3"/>
  <c r="E813" i="3"/>
  <c r="G811" i="3"/>
  <c r="E811" i="3"/>
  <c r="G809" i="3"/>
  <c r="E809" i="3"/>
  <c r="G807" i="3"/>
  <c r="E807" i="3"/>
  <c r="G805" i="3"/>
  <c r="E805" i="3"/>
  <c r="G803" i="3"/>
  <c r="E803" i="3"/>
  <c r="G801" i="3"/>
  <c r="E801" i="3"/>
  <c r="G799" i="3"/>
  <c r="E799" i="3"/>
  <c r="G797" i="3"/>
  <c r="E797" i="3"/>
  <c r="G795" i="3"/>
  <c r="E795" i="3"/>
  <c r="G793" i="3"/>
  <c r="E793" i="3"/>
  <c r="G791" i="3"/>
  <c r="E791" i="3"/>
  <c r="G789" i="3"/>
  <c r="E789" i="3"/>
  <c r="G787" i="3"/>
  <c r="E787" i="3"/>
  <c r="G785" i="3"/>
  <c r="E785" i="3"/>
  <c r="G783" i="3"/>
  <c r="E783" i="3"/>
  <c r="G781" i="3"/>
  <c r="E781" i="3"/>
  <c r="G779" i="3"/>
  <c r="E779" i="3"/>
  <c r="G777" i="3"/>
  <c r="E777" i="3"/>
  <c r="G775" i="3"/>
  <c r="E775" i="3"/>
  <c r="G773" i="3"/>
  <c r="E773" i="3"/>
  <c r="G771" i="3"/>
  <c r="E771" i="3"/>
  <c r="G769" i="3"/>
  <c r="E769" i="3"/>
  <c r="G767" i="3"/>
  <c r="E767" i="3"/>
  <c r="G765" i="3"/>
  <c r="E765" i="3"/>
  <c r="G763" i="3"/>
  <c r="E763" i="3"/>
  <c r="G761" i="3"/>
  <c r="E761" i="3"/>
  <c r="G759" i="3"/>
  <c r="E759" i="3"/>
  <c r="G757" i="3"/>
  <c r="E757" i="3"/>
  <c r="G755" i="3"/>
  <c r="E755" i="3"/>
  <c r="G753" i="3"/>
  <c r="E753" i="3"/>
  <c r="G751" i="3"/>
  <c r="E751" i="3"/>
  <c r="G749" i="3"/>
  <c r="E749" i="3"/>
  <c r="G747" i="3"/>
  <c r="E747" i="3"/>
  <c r="G745" i="3"/>
  <c r="E745" i="3"/>
  <c r="G743" i="3"/>
  <c r="E743" i="3"/>
  <c r="G741" i="3"/>
  <c r="E741" i="3"/>
  <c r="G739" i="3"/>
  <c r="E739" i="3"/>
  <c r="G737" i="3"/>
  <c r="E737" i="3"/>
  <c r="G735" i="3"/>
  <c r="E735" i="3"/>
  <c r="G733" i="3"/>
  <c r="E733" i="3"/>
  <c r="G731" i="3"/>
  <c r="E731" i="3"/>
  <c r="G729" i="3"/>
  <c r="E729" i="3"/>
  <c r="G727" i="3"/>
  <c r="E727" i="3"/>
  <c r="G725" i="3"/>
  <c r="E725" i="3"/>
  <c r="G723" i="3"/>
  <c r="E723" i="3"/>
  <c r="G721" i="3"/>
  <c r="E721" i="3"/>
  <c r="G719" i="3"/>
  <c r="E719" i="3"/>
  <c r="G717" i="3"/>
  <c r="E717" i="3"/>
  <c r="G715" i="3"/>
  <c r="E715" i="3"/>
  <c r="G713" i="3"/>
  <c r="E713" i="3"/>
  <c r="G711" i="3"/>
  <c r="E711" i="3"/>
  <c r="G709" i="3"/>
  <c r="E709" i="3"/>
  <c r="G707" i="3"/>
  <c r="E707" i="3"/>
  <c r="G705" i="3"/>
  <c r="E705" i="3"/>
  <c r="G703" i="3"/>
  <c r="E703" i="3"/>
  <c r="G701" i="3"/>
  <c r="E701" i="3"/>
  <c r="G699" i="3"/>
  <c r="E699" i="3"/>
  <c r="G697" i="3"/>
  <c r="E697" i="3"/>
  <c r="G695" i="3"/>
  <c r="E695" i="3"/>
  <c r="G693" i="3"/>
  <c r="E693" i="3"/>
  <c r="G691" i="3"/>
  <c r="E691" i="3"/>
  <c r="G689" i="3"/>
  <c r="E689" i="3"/>
  <c r="G687" i="3"/>
  <c r="E687" i="3"/>
  <c r="G685" i="3"/>
  <c r="E685" i="3"/>
  <c r="G683" i="3"/>
  <c r="E683" i="3"/>
  <c r="G681" i="3"/>
  <c r="E681" i="3"/>
  <c r="G679" i="3"/>
  <c r="E679" i="3"/>
  <c r="G677" i="3"/>
  <c r="E677" i="3"/>
  <c r="G675" i="3"/>
  <c r="E675" i="3"/>
  <c r="G673" i="3"/>
  <c r="E673" i="3"/>
  <c r="G671" i="3"/>
  <c r="E671" i="3"/>
  <c r="G669" i="3"/>
  <c r="E669" i="3"/>
  <c r="G667" i="3"/>
  <c r="E667" i="3"/>
  <c r="G665" i="3"/>
  <c r="E665" i="3"/>
  <c r="G663" i="3"/>
  <c r="E663" i="3"/>
  <c r="G661" i="3"/>
  <c r="E661" i="3"/>
  <c r="G659" i="3"/>
  <c r="E659" i="3"/>
  <c r="G657" i="3"/>
  <c r="E657" i="3"/>
  <c r="G655" i="3"/>
  <c r="E655" i="3"/>
  <c r="G653" i="3"/>
  <c r="E653" i="3"/>
  <c r="G651" i="3"/>
  <c r="E651" i="3"/>
  <c r="G649" i="3"/>
  <c r="E649" i="3"/>
  <c r="G647" i="3"/>
  <c r="E647" i="3"/>
  <c r="G645" i="3"/>
  <c r="E645" i="3"/>
  <c r="G643" i="3"/>
  <c r="E643" i="3"/>
  <c r="G641" i="3"/>
  <c r="E641" i="3"/>
  <c r="G639" i="3"/>
  <c r="E639" i="3"/>
  <c r="G637" i="3"/>
  <c r="E637" i="3"/>
  <c r="G635" i="3"/>
  <c r="E635" i="3"/>
  <c r="G633" i="3"/>
  <c r="E633" i="3"/>
  <c r="G631" i="3"/>
  <c r="E631" i="3"/>
  <c r="G629" i="3"/>
  <c r="E629" i="3"/>
  <c r="G627" i="3"/>
  <c r="E627" i="3"/>
  <c r="G625" i="3"/>
  <c r="E625" i="3"/>
  <c r="G623" i="3"/>
  <c r="E623" i="3"/>
  <c r="G621" i="3"/>
  <c r="E621" i="3"/>
  <c r="G619" i="3"/>
  <c r="E619" i="3"/>
  <c r="G617" i="3"/>
  <c r="E617" i="3"/>
  <c r="G615" i="3"/>
  <c r="E615" i="3"/>
  <c r="G613" i="3"/>
  <c r="E613" i="3"/>
  <c r="G611" i="3"/>
  <c r="E611" i="3"/>
  <c r="G609" i="3"/>
  <c r="E609" i="3"/>
  <c r="G607" i="3"/>
  <c r="E607" i="3"/>
  <c r="G605" i="3"/>
  <c r="E605" i="3"/>
  <c r="G603" i="3"/>
  <c r="E603" i="3"/>
  <c r="G601" i="3"/>
  <c r="E601" i="3"/>
  <c r="G599" i="3"/>
  <c r="E599" i="3"/>
  <c r="G597" i="3"/>
  <c r="E597" i="3"/>
  <c r="G595" i="3"/>
  <c r="E595" i="3"/>
  <c r="G593" i="3"/>
  <c r="E593" i="3"/>
  <c r="G591" i="3"/>
  <c r="E591" i="3"/>
  <c r="G589" i="3"/>
  <c r="E589" i="3"/>
  <c r="G587" i="3"/>
  <c r="E587" i="3"/>
  <c r="G585" i="3"/>
  <c r="E585" i="3"/>
  <c r="G583" i="3"/>
  <c r="E583" i="3"/>
  <c r="G581" i="3"/>
  <c r="E581" i="3"/>
  <c r="G579" i="3"/>
  <c r="E579" i="3"/>
  <c r="G577" i="3"/>
  <c r="E577" i="3"/>
  <c r="G575" i="3"/>
  <c r="E575" i="3"/>
  <c r="G573" i="3"/>
  <c r="E573" i="3"/>
  <c r="G571" i="3"/>
  <c r="E571" i="3"/>
  <c r="G569" i="3"/>
  <c r="E569" i="3"/>
  <c r="G567" i="3"/>
  <c r="E567" i="3"/>
  <c r="G565" i="3"/>
  <c r="E565" i="3"/>
  <c r="G563" i="3"/>
  <c r="E563" i="3"/>
  <c r="G561" i="3"/>
  <c r="E561" i="3"/>
  <c r="G559" i="3"/>
  <c r="E559" i="3"/>
  <c r="G557" i="3"/>
  <c r="E557" i="3"/>
  <c r="G555" i="3"/>
  <c r="E555" i="3"/>
  <c r="G553" i="3"/>
  <c r="E553" i="3"/>
  <c r="G551" i="3"/>
  <c r="E551" i="3"/>
  <c r="G549" i="3"/>
  <c r="E549" i="3"/>
  <c r="G547" i="3"/>
  <c r="E547" i="3"/>
  <c r="G545" i="3"/>
  <c r="E545" i="3"/>
  <c r="G543" i="3"/>
  <c r="E543" i="3"/>
  <c r="G541" i="3"/>
  <c r="E541" i="3"/>
  <c r="G539" i="3"/>
  <c r="E539" i="3"/>
  <c r="G537" i="3"/>
  <c r="E537" i="3"/>
  <c r="G535" i="3"/>
  <c r="E535" i="3"/>
  <c r="G533" i="3"/>
  <c r="E533" i="3"/>
  <c r="G531" i="3"/>
  <c r="E531" i="3"/>
  <c r="G529" i="3"/>
  <c r="E529" i="3"/>
  <c r="G527" i="3"/>
  <c r="E527" i="3"/>
  <c r="G525" i="3"/>
  <c r="E525" i="3"/>
  <c r="G523" i="3"/>
  <c r="E523" i="3"/>
  <c r="G521" i="3"/>
  <c r="E521" i="3"/>
  <c r="G519" i="3"/>
  <c r="E519" i="3"/>
  <c r="G517" i="3"/>
  <c r="E517" i="3"/>
  <c r="G515" i="3"/>
  <c r="E515" i="3"/>
  <c r="G513" i="3"/>
  <c r="E513" i="3"/>
  <c r="G511" i="3"/>
  <c r="E511" i="3"/>
  <c r="G509" i="3"/>
  <c r="E509" i="3"/>
  <c r="G507" i="3"/>
  <c r="E507" i="3"/>
  <c r="G505" i="3"/>
  <c r="E505" i="3"/>
  <c r="G503" i="3"/>
  <c r="E503" i="3"/>
  <c r="G501" i="3"/>
  <c r="E501" i="3"/>
  <c r="G499" i="3"/>
  <c r="E499" i="3"/>
  <c r="G497" i="3"/>
  <c r="E497" i="3"/>
  <c r="G495" i="3"/>
  <c r="E495" i="3"/>
  <c r="G493" i="3"/>
  <c r="E493" i="3"/>
  <c r="G491" i="3"/>
  <c r="E491" i="3"/>
  <c r="G489" i="3"/>
  <c r="E489" i="3"/>
  <c r="G487" i="3"/>
  <c r="E487" i="3"/>
  <c r="G485" i="3"/>
  <c r="E485" i="3"/>
  <c r="G483" i="3"/>
  <c r="E483" i="3"/>
  <c r="G481" i="3"/>
  <c r="E481" i="3"/>
  <c r="G479" i="3"/>
  <c r="E479" i="3"/>
  <c r="G477" i="3"/>
  <c r="E477" i="3"/>
  <c r="G475" i="3"/>
  <c r="E475" i="3"/>
  <c r="G473" i="3"/>
  <c r="E473" i="3"/>
  <c r="G471" i="3"/>
  <c r="E471" i="3"/>
  <c r="G469" i="3"/>
  <c r="E469" i="3"/>
  <c r="G467" i="3"/>
  <c r="E467" i="3"/>
  <c r="G465" i="3"/>
  <c r="E465" i="3"/>
  <c r="G463" i="3"/>
  <c r="E463" i="3"/>
  <c r="G461" i="3"/>
  <c r="E461" i="3"/>
  <c r="G459" i="3"/>
  <c r="E459" i="3"/>
  <c r="G457" i="3"/>
  <c r="E457" i="3"/>
  <c r="G455" i="3"/>
  <c r="E455" i="3"/>
  <c r="G453" i="3"/>
  <c r="E453" i="3"/>
  <c r="G451" i="3"/>
  <c r="E451" i="3"/>
  <c r="G449" i="3"/>
  <c r="E449" i="3"/>
  <c r="G447" i="3"/>
  <c r="E447" i="3"/>
  <c r="G445" i="3"/>
  <c r="E445" i="3"/>
  <c r="G443" i="3"/>
  <c r="E443" i="3"/>
  <c r="G441" i="3"/>
  <c r="E441" i="3"/>
  <c r="G439" i="3"/>
  <c r="E439" i="3"/>
  <c r="G437" i="3"/>
  <c r="E437" i="3"/>
  <c r="G435" i="3"/>
  <c r="E435" i="3"/>
  <c r="G433" i="3"/>
  <c r="E433" i="3"/>
  <c r="G431" i="3"/>
  <c r="E431" i="3"/>
  <c r="G429" i="3"/>
  <c r="E429" i="3"/>
  <c r="G427" i="3"/>
  <c r="E427" i="3"/>
  <c r="G425" i="3"/>
  <c r="E425" i="3"/>
  <c r="G423" i="3"/>
  <c r="E423" i="3"/>
  <c r="G421" i="3"/>
  <c r="E421" i="3"/>
  <c r="G419" i="3"/>
  <c r="E419" i="3"/>
  <c r="G417" i="3"/>
  <c r="E417" i="3"/>
  <c r="G415" i="3"/>
  <c r="E415" i="3"/>
  <c r="G413" i="3"/>
  <c r="E413" i="3"/>
  <c r="G411" i="3"/>
  <c r="E411" i="3"/>
  <c r="G409" i="3"/>
  <c r="E409" i="3"/>
  <c r="G407" i="3"/>
  <c r="E407" i="3"/>
  <c r="G405" i="3"/>
  <c r="E405" i="3"/>
  <c r="G403" i="3"/>
  <c r="E403" i="3"/>
  <c r="G401" i="3"/>
  <c r="E401" i="3"/>
  <c r="G399" i="3"/>
  <c r="E399" i="3"/>
  <c r="G397" i="3"/>
  <c r="E397" i="3"/>
  <c r="G395" i="3"/>
  <c r="E395" i="3"/>
  <c r="G393" i="3"/>
  <c r="E393" i="3"/>
  <c r="G391" i="3"/>
  <c r="E391" i="3"/>
  <c r="G389" i="3"/>
  <c r="E389" i="3"/>
  <c r="G387" i="3"/>
  <c r="E387" i="3"/>
  <c r="G385" i="3"/>
  <c r="E385" i="3"/>
  <c r="G383" i="3"/>
  <c r="E383" i="3"/>
  <c r="G381" i="3"/>
  <c r="E381" i="3"/>
  <c r="G379" i="3"/>
  <c r="E379" i="3"/>
  <c r="G377" i="3"/>
  <c r="E377" i="3"/>
  <c r="G375" i="3"/>
  <c r="E375" i="3"/>
  <c r="E373" i="3"/>
  <c r="G373" i="3"/>
  <c r="G371" i="3"/>
  <c r="E371" i="3"/>
  <c r="G369" i="3"/>
  <c r="E369" i="3"/>
  <c r="G367" i="3"/>
  <c r="E367" i="3"/>
  <c r="G365" i="3"/>
  <c r="E365" i="3"/>
  <c r="G363" i="3"/>
  <c r="E363" i="3"/>
  <c r="G361" i="3"/>
  <c r="E361" i="3"/>
  <c r="G359" i="3"/>
  <c r="E359" i="3"/>
  <c r="G357" i="3"/>
  <c r="E357" i="3"/>
  <c r="G355" i="3"/>
  <c r="E355" i="3"/>
  <c r="G353" i="3"/>
  <c r="E353" i="3"/>
  <c r="G351" i="3"/>
  <c r="E351" i="3"/>
  <c r="G349" i="3"/>
  <c r="E349" i="3"/>
  <c r="G347" i="3"/>
  <c r="E347" i="3"/>
  <c r="G345" i="3"/>
  <c r="E345" i="3"/>
  <c r="G343" i="3"/>
  <c r="E343" i="3"/>
  <c r="E341" i="3"/>
  <c r="G341" i="3"/>
  <c r="G339" i="3"/>
  <c r="E339" i="3"/>
  <c r="G337" i="3"/>
  <c r="E337" i="3"/>
  <c r="G335" i="3"/>
  <c r="E335" i="3"/>
  <c r="G333" i="3"/>
  <c r="E333" i="3"/>
  <c r="G331" i="3"/>
  <c r="E331" i="3"/>
  <c r="G329" i="3"/>
  <c r="E329" i="3"/>
  <c r="G327" i="3"/>
  <c r="E327" i="3"/>
  <c r="G325" i="3"/>
  <c r="E325" i="3"/>
  <c r="G323" i="3"/>
  <c r="E323" i="3"/>
  <c r="G321" i="3"/>
  <c r="E321" i="3"/>
  <c r="G319" i="3"/>
  <c r="E319" i="3"/>
  <c r="G317" i="3"/>
  <c r="E317" i="3"/>
  <c r="G315" i="3"/>
  <c r="E315" i="3"/>
  <c r="G313" i="3"/>
  <c r="E313" i="3"/>
  <c r="G311" i="3"/>
  <c r="E311" i="3"/>
  <c r="E309" i="3"/>
  <c r="G309" i="3"/>
  <c r="G307" i="3"/>
  <c r="E307" i="3"/>
  <c r="G305" i="3"/>
  <c r="E305" i="3"/>
  <c r="G303" i="3"/>
  <c r="E303" i="3"/>
  <c r="G301" i="3"/>
  <c r="E301" i="3"/>
  <c r="G299" i="3"/>
  <c r="E299" i="3"/>
  <c r="G297" i="3"/>
  <c r="E297" i="3"/>
  <c r="G295" i="3"/>
  <c r="E295" i="3"/>
  <c r="G293" i="3"/>
  <c r="E293" i="3"/>
  <c r="G291" i="3"/>
  <c r="E291" i="3"/>
  <c r="G289" i="3"/>
  <c r="E289" i="3"/>
  <c r="G287" i="3"/>
  <c r="E287" i="3"/>
  <c r="G285" i="3"/>
  <c r="E285" i="3"/>
  <c r="G283" i="3"/>
  <c r="E283" i="3"/>
  <c r="G281" i="3"/>
  <c r="E281" i="3"/>
  <c r="G279" i="3"/>
  <c r="E279" i="3"/>
  <c r="G275" i="3"/>
  <c r="E275" i="3"/>
  <c r="G273" i="3"/>
  <c r="E273" i="3"/>
  <c r="G271" i="3"/>
  <c r="E271" i="3"/>
  <c r="G269" i="3"/>
  <c r="E269" i="3"/>
  <c r="G267" i="3"/>
  <c r="E267" i="3"/>
  <c r="G265" i="3"/>
  <c r="E265" i="3"/>
  <c r="G263" i="3"/>
  <c r="E263" i="3"/>
  <c r="G261" i="3"/>
  <c r="E261" i="3"/>
  <c r="G259" i="3"/>
  <c r="E259" i="3"/>
  <c r="G257" i="3"/>
  <c r="E257" i="3"/>
  <c r="G255" i="3"/>
  <c r="E255" i="3"/>
  <c r="G253" i="3"/>
  <c r="E253" i="3"/>
  <c r="G251" i="3"/>
  <c r="E251" i="3"/>
  <c r="G249" i="3"/>
  <c r="E249" i="3"/>
  <c r="G247" i="3"/>
  <c r="E247" i="3"/>
  <c r="E245" i="3"/>
  <c r="G245" i="3"/>
  <c r="G243" i="3"/>
  <c r="E243" i="3"/>
  <c r="G241" i="3"/>
  <c r="E241" i="3"/>
  <c r="G239" i="3"/>
  <c r="E239" i="3"/>
  <c r="G237" i="3"/>
  <c r="E237" i="3"/>
  <c r="G235" i="3"/>
  <c r="E235" i="3"/>
  <c r="G233" i="3"/>
  <c r="E233" i="3"/>
  <c r="G231" i="3"/>
  <c r="E231" i="3"/>
  <c r="G229" i="3"/>
  <c r="E229" i="3"/>
  <c r="G227" i="3"/>
  <c r="E227" i="3"/>
  <c r="G225" i="3"/>
  <c r="E225" i="3"/>
  <c r="G223" i="3"/>
  <c r="E223" i="3"/>
  <c r="G221" i="3"/>
  <c r="E221" i="3"/>
  <c r="G219" i="3"/>
  <c r="E219" i="3"/>
  <c r="G217" i="3"/>
  <c r="E217" i="3"/>
  <c r="G215" i="3"/>
  <c r="E215" i="3"/>
  <c r="E213" i="3"/>
  <c r="G213" i="3"/>
  <c r="G211" i="3"/>
  <c r="E211" i="3"/>
  <c r="G209" i="3"/>
  <c r="E209" i="3"/>
  <c r="G207" i="3"/>
  <c r="E207" i="3"/>
  <c r="G205" i="3"/>
  <c r="E205" i="3"/>
  <c r="G203" i="3"/>
  <c r="E203" i="3"/>
  <c r="G201" i="3"/>
  <c r="E201" i="3"/>
  <c r="G199" i="3"/>
  <c r="E199" i="3"/>
  <c r="G197" i="3"/>
  <c r="E197" i="3"/>
  <c r="G195" i="3"/>
  <c r="E195" i="3"/>
  <c r="G193" i="3"/>
  <c r="E193" i="3"/>
  <c r="G191" i="3"/>
  <c r="E191" i="3"/>
  <c r="G189" i="3"/>
  <c r="E189" i="3"/>
  <c r="G187" i="3"/>
  <c r="E187" i="3"/>
  <c r="G185" i="3"/>
  <c r="E185" i="3"/>
  <c r="G183" i="3"/>
  <c r="E183" i="3"/>
  <c r="E181" i="3"/>
  <c r="G181" i="3"/>
  <c r="G179" i="3"/>
  <c r="E179" i="3"/>
  <c r="G177" i="3"/>
  <c r="E177" i="3"/>
  <c r="G175" i="3"/>
  <c r="E175" i="3"/>
  <c r="G173" i="3"/>
  <c r="E173" i="3"/>
  <c r="G171" i="3"/>
  <c r="E171" i="3"/>
  <c r="G169" i="3"/>
  <c r="E169" i="3"/>
  <c r="G167" i="3"/>
  <c r="E167" i="3"/>
  <c r="E165" i="3"/>
  <c r="G165" i="3"/>
  <c r="G163" i="3"/>
  <c r="E163" i="3"/>
  <c r="E161" i="3"/>
  <c r="G161" i="3"/>
  <c r="G159" i="3"/>
  <c r="E159" i="3"/>
  <c r="E157" i="3"/>
  <c r="G157" i="3"/>
  <c r="G155" i="3"/>
  <c r="E155" i="3"/>
  <c r="G153" i="3"/>
  <c r="E153" i="3"/>
  <c r="G151" i="3"/>
  <c r="E151" i="3"/>
  <c r="G147" i="3"/>
  <c r="E147" i="3"/>
  <c r="E145" i="3"/>
  <c r="G145" i="3"/>
  <c r="G143" i="3"/>
  <c r="E143" i="3"/>
  <c r="E141" i="3"/>
  <c r="G141" i="3"/>
  <c r="G139" i="3"/>
  <c r="E139" i="3"/>
  <c r="G137" i="3"/>
  <c r="E137" i="3"/>
  <c r="G135" i="3"/>
  <c r="E135" i="3"/>
  <c r="E133" i="3"/>
  <c r="G133" i="3"/>
  <c r="G131" i="3"/>
  <c r="E131" i="3"/>
  <c r="E129" i="3"/>
  <c r="G129" i="3"/>
  <c r="G127" i="3"/>
  <c r="E127" i="3"/>
  <c r="E125" i="3"/>
  <c r="G125" i="3"/>
  <c r="G123" i="3"/>
  <c r="E123" i="3"/>
  <c r="G121" i="3"/>
  <c r="E121" i="3"/>
  <c r="G119" i="3"/>
  <c r="E119" i="3"/>
  <c r="E117" i="3"/>
  <c r="G117" i="3"/>
  <c r="G115" i="3"/>
  <c r="E115" i="3"/>
  <c r="E113" i="3"/>
  <c r="G113" i="3"/>
  <c r="G111" i="3"/>
  <c r="E111" i="3"/>
  <c r="E109" i="3"/>
  <c r="G109" i="3"/>
  <c r="G107" i="3"/>
  <c r="E107" i="3"/>
  <c r="G105" i="3"/>
  <c r="E105" i="3"/>
  <c r="G103" i="3"/>
  <c r="E103" i="3"/>
  <c r="E101" i="3"/>
  <c r="G101" i="3"/>
  <c r="G99" i="3"/>
  <c r="E99" i="3"/>
  <c r="E97" i="3"/>
  <c r="G97" i="3"/>
  <c r="G95" i="3"/>
  <c r="E95" i="3"/>
  <c r="E93" i="3"/>
  <c r="G93" i="3"/>
  <c r="G91" i="3"/>
  <c r="E91" i="3"/>
  <c r="G89" i="3"/>
  <c r="E89" i="3"/>
  <c r="G87" i="3"/>
  <c r="E87" i="3"/>
  <c r="E85" i="3"/>
  <c r="G85" i="3"/>
  <c r="G83" i="3"/>
  <c r="E83" i="3"/>
  <c r="E81" i="3"/>
  <c r="G81" i="3"/>
  <c r="G79" i="3"/>
  <c r="E79" i="3"/>
  <c r="E77" i="3"/>
  <c r="G77" i="3"/>
  <c r="G75" i="3"/>
  <c r="E75" i="3"/>
  <c r="G73" i="3"/>
  <c r="E73" i="3"/>
  <c r="G71" i="3"/>
  <c r="E71" i="3"/>
  <c r="E69" i="3"/>
  <c r="G69" i="3"/>
  <c r="G67" i="3"/>
  <c r="E67" i="3"/>
  <c r="E65" i="3"/>
  <c r="G65" i="3"/>
  <c r="G63" i="3"/>
  <c r="E63" i="3"/>
  <c r="E61" i="3"/>
  <c r="G61" i="3"/>
  <c r="G59" i="3"/>
  <c r="E59" i="3"/>
  <c r="G57" i="3"/>
  <c r="E57" i="3"/>
  <c r="G55" i="3"/>
  <c r="E55" i="3"/>
  <c r="E53" i="3"/>
  <c r="G53" i="3"/>
  <c r="G51" i="3"/>
  <c r="E51" i="3"/>
  <c r="E930" i="3"/>
  <c r="E898" i="3"/>
  <c r="E866" i="3"/>
  <c r="E834" i="3"/>
  <c r="E802" i="3"/>
  <c r="E770" i="3"/>
  <c r="E738" i="3"/>
  <c r="E706" i="3"/>
  <c r="E674" i="3"/>
  <c r="E642" i="3"/>
  <c r="E610" i="3"/>
  <c r="E578" i="3"/>
  <c r="E546" i="3"/>
  <c r="E514" i="3"/>
  <c r="E482" i="3"/>
  <c r="E450" i="3"/>
  <c r="E418" i="3"/>
  <c r="E386" i="3"/>
  <c r="E354" i="3"/>
  <c r="E322" i="3"/>
  <c r="E290" i="3"/>
  <c r="E258" i="3"/>
  <c r="E226" i="3"/>
  <c r="E194" i="3"/>
  <c r="E154" i="3"/>
  <c r="E90" i="3"/>
  <c r="E26" i="3"/>
  <c r="G918" i="3"/>
  <c r="G854" i="3"/>
  <c r="G790" i="3"/>
  <c r="G726" i="3"/>
  <c r="G662" i="3"/>
  <c r="G598" i="3"/>
  <c r="G534" i="3"/>
  <c r="G470" i="3"/>
  <c r="G192" i="3"/>
  <c r="E954" i="3"/>
  <c r="E922" i="3"/>
  <c r="E890" i="3"/>
  <c r="E858" i="3"/>
  <c r="E826" i="3"/>
  <c r="E794" i="3"/>
  <c r="E762" i="3"/>
  <c r="E730" i="3"/>
  <c r="E698" i="3"/>
  <c r="E666" i="3"/>
  <c r="E634" i="3"/>
  <c r="E602" i="3"/>
  <c r="E570" i="3"/>
  <c r="E538" i="3"/>
  <c r="E506" i="3"/>
  <c r="E474" i="3"/>
  <c r="E442" i="3"/>
  <c r="E410" i="3"/>
  <c r="E378" i="3"/>
  <c r="E346" i="3"/>
  <c r="E314" i="3"/>
  <c r="E282" i="3"/>
  <c r="E250" i="3"/>
  <c r="E218" i="3"/>
  <c r="E186" i="3"/>
  <c r="E138" i="3"/>
  <c r="E74" i="3"/>
  <c r="E10" i="3"/>
  <c r="G902" i="3"/>
  <c r="G838" i="3"/>
  <c r="G774" i="3"/>
  <c r="G710" i="3"/>
  <c r="G646" i="3"/>
  <c r="G582" i="3"/>
  <c r="G518" i="3"/>
  <c r="G454" i="3"/>
  <c r="G320" i="3"/>
  <c r="G149" i="3"/>
  <c r="E49" i="3"/>
  <c r="G49" i="3"/>
  <c r="G47" i="3"/>
  <c r="E47" i="3"/>
  <c r="E45" i="3"/>
  <c r="G45" i="3"/>
  <c r="G43" i="3"/>
  <c r="E43" i="3"/>
  <c r="G41" i="3"/>
  <c r="E41" i="3"/>
  <c r="G39" i="3"/>
  <c r="E39" i="3"/>
  <c r="E37" i="3"/>
  <c r="G37" i="3"/>
  <c r="G35" i="3"/>
  <c r="E35" i="3"/>
  <c r="E33" i="3"/>
  <c r="G33" i="3"/>
  <c r="G31" i="3"/>
  <c r="E31" i="3"/>
  <c r="E29" i="3"/>
  <c r="G29" i="3"/>
  <c r="G27" i="3"/>
  <c r="E27" i="3"/>
  <c r="G25" i="3"/>
  <c r="E25" i="3"/>
  <c r="G23" i="3"/>
  <c r="E23" i="3"/>
  <c r="G19" i="3"/>
  <c r="E19" i="3"/>
  <c r="E17" i="3"/>
  <c r="G17" i="3"/>
  <c r="G15" i="3"/>
  <c r="E15" i="3"/>
  <c r="E13" i="3"/>
  <c r="G13" i="3"/>
  <c r="G11" i="3"/>
  <c r="E11" i="3"/>
  <c r="G9" i="3"/>
  <c r="E9" i="3"/>
  <c r="G7" i="3"/>
  <c r="E7" i="3"/>
  <c r="E5" i="3"/>
  <c r="G5" i="3"/>
  <c r="G3" i="3"/>
  <c r="E3" i="3"/>
  <c r="G1" i="3"/>
  <c r="E1" i="3"/>
  <c r="BE20" i="6"/>
  <c r="BE16" i="6"/>
  <c r="BE12" i="6"/>
  <c r="BE8" i="6"/>
  <c r="BE22" i="6"/>
  <c r="BE18" i="6"/>
  <c r="BE14" i="6"/>
  <c r="BE10" i="6"/>
  <c r="BE6" i="6"/>
  <c r="C12" i="6"/>
  <c r="C8" i="6"/>
  <c r="BQ72" i="6"/>
  <c r="BQ68" i="6"/>
  <c r="BQ64" i="6"/>
  <c r="BQ60" i="6"/>
  <c r="BQ56" i="6"/>
  <c r="BQ52" i="6"/>
  <c r="BQ48" i="6"/>
  <c r="BQ44" i="6"/>
  <c r="BQ40" i="6"/>
  <c r="BQ36" i="6"/>
  <c r="BQ32" i="6"/>
  <c r="BQ28" i="6"/>
  <c r="BQ24" i="6"/>
  <c r="BQ20" i="6"/>
  <c r="BQ16" i="6"/>
  <c r="BQ12" i="6"/>
  <c r="BQ8" i="6"/>
  <c r="BW54" i="6"/>
  <c r="BW50" i="6"/>
  <c r="BW46" i="6"/>
  <c r="BW42" i="6"/>
  <c r="BW38" i="6"/>
  <c r="BW34" i="6"/>
  <c r="BW30" i="6"/>
  <c r="BW26" i="6"/>
  <c r="BW22" i="6"/>
  <c r="BW18" i="6"/>
  <c r="BW14" i="6"/>
  <c r="BW10" i="6"/>
  <c r="BW6" i="6"/>
  <c r="O67" i="6"/>
  <c r="O63" i="6"/>
  <c r="O59" i="6"/>
  <c r="O55" i="6"/>
  <c r="O51" i="6"/>
  <c r="O47" i="6"/>
  <c r="O43" i="6"/>
  <c r="O39" i="6"/>
  <c r="O35" i="6"/>
  <c r="O31" i="6"/>
  <c r="O27" i="6"/>
  <c r="O23" i="6"/>
  <c r="O19" i="6"/>
  <c r="O15" i="6"/>
  <c r="O11" i="6"/>
  <c r="O7" i="6"/>
  <c r="C3" i="6"/>
  <c r="C14" i="6"/>
  <c r="C10" i="6"/>
  <c r="C6" i="6"/>
  <c r="AS6" i="6"/>
  <c r="BK6" i="6"/>
  <c r="BQ70" i="6"/>
  <c r="BQ66" i="6"/>
  <c r="BQ62" i="6"/>
  <c r="BQ58" i="6"/>
  <c r="BQ54" i="6"/>
  <c r="BQ50" i="6"/>
  <c r="BQ46" i="6"/>
  <c r="BQ42" i="6"/>
  <c r="BQ38" i="6"/>
  <c r="BQ34" i="6"/>
  <c r="BQ30" i="6"/>
  <c r="BQ26" i="6"/>
  <c r="BQ22" i="6"/>
  <c r="BQ18" i="6"/>
  <c r="BQ14" i="6"/>
  <c r="BQ10" i="6"/>
  <c r="BQ6" i="6"/>
  <c r="CI20" i="6"/>
  <c r="CI16" i="6"/>
  <c r="CI12" i="6"/>
  <c r="CI8" i="6"/>
  <c r="BE4" i="6"/>
  <c r="AG4" i="6"/>
  <c r="AM4" i="6"/>
  <c r="AS4" i="6"/>
  <c r="BK4" i="6"/>
  <c r="BQ4" i="6"/>
  <c r="CC3" i="6"/>
  <c r="CI3" i="6"/>
  <c r="CO4" i="6"/>
  <c r="U4" i="6"/>
  <c r="BE82" i="6"/>
  <c r="BE80" i="6"/>
  <c r="BE78" i="6"/>
  <c r="BE76" i="6"/>
  <c r="BE74" i="6"/>
  <c r="BE72" i="6"/>
  <c r="BE70" i="6"/>
  <c r="BE68" i="6"/>
  <c r="BE66" i="6"/>
  <c r="BE64" i="6"/>
  <c r="BE62" i="6"/>
  <c r="BE60" i="6"/>
  <c r="BE58" i="6"/>
  <c r="BE56" i="6"/>
  <c r="BE54" i="6"/>
  <c r="BE52" i="6"/>
  <c r="BE50" i="6"/>
  <c r="BE48" i="6"/>
  <c r="BE46" i="6"/>
  <c r="BE44" i="6"/>
  <c r="BE42" i="6"/>
  <c r="BE40" i="6"/>
  <c r="BE38" i="6"/>
  <c r="BE36" i="6"/>
  <c r="BE34" i="6"/>
  <c r="BE32" i="6"/>
  <c r="BE30" i="6"/>
  <c r="BE28" i="6"/>
  <c r="BE26" i="6"/>
  <c r="BE24" i="6"/>
  <c r="I16" i="6"/>
  <c r="I14" i="6"/>
  <c r="I12" i="6"/>
  <c r="I10" i="6"/>
  <c r="I8" i="6"/>
  <c r="I6" i="6"/>
  <c r="O100" i="6"/>
  <c r="O98" i="6"/>
  <c r="O96" i="6"/>
  <c r="O94" i="6"/>
  <c r="O92" i="6"/>
  <c r="O90" i="6"/>
  <c r="O88" i="6"/>
  <c r="O86" i="6"/>
  <c r="O84" i="6"/>
  <c r="O82" i="6"/>
  <c r="O80" i="6"/>
  <c r="O78" i="6"/>
  <c r="O76" i="6"/>
  <c r="O74" i="6"/>
  <c r="O72" i="6"/>
  <c r="O70" i="6"/>
  <c r="O68" i="6"/>
  <c r="O66" i="6"/>
  <c r="O64" i="6"/>
  <c r="O62" i="6"/>
  <c r="O60" i="6"/>
  <c r="O58" i="6"/>
  <c r="O56" i="6"/>
  <c r="O54" i="6"/>
  <c r="O52" i="6"/>
  <c r="O50" i="6"/>
  <c r="O48" i="6"/>
  <c r="O46" i="6"/>
  <c r="O44" i="6"/>
  <c r="O42" i="6"/>
  <c r="O40" i="6"/>
  <c r="O38" i="6"/>
  <c r="O36" i="6"/>
  <c r="O34" i="6"/>
  <c r="O32" i="6"/>
  <c r="O30" i="6"/>
  <c r="O28" i="6"/>
  <c r="O26" i="6"/>
  <c r="O24" i="6"/>
  <c r="O22" i="6"/>
  <c r="O20" i="6"/>
  <c r="O18" i="6"/>
  <c r="O16" i="6"/>
  <c r="O14" i="6"/>
  <c r="O12" i="6"/>
  <c r="O10" i="6"/>
  <c r="O8" i="6"/>
  <c r="O6" i="6"/>
  <c r="U8" i="6"/>
  <c r="AA4" i="6"/>
  <c r="AG10" i="6"/>
  <c r="AG8" i="6"/>
  <c r="AG6" i="6"/>
  <c r="AM26" i="6"/>
  <c r="AM24" i="6"/>
  <c r="AM22" i="6"/>
  <c r="AM20" i="6"/>
  <c r="AM18" i="6"/>
  <c r="AM16" i="6"/>
  <c r="AM14" i="6"/>
  <c r="AM12" i="6"/>
  <c r="AM10" i="6"/>
  <c r="AM8" i="6"/>
  <c r="AM6" i="6"/>
  <c r="I4" i="6"/>
  <c r="O4" i="6"/>
  <c r="U6" i="6"/>
  <c r="AY4" i="6"/>
  <c r="AY63" i="6"/>
  <c r="AY61" i="6"/>
  <c r="AY59" i="6"/>
  <c r="AY57" i="6"/>
  <c r="AY55" i="6"/>
  <c r="AY53" i="6"/>
  <c r="AY51" i="6"/>
  <c r="AY49" i="6"/>
  <c r="AY47" i="6"/>
  <c r="AY45" i="6"/>
  <c r="AY43" i="6"/>
  <c r="AY41" i="6"/>
  <c r="AY39" i="6"/>
  <c r="AY37" i="6"/>
  <c r="AY35" i="6"/>
  <c r="AY33" i="6"/>
  <c r="AY31" i="6"/>
  <c r="AY29" i="6"/>
  <c r="AY27" i="6"/>
  <c r="AY25" i="6"/>
  <c r="AY23" i="6"/>
  <c r="AY21" i="6"/>
  <c r="AY19" i="6"/>
  <c r="AY17" i="6"/>
  <c r="AY15" i="6"/>
  <c r="AY13" i="6"/>
  <c r="AY11" i="6"/>
  <c r="AY9" i="6"/>
  <c r="AY7" i="6"/>
  <c r="BW4" i="6"/>
  <c r="BW27" i="6"/>
  <c r="BW25" i="6"/>
  <c r="BW23" i="6"/>
  <c r="BW21" i="6"/>
  <c r="BW19" i="6"/>
  <c r="BW17" i="6"/>
  <c r="BW15" i="6"/>
  <c r="BW13" i="6"/>
  <c r="BW11" i="6"/>
  <c r="BW9" i="6"/>
  <c r="BW7" i="6"/>
  <c r="BW5" i="6"/>
  <c r="BY4" i="6"/>
  <c r="BW3" i="6"/>
  <c r="BY3" i="6"/>
  <c r="K663" i="5"/>
  <c r="K859" i="5"/>
  <c r="K973" i="5"/>
  <c r="K1062" i="5"/>
  <c r="K969" i="5"/>
  <c r="K467" i="5"/>
  <c r="K530" i="5"/>
  <c r="K1128" i="5"/>
  <c r="K1271" i="5"/>
  <c r="K867" i="5"/>
  <c r="K880" i="5"/>
  <c r="K422" i="5"/>
  <c r="K692" i="5"/>
  <c r="K8" i="5"/>
  <c r="K9" i="5"/>
  <c r="K13" i="5"/>
  <c r="K10" i="5"/>
  <c r="K12" i="5"/>
  <c r="K11" i="5"/>
  <c r="K15" i="5"/>
  <c r="K16" i="5"/>
  <c r="K7" i="5"/>
  <c r="K14" i="5"/>
  <c r="K83" i="5"/>
  <c r="K178" i="5"/>
  <c r="K179" i="5"/>
  <c r="K123" i="5"/>
  <c r="K116" i="5"/>
  <c r="K124" i="5"/>
  <c r="K157" i="5"/>
  <c r="K181" i="5"/>
  <c r="K125" i="5"/>
  <c r="K126" i="5"/>
  <c r="K117" i="5"/>
  <c r="K154" i="5"/>
  <c r="K127" i="5"/>
  <c r="K128" i="5"/>
  <c r="K129" i="5"/>
  <c r="K158" i="5"/>
  <c r="K130" i="5"/>
  <c r="K131" i="5"/>
  <c r="K132" i="5"/>
  <c r="K118" i="5"/>
  <c r="K155" i="5"/>
  <c r="K180" i="5"/>
  <c r="K133" i="5"/>
  <c r="K134" i="5"/>
  <c r="K135" i="5"/>
  <c r="K119" i="5"/>
  <c r="K120" i="5"/>
  <c r="K136" i="5"/>
  <c r="K137" i="5"/>
  <c r="K138" i="5"/>
  <c r="K85" i="5"/>
  <c r="K139" i="5"/>
  <c r="K121" i="5"/>
  <c r="K140" i="5"/>
  <c r="K182" i="5"/>
  <c r="K183" i="5"/>
  <c r="K156" i="5"/>
  <c r="K141" i="5"/>
  <c r="K142" i="5"/>
  <c r="K143" i="5"/>
  <c r="K122" i="5"/>
  <c r="K144" i="5"/>
  <c r="K115" i="5"/>
  <c r="K114" i="5"/>
  <c r="K176" i="5"/>
  <c r="K159" i="5"/>
  <c r="K145" i="5"/>
  <c r="K146" i="5"/>
  <c r="K147" i="5"/>
  <c r="K148" i="5"/>
  <c r="K149" i="5"/>
  <c r="K150" i="5"/>
  <c r="K151" i="5"/>
  <c r="K153" i="5"/>
  <c r="K152" i="5"/>
  <c r="K84" i="5"/>
  <c r="K51" i="5"/>
  <c r="K40" i="5"/>
  <c r="K42" i="5"/>
  <c r="K52" i="5"/>
  <c r="K18" i="5"/>
  <c r="K24" i="5"/>
  <c r="K25" i="5"/>
  <c r="K26" i="5"/>
  <c r="K53" i="5"/>
  <c r="K45" i="5"/>
  <c r="K27" i="5"/>
  <c r="K54" i="5"/>
  <c r="K43" i="5"/>
  <c r="K44" i="5"/>
  <c r="K28" i="5"/>
  <c r="K29" i="5"/>
  <c r="K19" i="5"/>
  <c r="K30" i="5"/>
  <c r="K31" i="5"/>
  <c r="K34" i="5"/>
  <c r="K55" i="5"/>
  <c r="K41" i="5"/>
  <c r="K32" i="5"/>
  <c r="K58" i="5"/>
  <c r="K36" i="5"/>
  <c r="K33" i="5"/>
  <c r="K20" i="5"/>
  <c r="K56" i="5"/>
  <c r="K57" i="5"/>
  <c r="K46" i="5"/>
  <c r="K47" i="5"/>
  <c r="K48" i="5"/>
  <c r="K49" i="5"/>
  <c r="K35" i="5"/>
  <c r="K22" i="5"/>
  <c r="K17" i="5"/>
  <c r="K38" i="5"/>
  <c r="K23" i="5"/>
  <c r="K50" i="5"/>
  <c r="K80" i="5"/>
  <c r="K81" i="5"/>
  <c r="K59" i="5"/>
  <c r="K82" i="5"/>
  <c r="K3" i="5"/>
  <c r="K60" i="5"/>
  <c r="K37" i="5"/>
  <c r="K21" i="5"/>
  <c r="K39" i="5"/>
  <c r="K75" i="5"/>
  <c r="K61" i="5"/>
  <c r="K66" i="5"/>
  <c r="K67" i="5"/>
  <c r="K63" i="5"/>
  <c r="K76" i="5"/>
  <c r="K68" i="5"/>
  <c r="K62" i="5"/>
  <c r="K71" i="5"/>
  <c r="K65" i="5"/>
  <c r="K64" i="5"/>
  <c r="K69" i="5"/>
  <c r="K70" i="5"/>
  <c r="K73" i="5"/>
  <c r="K72" i="5"/>
  <c r="K78" i="5"/>
  <c r="K77" i="5"/>
  <c r="K74" i="5"/>
  <c r="K79" i="5"/>
  <c r="K2" i="5"/>
  <c r="K298" i="5"/>
  <c r="K285" i="5"/>
  <c r="K307" i="5"/>
  <c r="K301" i="5"/>
  <c r="K289" i="5"/>
  <c r="K313" i="5"/>
  <c r="K304" i="5"/>
  <c r="K306" i="5"/>
  <c r="K308" i="5"/>
  <c r="K297" i="5"/>
  <c r="K305" i="5"/>
  <c r="K302" i="5"/>
  <c r="K296" i="5"/>
  <c r="K292" i="5"/>
  <c r="K288" i="5"/>
  <c r="K294" i="5"/>
  <c r="K295" i="5"/>
  <c r="K286" i="5"/>
  <c r="K290" i="5"/>
  <c r="K293" i="5"/>
  <c r="K309" i="5"/>
  <c r="K310" i="5"/>
  <c r="K311" i="5"/>
  <c r="K312" i="5"/>
  <c r="K315" i="5"/>
  <c r="K314" i="5"/>
  <c r="K316" i="5"/>
  <c r="K319" i="5"/>
  <c r="K317" i="5"/>
  <c r="K281" i="5"/>
  <c r="K284" i="5"/>
  <c r="K283" i="5"/>
  <c r="K282" i="5"/>
  <c r="K300" i="5"/>
  <c r="K303" i="5"/>
  <c r="K177" i="5"/>
  <c r="K318" i="5"/>
  <c r="K287" i="5"/>
  <c r="K299" i="5"/>
  <c r="K280" i="5"/>
  <c r="K291" i="5"/>
  <c r="K375" i="5"/>
  <c r="K184" i="5"/>
  <c r="K185" i="5"/>
  <c r="K186" i="5"/>
  <c r="K187" i="5"/>
  <c r="K188" i="5"/>
  <c r="K189" i="5"/>
  <c r="K4" i="5"/>
  <c r="K265" i="5"/>
  <c r="K190" i="5"/>
  <c r="K191" i="5"/>
  <c r="K192" i="5"/>
  <c r="K266" i="5"/>
  <c r="K193" i="5"/>
  <c r="K194" i="5"/>
  <c r="K195" i="5"/>
  <c r="K196" i="5"/>
  <c r="K197" i="5"/>
  <c r="K198" i="5"/>
  <c r="K267" i="5"/>
  <c r="K199" i="5"/>
  <c r="K200" i="5"/>
  <c r="K201" i="5"/>
  <c r="K202" i="5"/>
  <c r="K203" i="5"/>
  <c r="K204" i="5"/>
  <c r="K205" i="5"/>
  <c r="K206" i="5"/>
  <c r="K207" i="5"/>
  <c r="K208" i="5"/>
  <c r="K209" i="5"/>
  <c r="K210" i="5"/>
  <c r="K211" i="5"/>
  <c r="K268" i="5"/>
  <c r="K212" i="5"/>
  <c r="K213" i="5"/>
  <c r="K214" i="5"/>
  <c r="K215" i="5"/>
  <c r="K269" i="5"/>
  <c r="K216" i="5"/>
  <c r="K270" i="5"/>
  <c r="K217" i="5"/>
  <c r="K218" i="5"/>
  <c r="K219" i="5"/>
  <c r="K220" i="5"/>
  <c r="K221" i="5"/>
  <c r="K222" i="5"/>
  <c r="K223" i="5"/>
  <c r="K224" i="5"/>
  <c r="K225" i="5"/>
  <c r="K226" i="5"/>
  <c r="K227" i="5"/>
  <c r="K228" i="5"/>
  <c r="K229" i="5"/>
  <c r="K331" i="5"/>
  <c r="K332" i="5"/>
  <c r="K333" i="5"/>
  <c r="K334" i="5"/>
  <c r="K335" i="5"/>
  <c r="K336" i="5"/>
  <c r="K337" i="5"/>
  <c r="K338" i="5"/>
  <c r="K339" i="5"/>
  <c r="K340" i="5"/>
  <c r="K341" i="5"/>
  <c r="K342" i="5"/>
  <c r="K343" i="5"/>
  <c r="K344" i="5"/>
  <c r="K345" i="5"/>
  <c r="K346" i="5"/>
  <c r="K347" i="5"/>
  <c r="K348" i="5"/>
  <c r="K349" i="5"/>
  <c r="K350" i="5"/>
  <c r="K351" i="5"/>
  <c r="K352" i="5"/>
  <c r="K353" i="5"/>
  <c r="K354" i="5"/>
  <c r="K320" i="5"/>
  <c r="K355" i="5"/>
  <c r="K356" i="5"/>
  <c r="K357" i="5"/>
  <c r="K358" i="5"/>
  <c r="K373" i="5"/>
  <c r="K359" i="5"/>
  <c r="K360" i="5"/>
  <c r="K361" i="5"/>
  <c r="K362" i="5"/>
  <c r="K363" i="5"/>
  <c r="K364" i="5"/>
  <c r="K365" i="5"/>
  <c r="K366" i="5"/>
  <c r="K321" i="5"/>
  <c r="K322" i="5"/>
  <c r="K323" i="5"/>
  <c r="K324" i="5"/>
  <c r="K325" i="5"/>
  <c r="K326" i="5"/>
  <c r="K367" i="5"/>
  <c r="K368" i="5"/>
  <c r="K369" i="5"/>
  <c r="K370" i="5"/>
  <c r="K371" i="5"/>
  <c r="K372" i="5"/>
  <c r="K374" i="5"/>
  <c r="K379" i="5"/>
  <c r="K391" i="5"/>
  <c r="K403" i="5"/>
  <c r="K376" i="5"/>
  <c r="K388" i="5"/>
  <c r="K400" i="5"/>
  <c r="K380" i="5"/>
  <c r="K392" i="5"/>
  <c r="K404" i="5"/>
  <c r="K384" i="5"/>
  <c r="K396" i="5"/>
  <c r="K408" i="5"/>
  <c r="K385" i="5"/>
  <c r="K397" i="5"/>
  <c r="K409" i="5"/>
  <c r="K381" i="5"/>
  <c r="K393" i="5"/>
  <c r="K405" i="5"/>
  <c r="K382" i="5"/>
  <c r="K394" i="5"/>
  <c r="K406" i="5"/>
  <c r="K383" i="5"/>
  <c r="K395" i="5"/>
  <c r="K407" i="5"/>
  <c r="K377" i="5"/>
  <c r="K389" i="5"/>
  <c r="K401" i="5"/>
  <c r="K386" i="5"/>
  <c r="K398" i="5"/>
  <c r="K410" i="5"/>
  <c r="K378" i="5"/>
  <c r="K390" i="5"/>
  <c r="K402" i="5"/>
  <c r="K387" i="5"/>
  <c r="K399" i="5"/>
  <c r="K411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70" i="5"/>
  <c r="K171" i="5"/>
  <c r="K160" i="5"/>
  <c r="K161" i="5"/>
  <c r="K167" i="5"/>
  <c r="K162" i="5"/>
  <c r="K168" i="5"/>
  <c r="K166" i="5"/>
  <c r="K169" i="5"/>
  <c r="K165" i="5"/>
  <c r="K163" i="5"/>
  <c r="K164" i="5"/>
  <c r="K172" i="5"/>
  <c r="K173" i="5"/>
  <c r="K174" i="5"/>
  <c r="K175" i="5"/>
  <c r="K1080" i="5"/>
  <c r="K1046" i="5"/>
  <c r="K1047" i="5"/>
  <c r="K1048" i="5"/>
  <c r="K1049" i="5"/>
  <c r="K1050" i="5"/>
  <c r="K1051" i="5"/>
  <c r="K1052" i="5"/>
  <c r="K1030" i="5"/>
  <c r="K1081" i="5"/>
  <c r="K1311" i="5"/>
  <c r="K1257" i="5"/>
  <c r="K935" i="5"/>
  <c r="K938" i="5"/>
  <c r="K988" i="5"/>
  <c r="K936" i="5"/>
  <c r="K766" i="5"/>
  <c r="K937" i="5"/>
  <c r="K1213" i="5"/>
  <c r="K1157" i="5"/>
  <c r="K1181" i="5"/>
  <c r="K989" i="5"/>
  <c r="K1008" i="5"/>
  <c r="K1214" i="5"/>
  <c r="K1152" i="5"/>
  <c r="K990" i="5"/>
  <c r="K1014" i="5"/>
  <c r="K1182" i="5"/>
  <c r="K1279" i="5"/>
  <c r="K1280" i="5"/>
  <c r="K1281" i="5"/>
  <c r="K1303" i="5"/>
  <c r="K1264" i="5"/>
  <c r="K941" i="5"/>
  <c r="K942" i="5"/>
  <c r="K1300" i="5"/>
  <c r="K1282" i="5"/>
  <c r="K1283" i="5"/>
  <c r="K1284" i="5"/>
  <c r="K1031" i="5"/>
  <c r="K1032" i="5"/>
  <c r="K1033" i="5"/>
  <c r="K1150" i="5"/>
  <c r="K1285" i="5"/>
  <c r="K1286" i="5"/>
  <c r="K1265" i="5"/>
  <c r="K1287" i="5"/>
  <c r="K1301" i="5"/>
  <c r="K1304" i="5"/>
  <c r="K1288" i="5"/>
  <c r="K1289" i="5"/>
  <c r="K1305" i="5"/>
  <c r="K1306" i="5"/>
  <c r="K1307" i="5"/>
  <c r="K1149" i="5"/>
  <c r="K1126" i="5"/>
  <c r="K1266" i="5"/>
  <c r="K1267" i="5"/>
  <c r="K1290" i="5"/>
  <c r="K1291" i="5"/>
  <c r="K1038" i="5"/>
  <c r="K1308" i="5"/>
  <c r="K1129" i="5"/>
  <c r="K991" i="5"/>
  <c r="K1164" i="5"/>
  <c r="K780" i="5"/>
  <c r="K1278" i="5"/>
  <c r="K992" i="5"/>
  <c r="K1165" i="5"/>
  <c r="K781" i="5"/>
  <c r="K1294" i="5"/>
  <c r="K993" i="5"/>
  <c r="K1166" i="5"/>
  <c r="K782" i="5"/>
  <c r="K1297" i="5"/>
  <c r="K994" i="5"/>
  <c r="K1167" i="5"/>
  <c r="K783" i="5"/>
  <c r="K1292" i="5"/>
  <c r="K995" i="5"/>
  <c r="K1168" i="5"/>
  <c r="K784" i="5"/>
  <c r="K1130" i="5"/>
  <c r="K996" i="5"/>
  <c r="K1169" i="5"/>
  <c r="K785" i="5"/>
  <c r="K1296" i="5"/>
  <c r="K997" i="5"/>
  <c r="K1170" i="5"/>
  <c r="K786" i="5"/>
  <c r="K1302" i="5"/>
  <c r="K998" i="5"/>
  <c r="K1171" i="5"/>
  <c r="K787" i="5"/>
  <c r="K1135" i="5"/>
  <c r="K999" i="5"/>
  <c r="K1172" i="5"/>
  <c r="K788" i="5"/>
  <c r="K1136" i="5"/>
  <c r="K1000" i="5"/>
  <c r="K1173" i="5"/>
  <c r="K789" i="5"/>
  <c r="K1131" i="5"/>
  <c r="K1001" i="5"/>
  <c r="K1174" i="5"/>
  <c r="K790" i="5"/>
  <c r="K1295" i="5"/>
  <c r="K1002" i="5"/>
  <c r="K1175" i="5"/>
  <c r="K791" i="5"/>
  <c r="K1298" i="5"/>
  <c r="K1003" i="5"/>
  <c r="K1176" i="5"/>
  <c r="K792" i="5"/>
  <c r="K1132" i="5"/>
  <c r="K1004" i="5"/>
  <c r="K1177" i="5"/>
  <c r="K793" i="5"/>
  <c r="K1299" i="5"/>
  <c r="K1005" i="5"/>
  <c r="K1178" i="5"/>
  <c r="K794" i="5"/>
  <c r="K1134" i="5"/>
  <c r="K1006" i="5"/>
  <c r="K1179" i="5"/>
  <c r="K795" i="5"/>
  <c r="K1133" i="5"/>
  <c r="K1007" i="5"/>
  <c r="K1180" i="5"/>
  <c r="K1145" i="5"/>
  <c r="K1084" i="5"/>
  <c r="K1242" i="5"/>
  <c r="K1250" i="5"/>
  <c r="K5" i="5"/>
  <c r="K856" i="5"/>
  <c r="K863" i="5"/>
  <c r="K871" i="5"/>
  <c r="K876" i="5"/>
  <c r="K884" i="5"/>
  <c r="K890" i="5"/>
  <c r="K459" i="5"/>
  <c r="K751" i="5"/>
  <c r="K488" i="5"/>
  <c r="K762" i="5"/>
  <c r="K1083" i="5"/>
  <c r="K1042" i="5"/>
  <c r="K6" i="5"/>
  <c r="K1229" i="5"/>
  <c r="K1151" i="5"/>
  <c r="K1064" i="5"/>
  <c r="K858" i="5"/>
  <c r="K861" i="5"/>
  <c r="K865" i="5"/>
  <c r="K869" i="5"/>
  <c r="K967" i="5"/>
  <c r="K874" i="5"/>
  <c r="K878" i="5"/>
  <c r="K882" i="5"/>
  <c r="K886" i="5"/>
  <c r="K888" i="5"/>
  <c r="K892" i="5"/>
  <c r="K424" i="5"/>
  <c r="K581" i="5"/>
  <c r="K553" i="5"/>
  <c r="K691" i="5"/>
  <c r="K485" i="5"/>
  <c r="K556" i="5"/>
  <c r="K491" i="5"/>
  <c r="K1036" i="5"/>
  <c r="K1041" i="5"/>
  <c r="K939" i="5"/>
  <c r="K1060" i="5"/>
  <c r="K1061" i="5"/>
  <c r="K1269" i="5"/>
  <c r="K1228" i="5"/>
  <c r="K1270" i="5"/>
  <c r="K1063" i="5"/>
  <c r="K1309" i="5"/>
  <c r="K1243" i="5"/>
  <c r="K1065" i="5"/>
  <c r="K857" i="5"/>
  <c r="K966" i="5"/>
  <c r="K860" i="5"/>
  <c r="K862" i="5"/>
  <c r="K864" i="5"/>
  <c r="K866" i="5"/>
  <c r="K868" i="5"/>
  <c r="K870" i="5"/>
  <c r="K872" i="5"/>
  <c r="K968" i="5"/>
  <c r="K873" i="5"/>
  <c r="K875" i="5"/>
  <c r="K877" i="5"/>
  <c r="K879" i="5"/>
  <c r="K881" i="5"/>
  <c r="K883" i="5"/>
  <c r="K885" i="5"/>
  <c r="K887" i="5"/>
  <c r="K974" i="5"/>
  <c r="K889" i="5"/>
  <c r="K891" i="5"/>
  <c r="K421" i="5"/>
  <c r="K423" i="5"/>
  <c r="K575" i="5"/>
  <c r="K461" i="5"/>
  <c r="K464" i="5"/>
  <c r="K583" i="5"/>
  <c r="K585" i="5"/>
  <c r="K588" i="5"/>
  <c r="K565" i="5"/>
  <c r="K740" i="5"/>
  <c r="K608" i="5"/>
  <c r="K487" i="5"/>
  <c r="K489" i="5"/>
  <c r="K617" i="5"/>
  <c r="K619" i="5"/>
  <c r="K623" i="5"/>
  <c r="K627" i="5"/>
  <c r="K898" i="5"/>
  <c r="K976" i="5"/>
  <c r="K1317" i="5"/>
  <c r="K829" i="5"/>
  <c r="K1187" i="5"/>
  <c r="K1268" i="5"/>
  <c r="K1315" i="5"/>
  <c r="K830" i="5"/>
  <c r="K809" i="5"/>
  <c r="K1127" i="5"/>
  <c r="K1102" i="5"/>
  <c r="K831" i="5"/>
  <c r="K929" i="5"/>
  <c r="K1261" i="5"/>
  <c r="K982" i="5"/>
  <c r="K832" i="5"/>
  <c r="K1153" i="5"/>
  <c r="K1040" i="5"/>
  <c r="K1009" i="5"/>
  <c r="K1103" i="5"/>
  <c r="K810" i="5"/>
  <c r="K1313" i="5"/>
  <c r="K1104" i="5"/>
  <c r="K833" i="5"/>
  <c r="K930" i="5"/>
  <c r="K1247" i="5"/>
  <c r="K775" i="5"/>
  <c r="K834" i="5"/>
  <c r="K1216" i="5"/>
  <c r="K1058" i="5"/>
  <c r="K776" i="5"/>
  <c r="K835" i="5"/>
  <c r="K899" i="5"/>
  <c r="K1248" i="5"/>
  <c r="K777" i="5"/>
  <c r="K836" i="5"/>
  <c r="K931" i="5"/>
  <c r="K1262" i="5"/>
  <c r="K956" i="5"/>
  <c r="K837" i="5"/>
  <c r="K1154" i="5"/>
  <c r="K1240" i="5"/>
  <c r="K983" i="5"/>
  <c r="K957" i="5"/>
  <c r="K1155" i="5"/>
  <c r="K1053" i="5"/>
  <c r="K1137" i="5"/>
  <c r="K838" i="5"/>
  <c r="K1188" i="5"/>
  <c r="K1144" i="5"/>
  <c r="K1316" i="5"/>
  <c r="K1105" i="5"/>
  <c r="K900" i="5"/>
  <c r="K1059" i="5"/>
  <c r="K1106" i="5"/>
  <c r="K1085" i="5"/>
  <c r="K932" i="5"/>
  <c r="K1249" i="5"/>
  <c r="K984" i="5"/>
  <c r="K958" i="5"/>
  <c r="K959" i="5"/>
  <c r="K960" i="5"/>
  <c r="K839" i="5"/>
  <c r="K840" i="5"/>
  <c r="K1086" i="5"/>
  <c r="K1108" i="5"/>
  <c r="K961" i="5"/>
  <c r="K841" i="5"/>
  <c r="K842" i="5"/>
  <c r="K843" i="5"/>
  <c r="K844" i="5"/>
  <c r="K845" i="5"/>
  <c r="K963" i="5"/>
  <c r="K846" i="5"/>
  <c r="K847" i="5"/>
  <c r="K848" i="5"/>
  <c r="K849" i="5"/>
  <c r="K850" i="5"/>
  <c r="K851" i="5"/>
  <c r="K852" i="5"/>
  <c r="K853" i="5"/>
  <c r="K964" i="5"/>
  <c r="K854" i="5"/>
  <c r="K965" i="5"/>
  <c r="K855" i="5"/>
  <c r="K438" i="5"/>
  <c r="K483" i="5"/>
  <c r="K763" i="5"/>
  <c r="K456" i="5"/>
  <c r="K607" i="5"/>
  <c r="K693" i="5"/>
  <c r="K612" i="5"/>
  <c r="K427" i="5"/>
  <c r="K529" i="5"/>
  <c r="K616" i="5"/>
  <c r="K452" i="5"/>
  <c r="K738" i="5"/>
  <c r="K453" i="5"/>
  <c r="K697" i="5"/>
  <c r="K698" i="5"/>
  <c r="K569" i="5"/>
  <c r="K625" i="5"/>
  <c r="K493" i="5"/>
  <c r="K940" i="5"/>
  <c r="K1066" i="5"/>
  <c r="K1272" i="5"/>
  <c r="K1263" i="5"/>
  <c r="K1314" i="5"/>
  <c r="K1273" i="5"/>
  <c r="K1067" i="5"/>
  <c r="K1251" i="5"/>
  <c r="K1255" i="5"/>
  <c r="K1068" i="5"/>
  <c r="K1069" i="5"/>
  <c r="K1230" i="5"/>
  <c r="K1238" i="5"/>
  <c r="K1070" i="5"/>
  <c r="K1071" i="5"/>
  <c r="K1072" i="5"/>
  <c r="K1073" i="5"/>
  <c r="K1074" i="5"/>
  <c r="K1075" i="5"/>
  <c r="K1076" i="5"/>
  <c r="K1037" i="5"/>
  <c r="K1231" i="5"/>
  <c r="K1252" i="5"/>
  <c r="K1256" i="5"/>
  <c r="K1274" i="5"/>
  <c r="K1077" i="5"/>
  <c r="K1232" i="5"/>
  <c r="K1310" i="5"/>
  <c r="K1043" i="5"/>
  <c r="K1253" i="5"/>
  <c r="K1143" i="5"/>
  <c r="K1233" i="5"/>
  <c r="K1044" i="5"/>
  <c r="K1078" i="5"/>
  <c r="K1275" i="5"/>
  <c r="K1239" i="5"/>
  <c r="K1254" i="5"/>
  <c r="K1079" i="5"/>
  <c r="K1276" i="5"/>
  <c r="K1277" i="5"/>
  <c r="K1234" i="5"/>
  <c r="K1235" i="5"/>
  <c r="K1045" i="5"/>
  <c r="K574" i="5"/>
  <c r="K455" i="5"/>
  <c r="K525" i="5"/>
  <c r="K457" i="5"/>
  <c r="K577" i="5"/>
  <c r="K460" i="5"/>
  <c r="K580" i="5"/>
  <c r="K463" i="5"/>
  <c r="K676" i="5"/>
  <c r="K582" i="5"/>
  <c r="K469" i="5"/>
  <c r="K584" i="5"/>
  <c r="K471" i="5"/>
  <c r="K586" i="5"/>
  <c r="K678" i="5"/>
  <c r="F1145" i="5"/>
  <c r="F959" i="5"/>
  <c r="F1036" i="5"/>
  <c r="F960" i="5"/>
  <c r="F1083" i="5"/>
  <c r="F839" i="5"/>
  <c r="F1041" i="5"/>
  <c r="F840" i="5"/>
  <c r="F1128" i="5"/>
  <c r="F1086" i="5"/>
  <c r="F939" i="5"/>
  <c r="F1108" i="5"/>
  <c r="F1042" i="5"/>
  <c r="F961" i="5"/>
  <c r="F1060" i="5"/>
  <c r="F841" i="5"/>
  <c r="F1084" i="5"/>
  <c r="F842" i="5"/>
  <c r="F1242" i="5"/>
  <c r="F843" i="5"/>
  <c r="F1061" i="5"/>
  <c r="F844" i="5"/>
  <c r="F6" i="5"/>
  <c r="F845" i="5"/>
  <c r="F1269" i="5"/>
  <c r="F963" i="5"/>
  <c r="F1062" i="5"/>
  <c r="F846" i="5"/>
  <c r="F1228" i="5"/>
  <c r="F847" i="5"/>
  <c r="F1229" i="5"/>
  <c r="F848" i="5"/>
  <c r="F1270" i="5"/>
  <c r="F849" i="5"/>
  <c r="F1250" i="5"/>
  <c r="F850" i="5"/>
  <c r="F1063" i="5"/>
  <c r="F851" i="5"/>
  <c r="F1151" i="5"/>
  <c r="F852" i="5"/>
  <c r="F1309" i="5"/>
  <c r="F853" i="5"/>
  <c r="F1271" i="5"/>
  <c r="F964" i="5"/>
  <c r="F1243" i="5"/>
  <c r="F854" i="5"/>
  <c r="F1064" i="5"/>
  <c r="F965" i="5"/>
  <c r="F1065" i="5"/>
  <c r="F855" i="5"/>
  <c r="F5" i="5"/>
  <c r="F856" i="5"/>
  <c r="F940" i="5"/>
  <c r="F857" i="5"/>
  <c r="F1066" i="5"/>
  <c r="F858" i="5"/>
  <c r="F1272" i="5"/>
  <c r="F966" i="5"/>
  <c r="F1263" i="5"/>
  <c r="F859" i="5"/>
  <c r="F1314" i="5"/>
  <c r="F860" i="5"/>
  <c r="F1273" i="5"/>
  <c r="F861" i="5"/>
  <c r="F1067" i="5"/>
  <c r="F862" i="5"/>
  <c r="F1251" i="5"/>
  <c r="F863" i="5"/>
  <c r="F1255" i="5"/>
  <c r="F864" i="5"/>
  <c r="F1068" i="5"/>
  <c r="F865" i="5"/>
  <c r="F1069" i="5"/>
  <c r="F866" i="5"/>
  <c r="F1230" i="5"/>
  <c r="F867" i="5"/>
  <c r="F1238" i="5"/>
  <c r="F868" i="5"/>
  <c r="F1070" i="5"/>
  <c r="F869" i="5"/>
  <c r="F1071" i="5"/>
  <c r="F870" i="5"/>
  <c r="F1072" i="5"/>
  <c r="F871" i="5"/>
  <c r="F1073" i="5"/>
  <c r="F872" i="5"/>
  <c r="F1074" i="5"/>
  <c r="F967" i="5"/>
  <c r="F1075" i="5"/>
  <c r="F968" i="5"/>
  <c r="F1076" i="5"/>
  <c r="F969" i="5"/>
  <c r="F1037" i="5"/>
  <c r="F873" i="5"/>
  <c r="F1231" i="5"/>
  <c r="F874" i="5"/>
  <c r="F1252" i="5"/>
  <c r="F875" i="5"/>
  <c r="F1256" i="5"/>
  <c r="F876" i="5"/>
  <c r="F1274" i="5"/>
  <c r="F877" i="5"/>
  <c r="F1077" i="5"/>
  <c r="F878" i="5"/>
  <c r="F1232" i="5"/>
  <c r="F879" i="5"/>
  <c r="F1310" i="5"/>
  <c r="F880" i="5"/>
  <c r="F1043" i="5"/>
  <c r="F881" i="5"/>
  <c r="F1253" i="5"/>
  <c r="F882" i="5"/>
  <c r="F1143" i="5"/>
  <c r="F883" i="5"/>
  <c r="F1233" i="5"/>
  <c r="F884" i="5"/>
  <c r="F1044" i="5"/>
  <c r="F885" i="5"/>
  <c r="F1078" i="5"/>
  <c r="F886" i="5"/>
  <c r="F1275" i="5"/>
  <c r="F887" i="5"/>
  <c r="F1239" i="5"/>
  <c r="F973" i="5"/>
  <c r="F1254" i="5"/>
  <c r="F974" i="5"/>
  <c r="F1079" i="5"/>
  <c r="F888" i="5"/>
  <c r="F1276" i="5"/>
  <c r="F889" i="5"/>
  <c r="F1277" i="5"/>
  <c r="F890" i="5"/>
  <c r="F1234" i="5"/>
  <c r="F891" i="5"/>
  <c r="F1235" i="5"/>
  <c r="F892" i="5"/>
  <c r="F1045" i="5"/>
  <c r="F421" i="5"/>
  <c r="F574" i="5"/>
  <c r="F422" i="5"/>
  <c r="F455" i="5"/>
  <c r="F423" i="5"/>
  <c r="F525" i="5"/>
  <c r="F424" i="5"/>
  <c r="F457" i="5"/>
  <c r="F575" i="5"/>
  <c r="F577" i="5"/>
  <c r="F459" i="5"/>
  <c r="F460" i="5"/>
  <c r="F461" i="5"/>
  <c r="F580" i="5"/>
  <c r="F581" i="5"/>
  <c r="F463" i="5"/>
  <c r="F464" i="5"/>
  <c r="F676" i="5"/>
  <c r="F467" i="5"/>
  <c r="F582" i="5"/>
  <c r="F583" i="5"/>
  <c r="F469" i="5"/>
  <c r="F553" i="5"/>
  <c r="F584" i="5"/>
  <c r="F585" i="5"/>
  <c r="F471" i="5"/>
  <c r="F751" i="5"/>
  <c r="F586" i="5"/>
  <c r="F588" i="5"/>
  <c r="F678" i="5"/>
  <c r="K604" i="5"/>
  <c r="F604" i="5"/>
  <c r="K539" i="5"/>
  <c r="F539" i="5"/>
  <c r="K531" i="5"/>
  <c r="F531" i="5"/>
  <c r="K630" i="5"/>
  <c r="F630" i="5"/>
  <c r="K557" i="5"/>
  <c r="F557" i="5"/>
  <c r="K633" i="5"/>
  <c r="F633" i="5"/>
  <c r="K559" i="5"/>
  <c r="F559" i="5"/>
  <c r="K636" i="5"/>
  <c r="F636" i="5"/>
  <c r="K441" i="5"/>
  <c r="F441" i="5"/>
  <c r="K734" i="5"/>
  <c r="F734" i="5"/>
  <c r="K757" i="5"/>
  <c r="F757" i="5"/>
  <c r="K541" i="5"/>
  <c r="F541" i="5"/>
  <c r="K639" i="5"/>
  <c r="F639" i="5"/>
  <c r="K504" i="5"/>
  <c r="F504" i="5"/>
  <c r="K758" i="5"/>
  <c r="F758" i="5"/>
  <c r="K643" i="5"/>
  <c r="F643" i="5"/>
  <c r="K645" i="5"/>
  <c r="F645" i="5"/>
  <c r="K508" i="5"/>
  <c r="F508" i="5"/>
  <c r="K648" i="5"/>
  <c r="F648" i="5"/>
  <c r="K705" i="5"/>
  <c r="F705" i="5"/>
  <c r="K510" i="5"/>
  <c r="F510" i="5"/>
  <c r="K511" i="5"/>
  <c r="F511" i="5"/>
  <c r="K512" i="5"/>
  <c r="F512" i="5"/>
  <c r="K708" i="5"/>
  <c r="F708" i="5"/>
  <c r="K514" i="5"/>
  <c r="F514" i="5"/>
  <c r="K655" i="5"/>
  <c r="F655" i="5"/>
  <c r="K711" i="5"/>
  <c r="F711" i="5"/>
  <c r="K550" i="5"/>
  <c r="F550" i="5"/>
  <c r="K518" i="5"/>
  <c r="F518" i="5"/>
  <c r="K448" i="5"/>
  <c r="F448" i="5"/>
  <c r="K744" i="5"/>
  <c r="F744" i="5"/>
  <c r="K572" i="5"/>
  <c r="F572" i="5"/>
  <c r="K662" i="5"/>
  <c r="F662" i="5"/>
  <c r="K431" i="5"/>
  <c r="F431" i="5"/>
  <c r="K496" i="5"/>
  <c r="F496" i="5"/>
  <c r="K547" i="5"/>
  <c r="F547" i="5"/>
  <c r="K632" i="5"/>
  <c r="F632" i="5"/>
  <c r="K634" i="5"/>
  <c r="F634" i="5"/>
  <c r="K500" i="5"/>
  <c r="F500" i="5"/>
  <c r="K638" i="5"/>
  <c r="F638" i="5"/>
  <c r="K503" i="5"/>
  <c r="F503" i="5"/>
  <c r="K727" i="5"/>
  <c r="F727" i="5"/>
  <c r="K701" i="5"/>
  <c r="F701" i="5"/>
  <c r="K728" i="5"/>
  <c r="F728" i="5"/>
  <c r="K703" i="5"/>
  <c r="F703" i="5"/>
  <c r="K704" i="5"/>
  <c r="F704" i="5"/>
  <c r="K642" i="5"/>
  <c r="F642" i="5"/>
  <c r="K506" i="5"/>
  <c r="F506" i="5"/>
  <c r="K646" i="5"/>
  <c r="F646" i="5"/>
  <c r="K445" i="5"/>
  <c r="F445" i="5"/>
  <c r="K446" i="5"/>
  <c r="F446" i="5"/>
  <c r="K509" i="5"/>
  <c r="F509" i="5"/>
  <c r="K570" i="5"/>
  <c r="F570" i="5"/>
  <c r="K540" i="5"/>
  <c r="F540" i="5"/>
  <c r="K707" i="5"/>
  <c r="F707" i="5"/>
  <c r="K653" i="5"/>
  <c r="F653" i="5"/>
  <c r="K548" i="5"/>
  <c r="F548" i="5"/>
  <c r="K710" i="5"/>
  <c r="F710" i="5"/>
  <c r="K712" i="5"/>
  <c r="F712" i="5"/>
  <c r="K743" i="5"/>
  <c r="F743" i="5"/>
  <c r="K657" i="5"/>
  <c r="F657" i="5"/>
  <c r="K717" i="5"/>
  <c r="F717" i="5"/>
  <c r="K552" i="5"/>
  <c r="F552" i="5"/>
  <c r="K660" i="5"/>
  <c r="F660" i="5"/>
  <c r="K527" i="5"/>
  <c r="K753" i="5"/>
  <c r="K589" i="5"/>
  <c r="K680" i="5"/>
  <c r="K739" i="5"/>
  <c r="K682" i="5"/>
  <c r="K591" i="5"/>
  <c r="K544" i="5"/>
  <c r="K683" i="5"/>
  <c r="K594" i="5"/>
  <c r="K685" i="5"/>
  <c r="K686" i="5"/>
  <c r="K596" i="5"/>
  <c r="K735" i="5"/>
  <c r="K476" i="5"/>
  <c r="K564" i="5"/>
  <c r="K412" i="5"/>
  <c r="K435" i="5"/>
  <c r="K598" i="5"/>
  <c r="K436" i="5"/>
  <c r="K688" i="5"/>
  <c r="K599" i="5"/>
  <c r="K563" i="5"/>
  <c r="K600" i="5"/>
  <c r="K601" i="5"/>
  <c r="K602" i="5"/>
  <c r="K689" i="5"/>
  <c r="K437" i="5"/>
  <c r="K605" i="5"/>
  <c r="F438" i="5"/>
  <c r="K690" i="5"/>
  <c r="F565" i="5"/>
  <c r="K566" i="5"/>
  <c r="F483" i="5"/>
  <c r="K545" i="5"/>
  <c r="F691" i="5"/>
  <c r="K567" i="5"/>
  <c r="F763" i="5"/>
  <c r="K733" i="5"/>
  <c r="F740" i="5"/>
  <c r="K528" i="5"/>
  <c r="F456" i="5"/>
  <c r="K417" i="5"/>
  <c r="F692" i="5"/>
  <c r="K606" i="5"/>
  <c r="F607" i="5"/>
  <c r="K484" i="5"/>
  <c r="F608" i="5"/>
  <c r="K609" i="5"/>
  <c r="F693" i="5"/>
  <c r="K610" i="5"/>
  <c r="F485" i="5"/>
  <c r="K611" i="5"/>
  <c r="F612" i="5"/>
  <c r="K486" i="5"/>
  <c r="F487" i="5"/>
  <c r="K428" i="5"/>
  <c r="F427" i="5"/>
  <c r="K613" i="5"/>
  <c r="F488" i="5"/>
  <c r="K694" i="5"/>
  <c r="F529" i="5"/>
  <c r="K614" i="5"/>
  <c r="F489" i="5"/>
  <c r="K615" i="5"/>
  <c r="F616" i="5"/>
  <c r="K695" i="5"/>
  <c r="F556" i="5"/>
  <c r="K546" i="5"/>
  <c r="F452" i="5"/>
  <c r="K439" i="5"/>
  <c r="F617" i="5"/>
  <c r="K618" i="5"/>
  <c r="F738" i="5"/>
  <c r="K490" i="5"/>
  <c r="F530" i="5"/>
  <c r="K696" i="5"/>
  <c r="F453" i="5"/>
  <c r="K440" i="5"/>
  <c r="F619" i="5"/>
  <c r="K620" i="5"/>
  <c r="F697" i="5"/>
  <c r="K621" i="5"/>
  <c r="F491" i="5"/>
  <c r="K622" i="5"/>
  <c r="F698" i="5"/>
  <c r="K568" i="5"/>
  <c r="F623" i="5"/>
  <c r="K624" i="5"/>
  <c r="F569" i="5"/>
  <c r="K741" i="5"/>
  <c r="F762" i="5"/>
  <c r="K430" i="5"/>
  <c r="F625" i="5"/>
  <c r="K626" i="5"/>
  <c r="F627" i="5"/>
  <c r="K492" i="5"/>
  <c r="F493" i="5"/>
  <c r="K628" i="5"/>
  <c r="K494" i="5"/>
  <c r="K673" i="5"/>
  <c r="K495" i="5"/>
  <c r="K629" i="5"/>
  <c r="K730" i="5"/>
  <c r="K631" i="5"/>
  <c r="K497" i="5"/>
  <c r="K558" i="5"/>
  <c r="K756" i="5"/>
  <c r="K498" i="5"/>
  <c r="K499" i="5"/>
  <c r="K635" i="5"/>
  <c r="K501" i="5"/>
  <c r="K637" i="5"/>
  <c r="K502" i="5"/>
  <c r="K532" i="5"/>
  <c r="K533" i="5"/>
  <c r="K699" i="5"/>
  <c r="K700" i="5"/>
  <c r="K765" i="5"/>
  <c r="K416" i="5"/>
  <c r="K702" i="5"/>
  <c r="K549" i="5"/>
  <c r="K442" i="5"/>
  <c r="K542" i="5"/>
  <c r="K640" i="5"/>
  <c r="K641" i="5"/>
  <c r="K443" i="5"/>
  <c r="K505" i="5"/>
  <c r="K644" i="5"/>
  <c r="K444" i="5"/>
  <c r="K507" i="5"/>
  <c r="K647" i="5"/>
  <c r="K414" i="5"/>
  <c r="K560" i="5"/>
  <c r="K534" i="5"/>
  <c r="K649" i="5"/>
  <c r="K650" i="5"/>
  <c r="K651" i="5"/>
  <c r="K447" i="5"/>
  <c r="K706" i="5"/>
  <c r="K652" i="5"/>
  <c r="K742" i="5"/>
  <c r="K513" i="5"/>
  <c r="K454" i="5"/>
  <c r="K535" i="5"/>
  <c r="K654" i="5"/>
  <c r="K709" i="5"/>
  <c r="K515" i="5"/>
  <c r="K516" i="5"/>
  <c r="K571" i="5"/>
  <c r="K517" i="5"/>
  <c r="K713" i="5"/>
  <c r="K656" i="5"/>
  <c r="K714" i="5"/>
  <c r="K715" i="5"/>
  <c r="K716" i="5"/>
  <c r="K658" i="5"/>
  <c r="K519" i="5"/>
  <c r="K551" i="5"/>
  <c r="K659" i="5"/>
  <c r="K745" i="5"/>
  <c r="K661" i="5"/>
  <c r="K718" i="5"/>
  <c r="F663" i="5"/>
  <c r="F8" i="5"/>
  <c r="F9" i="5"/>
  <c r="F13" i="5"/>
  <c r="F10" i="5"/>
  <c r="F12" i="5"/>
  <c r="F11" i="5"/>
  <c r="F15" i="5"/>
  <c r="F16" i="5"/>
  <c r="F7" i="5"/>
  <c r="F14" i="5"/>
  <c r="F83" i="5"/>
  <c r="F178" i="5"/>
  <c r="F179" i="5"/>
  <c r="F123" i="5"/>
  <c r="F116" i="5"/>
  <c r="F124" i="5"/>
  <c r="F157" i="5"/>
  <c r="F181" i="5"/>
  <c r="F125" i="5"/>
  <c r="F126" i="5"/>
  <c r="F117" i="5"/>
  <c r="F154" i="5"/>
  <c r="F127" i="5"/>
  <c r="F128" i="5"/>
  <c r="F129" i="5"/>
  <c r="F158" i="5"/>
  <c r="F130" i="5"/>
  <c r="F131" i="5"/>
  <c r="F132" i="5"/>
  <c r="F118" i="5"/>
  <c r="F155" i="5"/>
  <c r="F180" i="5"/>
  <c r="F133" i="5"/>
  <c r="F134" i="5"/>
  <c r="F135" i="5"/>
  <c r="F119" i="5"/>
  <c r="F120" i="5"/>
  <c r="F136" i="5"/>
  <c r="F137" i="5"/>
  <c r="F138" i="5"/>
  <c r="F85" i="5"/>
  <c r="F139" i="5"/>
  <c r="F121" i="5"/>
  <c r="F140" i="5"/>
  <c r="F182" i="5"/>
  <c r="F183" i="5"/>
  <c r="F156" i="5"/>
  <c r="F141" i="5"/>
  <c r="F142" i="5"/>
  <c r="F143" i="5"/>
  <c r="F122" i="5"/>
  <c r="F144" i="5"/>
  <c r="F115" i="5"/>
  <c r="F114" i="5"/>
  <c r="F176" i="5"/>
  <c r="F159" i="5"/>
  <c r="F145" i="5"/>
  <c r="F146" i="5"/>
  <c r="F147" i="5"/>
  <c r="F148" i="5"/>
  <c r="F149" i="5"/>
  <c r="F150" i="5"/>
  <c r="F151" i="5"/>
  <c r="F153" i="5"/>
  <c r="F152" i="5"/>
  <c r="F84" i="5"/>
  <c r="F51" i="5"/>
  <c r="F40" i="5"/>
  <c r="F42" i="5"/>
  <c r="F52" i="5"/>
  <c r="F18" i="5"/>
  <c r="F24" i="5"/>
  <c r="F25" i="5"/>
  <c r="F26" i="5"/>
  <c r="F53" i="5"/>
  <c r="F45" i="5"/>
  <c r="F27" i="5"/>
  <c r="F54" i="5"/>
  <c r="F43" i="5"/>
  <c r="F44" i="5"/>
  <c r="F28" i="5"/>
  <c r="F29" i="5"/>
  <c r="F19" i="5"/>
  <c r="F30" i="5"/>
  <c r="F31" i="5"/>
  <c r="F34" i="5"/>
  <c r="F55" i="5"/>
  <c r="F41" i="5"/>
  <c r="F32" i="5"/>
  <c r="F58" i="5"/>
  <c r="F36" i="5"/>
  <c r="F33" i="5"/>
  <c r="F20" i="5"/>
  <c r="F56" i="5"/>
  <c r="F57" i="5"/>
  <c r="F46" i="5"/>
  <c r="F47" i="5"/>
  <c r="F48" i="5"/>
  <c r="F49" i="5"/>
  <c r="F35" i="5"/>
  <c r="F22" i="5"/>
  <c r="F17" i="5"/>
  <c r="F38" i="5"/>
  <c r="F23" i="5"/>
  <c r="F50" i="5"/>
  <c r="F80" i="5"/>
  <c r="F81" i="5"/>
  <c r="F59" i="5"/>
  <c r="F82" i="5"/>
  <c r="F3" i="5"/>
  <c r="F60" i="5"/>
  <c r="F37" i="5"/>
  <c r="F21" i="5"/>
  <c r="F39" i="5"/>
  <c r="F75" i="5"/>
  <c r="F61" i="5"/>
  <c r="F66" i="5"/>
  <c r="F67" i="5"/>
  <c r="F63" i="5"/>
  <c r="F76" i="5"/>
  <c r="F68" i="5"/>
  <c r="F62" i="5"/>
  <c r="F71" i="5"/>
  <c r="F65" i="5"/>
  <c r="F64" i="5"/>
  <c r="F69" i="5"/>
  <c r="F70" i="5"/>
  <c r="F73" i="5"/>
  <c r="F72" i="5"/>
  <c r="F78" i="5"/>
  <c r="F77" i="5"/>
  <c r="F74" i="5"/>
  <c r="F79" i="5"/>
  <c r="F2" i="5"/>
  <c r="F298" i="5"/>
  <c r="F285" i="5"/>
  <c r="F307" i="5"/>
  <c r="F301" i="5"/>
  <c r="F289" i="5"/>
  <c r="F313" i="5"/>
  <c r="F304" i="5"/>
  <c r="F306" i="5"/>
  <c r="F308" i="5"/>
  <c r="F297" i="5"/>
  <c r="F305" i="5"/>
  <c r="F302" i="5"/>
  <c r="F296" i="5"/>
  <c r="F292" i="5"/>
  <c r="F288" i="5"/>
  <c r="F294" i="5"/>
  <c r="F295" i="5"/>
  <c r="F286" i="5"/>
  <c r="F290" i="5"/>
  <c r="F293" i="5"/>
  <c r="F309" i="5"/>
  <c r="F310" i="5"/>
  <c r="F311" i="5"/>
  <c r="F312" i="5"/>
  <c r="F315" i="5"/>
  <c r="F314" i="5"/>
  <c r="F316" i="5"/>
  <c r="F319" i="5"/>
  <c r="F317" i="5"/>
  <c r="F281" i="5"/>
  <c r="F284" i="5"/>
  <c r="F283" i="5"/>
  <c r="F282" i="5"/>
  <c r="F300" i="5"/>
  <c r="F303" i="5"/>
  <c r="F177" i="5"/>
  <c r="F318" i="5"/>
  <c r="F287" i="5"/>
  <c r="F299" i="5"/>
  <c r="F280" i="5"/>
  <c r="F291" i="5"/>
  <c r="F375" i="5"/>
  <c r="F184" i="5"/>
  <c r="F185" i="5"/>
  <c r="F186" i="5"/>
  <c r="F187" i="5"/>
  <c r="F188" i="5"/>
  <c r="F189" i="5"/>
  <c r="F4" i="5"/>
  <c r="F265" i="5"/>
  <c r="F190" i="5"/>
  <c r="F191" i="5"/>
  <c r="F192" i="5"/>
  <c r="F266" i="5"/>
  <c r="F193" i="5"/>
  <c r="F194" i="5"/>
  <c r="F195" i="5"/>
  <c r="F196" i="5"/>
  <c r="F197" i="5"/>
  <c r="F198" i="5"/>
  <c r="F267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68" i="5"/>
  <c r="F212" i="5"/>
  <c r="F213" i="5"/>
  <c r="F214" i="5"/>
  <c r="F215" i="5"/>
  <c r="F269" i="5"/>
  <c r="F216" i="5"/>
  <c r="F270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K230" i="5"/>
  <c r="K232" i="5"/>
  <c r="K234" i="5"/>
  <c r="K236" i="5"/>
  <c r="K238" i="5"/>
  <c r="K240" i="5"/>
  <c r="K271" i="5"/>
  <c r="K243" i="5"/>
  <c r="K245" i="5"/>
  <c r="K247" i="5"/>
  <c r="K249" i="5"/>
  <c r="K251" i="5"/>
  <c r="K253" i="5"/>
  <c r="K255" i="5"/>
  <c r="K257" i="5"/>
  <c r="K259" i="5"/>
  <c r="K261" i="5"/>
  <c r="K263" i="5"/>
  <c r="K272" i="5"/>
  <c r="K273" i="5"/>
  <c r="K275" i="5"/>
  <c r="K278" i="5"/>
  <c r="K327" i="5"/>
  <c r="K329" i="5"/>
  <c r="K330" i="5"/>
  <c r="F330" i="5"/>
  <c r="K231" i="5"/>
  <c r="K233" i="5"/>
  <c r="K235" i="5"/>
  <c r="K237" i="5"/>
  <c r="K239" i="5"/>
  <c r="K241" i="5"/>
  <c r="K242" i="5"/>
  <c r="K244" i="5"/>
  <c r="K246" i="5"/>
  <c r="K248" i="5"/>
  <c r="K250" i="5"/>
  <c r="K252" i="5"/>
  <c r="K254" i="5"/>
  <c r="K256" i="5"/>
  <c r="K258" i="5"/>
  <c r="K260" i="5"/>
  <c r="K262" i="5"/>
  <c r="K264" i="5"/>
  <c r="K277" i="5"/>
  <c r="K274" i="5"/>
  <c r="K276" i="5"/>
  <c r="K279" i="5"/>
  <c r="K328" i="5"/>
  <c r="F331" i="5"/>
  <c r="F332" i="5"/>
  <c r="F333" i="5"/>
  <c r="F334" i="5"/>
  <c r="F335" i="5"/>
  <c r="F336" i="5"/>
  <c r="F337" i="5"/>
  <c r="F338" i="5"/>
  <c r="F339" i="5"/>
  <c r="F340" i="5"/>
  <c r="F341" i="5"/>
  <c r="F342" i="5"/>
  <c r="F343" i="5"/>
  <c r="F344" i="5"/>
  <c r="F345" i="5"/>
  <c r="F346" i="5"/>
  <c r="F347" i="5"/>
  <c r="F348" i="5"/>
  <c r="F349" i="5"/>
  <c r="F350" i="5"/>
  <c r="F351" i="5"/>
  <c r="F352" i="5"/>
  <c r="F353" i="5"/>
  <c r="F354" i="5"/>
  <c r="F320" i="5"/>
  <c r="F355" i="5"/>
  <c r="F356" i="5"/>
  <c r="F357" i="5"/>
  <c r="F358" i="5"/>
  <c r="F373" i="5"/>
  <c r="F359" i="5"/>
  <c r="F360" i="5"/>
  <c r="F361" i="5"/>
  <c r="F362" i="5"/>
  <c r="F363" i="5"/>
  <c r="F364" i="5"/>
  <c r="F365" i="5"/>
  <c r="F366" i="5"/>
  <c r="F321" i="5"/>
  <c r="F322" i="5"/>
  <c r="F323" i="5"/>
  <c r="F324" i="5"/>
  <c r="F325" i="5"/>
  <c r="F326" i="5"/>
  <c r="F367" i="5"/>
  <c r="F368" i="5"/>
  <c r="F369" i="5"/>
  <c r="F370" i="5"/>
  <c r="F371" i="5"/>
  <c r="F372" i="5"/>
  <c r="F374" i="5"/>
  <c r="F379" i="5"/>
  <c r="F391" i="5"/>
  <c r="F403" i="5"/>
  <c r="F376" i="5"/>
  <c r="F388" i="5"/>
  <c r="F400" i="5"/>
  <c r="F380" i="5"/>
  <c r="F392" i="5"/>
  <c r="F404" i="5"/>
  <c r="F384" i="5"/>
  <c r="F396" i="5"/>
  <c r="F408" i="5"/>
  <c r="F385" i="5"/>
  <c r="F397" i="5"/>
  <c r="F409" i="5"/>
  <c r="F381" i="5"/>
  <c r="F393" i="5"/>
  <c r="F405" i="5"/>
  <c r="F382" i="5"/>
  <c r="F394" i="5"/>
  <c r="F406" i="5"/>
  <c r="F383" i="5"/>
  <c r="F395" i="5"/>
  <c r="F407" i="5"/>
  <c r="F377" i="5"/>
  <c r="F389" i="5"/>
  <c r="F401" i="5"/>
  <c r="F386" i="5"/>
  <c r="F398" i="5"/>
  <c r="F410" i="5"/>
  <c r="F378" i="5"/>
  <c r="F390" i="5"/>
  <c r="F402" i="5"/>
  <c r="F387" i="5"/>
  <c r="F399" i="5"/>
  <c r="F411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70" i="5"/>
  <c r="F171" i="5"/>
  <c r="F160" i="5"/>
  <c r="F161" i="5"/>
  <c r="F167" i="5"/>
  <c r="F162" i="5"/>
  <c r="F168" i="5"/>
  <c r="F166" i="5"/>
  <c r="F169" i="5"/>
  <c r="F165" i="5"/>
  <c r="F163" i="5"/>
  <c r="F164" i="5"/>
  <c r="F172" i="5"/>
  <c r="F173" i="5"/>
  <c r="F174" i="5"/>
  <c r="F175" i="5"/>
  <c r="F1080" i="5"/>
  <c r="F1046" i="5"/>
  <c r="F1047" i="5"/>
  <c r="F1048" i="5"/>
  <c r="F1049" i="5"/>
  <c r="F1050" i="5"/>
  <c r="F1051" i="5"/>
  <c r="F1052" i="5"/>
  <c r="F1030" i="5"/>
  <c r="F1081" i="5"/>
  <c r="F1311" i="5"/>
  <c r="F1257" i="5"/>
  <c r="F935" i="5"/>
  <c r="F938" i="5"/>
  <c r="F988" i="5"/>
  <c r="F936" i="5"/>
  <c r="F766" i="5"/>
  <c r="F937" i="5"/>
  <c r="F1213" i="5"/>
  <c r="F1157" i="5"/>
  <c r="F1181" i="5"/>
  <c r="F989" i="5"/>
  <c r="F1008" i="5"/>
  <c r="F1214" i="5"/>
  <c r="F1152" i="5"/>
  <c r="F990" i="5"/>
  <c r="F1014" i="5"/>
  <c r="F1182" i="5"/>
  <c r="F1279" i="5"/>
  <c r="F1280" i="5"/>
  <c r="F1281" i="5"/>
  <c r="F1303" i="5"/>
  <c r="F1264" i="5"/>
  <c r="F941" i="5"/>
  <c r="F942" i="5"/>
  <c r="F1300" i="5"/>
  <c r="F1282" i="5"/>
  <c r="F1283" i="5"/>
  <c r="F1284" i="5"/>
  <c r="F1031" i="5"/>
  <c r="F1032" i="5"/>
  <c r="F1033" i="5"/>
  <c r="F1150" i="5"/>
  <c r="F1285" i="5"/>
  <c r="F1286" i="5"/>
  <c r="F1265" i="5"/>
  <c r="F1287" i="5"/>
  <c r="F1301" i="5"/>
  <c r="F1304" i="5"/>
  <c r="F1288" i="5"/>
  <c r="F1289" i="5"/>
  <c r="F1305" i="5"/>
  <c r="F1306" i="5"/>
  <c r="F1307" i="5"/>
  <c r="F1149" i="5"/>
  <c r="F1126" i="5"/>
  <c r="F1266" i="5"/>
  <c r="F1267" i="5"/>
  <c r="F1290" i="5"/>
  <c r="F1291" i="5"/>
  <c r="F1038" i="5"/>
  <c r="F1308" i="5"/>
  <c r="F1129" i="5"/>
  <c r="F991" i="5"/>
  <c r="F1164" i="5"/>
  <c r="F780" i="5"/>
  <c r="F1278" i="5"/>
  <c r="F992" i="5"/>
  <c r="F1165" i="5"/>
  <c r="F781" i="5"/>
  <c r="F1294" i="5"/>
  <c r="F993" i="5"/>
  <c r="F1166" i="5"/>
  <c r="F782" i="5"/>
  <c r="F1297" i="5"/>
  <c r="F994" i="5"/>
  <c r="F1167" i="5"/>
  <c r="F783" i="5"/>
  <c r="F1292" i="5"/>
  <c r="F995" i="5"/>
  <c r="F1168" i="5"/>
  <c r="F784" i="5"/>
  <c r="F1130" i="5"/>
  <c r="F996" i="5"/>
  <c r="F1169" i="5"/>
  <c r="F785" i="5"/>
  <c r="F1296" i="5"/>
  <c r="F997" i="5"/>
  <c r="F1170" i="5"/>
  <c r="F786" i="5"/>
  <c r="F1302" i="5"/>
  <c r="F998" i="5"/>
  <c r="F1171" i="5"/>
  <c r="F787" i="5"/>
  <c r="F1135" i="5"/>
  <c r="F999" i="5"/>
  <c r="F1172" i="5"/>
  <c r="F788" i="5"/>
  <c r="F1136" i="5"/>
  <c r="F1000" i="5"/>
  <c r="F1173" i="5"/>
  <c r="F789" i="5"/>
  <c r="F1131" i="5"/>
  <c r="F1001" i="5"/>
  <c r="F1174" i="5"/>
  <c r="F790" i="5"/>
  <c r="F1295" i="5"/>
  <c r="F1002" i="5"/>
  <c r="F1175" i="5"/>
  <c r="F791" i="5"/>
  <c r="F1298" i="5"/>
  <c r="F1003" i="5"/>
  <c r="F1176" i="5"/>
  <c r="F792" i="5"/>
  <c r="F1132" i="5"/>
  <c r="F1004" i="5"/>
  <c r="F1177" i="5"/>
  <c r="F793" i="5"/>
  <c r="F1299" i="5"/>
  <c r="F1005" i="5"/>
  <c r="F1178" i="5"/>
  <c r="F794" i="5"/>
  <c r="F1134" i="5"/>
  <c r="F1006" i="5"/>
  <c r="F1179" i="5"/>
  <c r="F795" i="5"/>
  <c r="F1133" i="5"/>
  <c r="F1007" i="5"/>
  <c r="F1180" i="5"/>
  <c r="K1087" i="5"/>
  <c r="K1183" i="5"/>
  <c r="K1088" i="5"/>
  <c r="K893" i="5"/>
  <c r="K1089" i="5"/>
  <c r="K924" i="5"/>
  <c r="K1090" i="5"/>
  <c r="K1138" i="5"/>
  <c r="K1091" i="5"/>
  <c r="K894" i="5"/>
  <c r="K1092" i="5"/>
  <c r="K925" i="5"/>
  <c r="K801" i="5"/>
  <c r="K1184" i="5"/>
  <c r="K1093" i="5"/>
  <c r="K895" i="5"/>
  <c r="K1094" i="5"/>
  <c r="K926" i="5"/>
  <c r="K977" i="5"/>
  <c r="K808" i="5"/>
  <c r="K978" i="5"/>
  <c r="K903" i="5"/>
  <c r="K979" i="5"/>
  <c r="K896" i="5"/>
  <c r="K1095" i="5"/>
  <c r="K904" i="5"/>
  <c r="K1096" i="5"/>
  <c r="K1158" i="5"/>
  <c r="K1097" i="5"/>
  <c r="K1215" i="5"/>
  <c r="K1098" i="5"/>
  <c r="K927" i="5"/>
  <c r="K1099" i="5"/>
  <c r="K905" i="5"/>
  <c r="K980" i="5"/>
  <c r="K1185" i="5"/>
  <c r="K981" i="5"/>
  <c r="K897" i="5"/>
  <c r="K797" i="5"/>
  <c r="K928" i="5"/>
  <c r="K1015" i="5"/>
  <c r="K1139" i="5"/>
  <c r="K954" i="5"/>
  <c r="K1186" i="5"/>
  <c r="K1101" i="5"/>
  <c r="K955" i="5"/>
  <c r="F955" i="5"/>
  <c r="K796" i="5"/>
  <c r="K943" i="5"/>
  <c r="K1236" i="5"/>
  <c r="K944" i="5"/>
  <c r="K1244" i="5"/>
  <c r="K945" i="5"/>
  <c r="K1034" i="5"/>
  <c r="K946" i="5"/>
  <c r="K1241" i="5"/>
  <c r="K947" i="5"/>
  <c r="K1054" i="5"/>
  <c r="K948" i="5"/>
  <c r="K1258" i="5"/>
  <c r="K819" i="5"/>
  <c r="K1237" i="5"/>
  <c r="K949" i="5"/>
  <c r="K1259" i="5"/>
  <c r="K820" i="5"/>
  <c r="K1312" i="5"/>
  <c r="K821" i="5"/>
  <c r="K1039" i="5"/>
  <c r="K822" i="5"/>
  <c r="K1245" i="5"/>
  <c r="K823" i="5"/>
  <c r="K1055" i="5"/>
  <c r="K950" i="5"/>
  <c r="K1082" i="5"/>
  <c r="K951" i="5"/>
  <c r="K1056" i="5"/>
  <c r="K824" i="5"/>
  <c r="K1225" i="5"/>
  <c r="K825" i="5"/>
  <c r="K1226" i="5"/>
  <c r="K826" i="5"/>
  <c r="K1293" i="5"/>
  <c r="K1100" i="5"/>
  <c r="K1035" i="5"/>
  <c r="K827" i="5"/>
  <c r="K1246" i="5"/>
  <c r="K952" i="5"/>
  <c r="K1260" i="5"/>
  <c r="K953" i="5"/>
  <c r="K1227" i="5"/>
  <c r="K828" i="5"/>
  <c r="K1057" i="5"/>
  <c r="F898" i="5"/>
  <c r="F976" i="5"/>
  <c r="F1317" i="5"/>
  <c r="F829" i="5"/>
  <c r="F1187" i="5"/>
  <c r="F1268" i="5"/>
  <c r="F1315" i="5"/>
  <c r="F830" i="5"/>
  <c r="F809" i="5"/>
  <c r="F1127" i="5"/>
  <c r="F1102" i="5"/>
  <c r="F831" i="5"/>
  <c r="F929" i="5"/>
  <c r="F1261" i="5"/>
  <c r="F982" i="5"/>
  <c r="F832" i="5"/>
  <c r="F1153" i="5"/>
  <c r="F1040" i="5"/>
  <c r="F1009" i="5"/>
  <c r="F1103" i="5"/>
  <c r="F810" i="5"/>
  <c r="F1313" i="5"/>
  <c r="F1104" i="5"/>
  <c r="F833" i="5"/>
  <c r="F930" i="5"/>
  <c r="F1247" i="5"/>
  <c r="F775" i="5"/>
  <c r="F834" i="5"/>
  <c r="F1216" i="5"/>
  <c r="F1058" i="5"/>
  <c r="F776" i="5"/>
  <c r="F835" i="5"/>
  <c r="F899" i="5"/>
  <c r="F1248" i="5"/>
  <c r="F777" i="5"/>
  <c r="F836" i="5"/>
  <c r="F931" i="5"/>
  <c r="F1262" i="5"/>
  <c r="F956" i="5"/>
  <c r="F837" i="5"/>
  <c r="F1154" i="5"/>
  <c r="F1240" i="5"/>
  <c r="F983" i="5"/>
  <c r="F957" i="5"/>
  <c r="F1155" i="5"/>
  <c r="F1053" i="5"/>
  <c r="F1137" i="5"/>
  <c r="F838" i="5"/>
  <c r="F1188" i="5"/>
  <c r="F1144" i="5"/>
  <c r="F1316" i="5"/>
  <c r="F1105" i="5"/>
  <c r="F900" i="5"/>
  <c r="F1059" i="5"/>
  <c r="F1106" i="5"/>
  <c r="F1085" i="5"/>
  <c r="F932" i="5"/>
  <c r="F1249" i="5"/>
  <c r="F984" i="5"/>
  <c r="F958" i="5"/>
  <c r="K906" i="5"/>
  <c r="K985" i="5"/>
  <c r="K901" i="5"/>
  <c r="K986" i="5"/>
  <c r="K933" i="5"/>
  <c r="K802" i="5"/>
  <c r="K1189" i="5"/>
  <c r="K803" i="5"/>
  <c r="K902" i="5"/>
  <c r="K1107" i="5"/>
  <c r="K934" i="5"/>
  <c r="K1013" i="5"/>
  <c r="K907" i="5"/>
  <c r="K798" i="5"/>
  <c r="K908" i="5"/>
  <c r="K962" i="5"/>
  <c r="K1159" i="5"/>
  <c r="K1146" i="5"/>
  <c r="K909" i="5"/>
  <c r="K767" i="5"/>
  <c r="K910" i="5"/>
  <c r="K806" i="5"/>
  <c r="K911" i="5"/>
  <c r="K1020" i="5"/>
  <c r="K1190" i="5"/>
  <c r="K1109" i="5"/>
  <c r="K1217" i="5"/>
  <c r="K1110" i="5"/>
  <c r="K1191" i="5"/>
  <c r="K1021" i="5"/>
  <c r="K912" i="5"/>
  <c r="K768" i="5"/>
  <c r="K1192" i="5"/>
  <c r="K987" i="5"/>
  <c r="K1193" i="5"/>
  <c r="K1022" i="5"/>
  <c r="K1140" i="5"/>
  <c r="K1147" i="5"/>
  <c r="K1194" i="5"/>
  <c r="K1148" i="5"/>
  <c r="K1195" i="5"/>
  <c r="K1111" i="5"/>
  <c r="K1218" i="5"/>
  <c r="K1112" i="5"/>
  <c r="K811" i="5"/>
  <c r="K1113" i="5"/>
  <c r="K1196" i="5"/>
  <c r="K1114" i="5"/>
  <c r="K1197" i="5"/>
  <c r="K1010" i="5"/>
  <c r="K913" i="5"/>
  <c r="K769" i="5"/>
  <c r="K914" i="5"/>
  <c r="K770" i="5"/>
  <c r="K1160" i="5"/>
  <c r="K1115" i="5"/>
  <c r="K915" i="5"/>
  <c r="K1116" i="5"/>
  <c r="K812" i="5"/>
  <c r="K1117" i="5"/>
  <c r="K1198" i="5"/>
  <c r="K1118" i="5"/>
  <c r="K1219" i="5"/>
  <c r="K1119" i="5"/>
  <c r="K1199" i="5"/>
  <c r="K1120" i="5"/>
  <c r="K1200" i="5"/>
  <c r="K1023" i="5"/>
  <c r="K916" i="5"/>
  <c r="K1016" i="5"/>
  <c r="K1201" i="5"/>
  <c r="K1017" i="5"/>
  <c r="K917" i="5"/>
  <c r="K1027" i="5"/>
  <c r="K1202" i="5"/>
  <c r="K1028" i="5"/>
  <c r="K1141" i="5"/>
  <c r="K1018" i="5"/>
  <c r="K1203" i="5"/>
  <c r="K1029" i="5"/>
  <c r="K918" i="5"/>
  <c r="K1011" i="5"/>
  <c r="K1204" i="5"/>
  <c r="K1222" i="5"/>
  <c r="K919" i="5"/>
  <c r="K1223" i="5"/>
  <c r="K920" i="5"/>
  <c r="K1121" i="5"/>
  <c r="K813" i="5"/>
  <c r="K1122" i="5"/>
  <c r="K814" i="5"/>
  <c r="K1123" i="5"/>
  <c r="K815" i="5"/>
  <c r="K1224" i="5"/>
  <c r="K921" i="5"/>
  <c r="K970" i="5"/>
  <c r="K1205" i="5"/>
  <c r="K971" i="5"/>
  <c r="K1206" i="5"/>
  <c r="K799" i="5"/>
  <c r="K1142" i="5"/>
  <c r="K800" i="5"/>
  <c r="K922" i="5"/>
  <c r="K774" i="5"/>
  <c r="K1207" i="5"/>
  <c r="K1019" i="5"/>
  <c r="K1026" i="5"/>
  <c r="K1024" i="5"/>
  <c r="K816" i="5"/>
  <c r="K1012" i="5"/>
  <c r="K1161" i="5"/>
  <c r="K778" i="5"/>
  <c r="K1156" i="5"/>
  <c r="K805" i="5"/>
  <c r="K1162" i="5"/>
  <c r="K1025" i="5"/>
  <c r="K817" i="5"/>
  <c r="K771" i="5"/>
  <c r="K923" i="5"/>
  <c r="K772" i="5"/>
  <c r="K1208" i="5"/>
  <c r="K972" i="5"/>
  <c r="K1220" i="5"/>
  <c r="K1124" i="5"/>
  <c r="K1163" i="5"/>
  <c r="K1125" i="5"/>
  <c r="K818" i="5"/>
  <c r="K807" i="5"/>
  <c r="K1209" i="5"/>
  <c r="K975" i="5"/>
  <c r="K1210" i="5"/>
  <c r="K779" i="5"/>
  <c r="K1211" i="5"/>
  <c r="K804" i="5"/>
  <c r="K1212" i="5"/>
  <c r="K773" i="5"/>
  <c r="K1221" i="5"/>
  <c r="K418" i="5"/>
  <c r="K419" i="5"/>
  <c r="K432" i="5"/>
  <c r="K426" i="5"/>
  <c r="K538" i="5"/>
  <c r="K420" i="5"/>
  <c r="K429" i="5"/>
  <c r="K425" i="5"/>
  <c r="K750" i="5"/>
  <c r="K576" i="5"/>
  <c r="K458" i="5"/>
  <c r="K578" i="5"/>
  <c r="K674" i="5"/>
  <c r="K579" i="5"/>
  <c r="K462" i="5"/>
  <c r="K526" i="5"/>
  <c r="K675" i="5"/>
  <c r="K465" i="5"/>
  <c r="K466" i="5"/>
  <c r="K433" i="5"/>
  <c r="K468" i="5"/>
  <c r="K543" i="5"/>
  <c r="K470" i="5"/>
  <c r="K415" i="5"/>
  <c r="K554" i="5"/>
  <c r="K555" i="5"/>
  <c r="K677" i="5"/>
  <c r="K472" i="5"/>
  <c r="K587" i="5"/>
  <c r="K752" i="5"/>
  <c r="K679" i="5"/>
  <c r="K764" i="5"/>
  <c r="K754" i="5"/>
  <c r="K473" i="5"/>
  <c r="K590" i="5"/>
  <c r="K681" i="5"/>
  <c r="K434" i="5"/>
  <c r="K592" i="5"/>
  <c r="K474" i="5"/>
  <c r="K593" i="5"/>
  <c r="K684" i="5"/>
  <c r="K595" i="5"/>
  <c r="K475" i="5"/>
  <c r="K687" i="5"/>
  <c r="K729" i="5"/>
  <c r="K413" i="5"/>
  <c r="K672" i="5"/>
  <c r="K597" i="5"/>
  <c r="K477" i="5"/>
  <c r="K478" i="5"/>
  <c r="K479" i="5"/>
  <c r="K480" i="5"/>
  <c r="K481" i="5"/>
  <c r="K537" i="5"/>
  <c r="K736" i="5"/>
  <c r="K482" i="5"/>
  <c r="K603" i="5"/>
  <c r="K755" i="5"/>
  <c r="K536" i="5"/>
  <c r="K561" i="5"/>
  <c r="K665" i="5"/>
  <c r="K720" i="5"/>
  <c r="K449" i="5"/>
  <c r="K721" i="5"/>
  <c r="K522" i="5"/>
  <c r="K666" i="5"/>
  <c r="K722" i="5"/>
  <c r="K667" i="5"/>
  <c r="K723" i="5"/>
  <c r="K747" i="5"/>
  <c r="K761" i="5"/>
  <c r="K669" i="5"/>
  <c r="K748" i="5"/>
  <c r="K524" i="5"/>
  <c r="K562" i="5"/>
  <c r="K671" i="5"/>
  <c r="K664" i="5"/>
  <c r="K737" i="5"/>
  <c r="K746" i="5"/>
  <c r="K759" i="5"/>
  <c r="K520" i="5"/>
  <c r="K573" i="5"/>
  <c r="K521" i="5"/>
  <c r="K731" i="5"/>
  <c r="K523" i="5"/>
  <c r="K760" i="5"/>
  <c r="K668" i="5"/>
  <c r="K724" i="5"/>
  <c r="K450" i="5"/>
  <c r="K725" i="5"/>
  <c r="K670" i="5"/>
  <c r="K749" i="5"/>
  <c r="K726" i="5"/>
  <c r="K451" i="5"/>
  <c r="K732" i="5"/>
</calcChain>
</file>

<file path=xl/sharedStrings.xml><?xml version="1.0" encoding="utf-8"?>
<sst xmlns="http://schemas.openxmlformats.org/spreadsheetml/2006/main" count="6922" uniqueCount="5259">
  <si>
    <t>02 00 01 00 00 00 01 00 00 00 04 06 01 01 23 00 //  1- 01</t>
  </si>
  <si>
    <t>04 00 02 00 00 00 02 00 00 00 04 05 02 01 23 00 //  2- 02</t>
  </si>
  <si>
    <t>06 00 03 00 00 00 03 00 00 00 04 05 0B 01 23 00 //  3- 03</t>
  </si>
  <si>
    <t>08 00 04 00 00 00 04 00 00 00 04 05 03 01 23 00 //  4- 04</t>
  </si>
  <si>
    <t>0A 00 05 00 00 00 05 00 00 00 04 05 0A 01 23 00 //  5- 05</t>
  </si>
  <si>
    <t>0C 00 06 00 00 00 06 00 00 00 04 05 04 01 23 00 //  6- 06</t>
  </si>
  <si>
    <t>32 00 05 00 01 01 07 00 00 00 03 05 01 02 23 00 //  7- 07</t>
  </si>
  <si>
    <t>19 00 02 00 01 01 08 00 00 00 05 06 0B 02 23 00 //  8- 08</t>
  </si>
  <si>
    <t>64 00 0A 00 00 3B 09 00 00 00 04 07 03 01 03 00 //  9- 09</t>
  </si>
  <si>
    <t>B8 0B 2C 01 01 37 0A 00 00 00 05 07 0C 01 03 00 // 10- 0A</t>
  </si>
  <si>
    <t>01 00 01 00 00 00 0B 00 00 00 05 07 01 01 22 00 // 11- 0B</t>
  </si>
  <si>
    <t>01 00 01 00 00 00 0C 00 00 00 05 07 01 01 22 00 // 12- 0C</t>
  </si>
  <si>
    <t>40 1F 26 02 04 04 0D 00 00 00 05 07 04 01 01 00 // 13- 0D</t>
  </si>
  <si>
    <t>28 23 84 03 04 0D 0E 00 00 00 05 07 02 01 21 00 // 14- 0E</t>
  </si>
  <si>
    <t>AC 0D 5E 01 04 0D 0F 00 00 00 05 07 02 01 21 00 // 15- 0F</t>
  </si>
  <si>
    <t>34 21 2C 01 04 04 10 00 00 00 00 00 04 0C 03 00 // 16- 10</t>
  </si>
  <si>
    <t>64 19 5E 01 04 04 11 00 00 00 00 00 04 03 03 00 // 17- 11</t>
  </si>
  <si>
    <t>AC 0D 90 01 04 04 12 00 00 00 00 00 04 0C 03 00 // 18- 12</t>
  </si>
  <si>
    <t>4C 1D C2 01 04 0D 13 00 00 00 00 00 03 0B 03 00 // 19- 13</t>
  </si>
  <si>
    <t>DC 05 90 01 04 04 14 00 00 00 00 00 04 0C 23 00 // 20- 14</t>
  </si>
  <si>
    <t>40 1F 26 02 04 04 15 00 00 00 00 00 04 0C 03 00 // 21- 15</t>
  </si>
  <si>
    <t>40 1F 58 02 04 04 16 00 00 00 00 00 04 0C 03 00 // 22- 16</t>
  </si>
  <si>
    <t>AC 0D 5E 01 04 04 17 00 00 00 00 00 04 03 03 00 // 23- 17</t>
  </si>
  <si>
    <t>28 23 84 03 04 0D 18 00 00 00 00 00 02 0B 03 00 // 24- 18</t>
  </si>
  <si>
    <t>94 11 C2 01 04 04 19 00 00 00 00 00 04 0C 03 00 // 25- 19</t>
  </si>
  <si>
    <t>C4 09 FA 00 04 04 1A 00 00 00 00 00 04 0C 03 00 // 26- 1A</t>
  </si>
  <si>
    <t>AC 0D 5E 01 04 04 1B 00 00 00 00 00 04 0C 03 00 // 27- 1B</t>
  </si>
  <si>
    <t>AC 0D 5E 01 04 0D 1C 00 00 00 00 00 0C 0B 03 00 // 28- 1C</t>
  </si>
  <si>
    <t>B0 04 78 00 04 04 1D 00 00 00 00 00 04 0C 03 00 // 29- 1D</t>
  </si>
  <si>
    <t>40 1F 20 03 04 04 1E 00 00 00 00 00 04 0C 03 00 // 30- 1E</t>
  </si>
  <si>
    <t>40 1F 20 03 04 04 1F 00 00 00 00 00 04 0C 03 00 // 31- 1F</t>
  </si>
  <si>
    <t>A0 0F D0 07 04 04 20 00 00 00 00 00 04 03 03 00 // 32- 20</t>
  </si>
  <si>
    <t>AC 0D 5E 01 04 0D 21 00 00 00 00 00 02 0B 03 00 // 33- 21</t>
  </si>
  <si>
    <t>94 11 C2 01 04 04 22 00 00 00 00 00 04 03 23 00 // 34- 22</t>
  </si>
  <si>
    <t>40 1F 20 03 04 04 23 00 00 00 00 00 04 0C 03 00 // 35- 23</t>
  </si>
  <si>
    <t>B8 0B 2C 01 04 04 24 00 00 00 00 00 04 0C 03 00 // 36- 24</t>
  </si>
  <si>
    <t>C4 09 FA 00 04 04 25 00 00 00 00 00 04 0C 03 00 // 37- 25</t>
  </si>
  <si>
    <t>AC 0D 5E 01 04 04 26 00 00 00 00 00 04 03 03 00 // 38- 26</t>
  </si>
  <si>
    <t>64 00 0A 00 04 04 27 00 00 00 00 00 04 03 03 00 // 39- 27</t>
  </si>
  <si>
    <t>B8 0B 2C 01 04 04 28 00 00 00 00 00 04 0C 03 00 // 40- 28</t>
  </si>
  <si>
    <t>B8 0B 2C 01 04 04 29 00 00 00 00 00 04 0C 03 00 // 41- 29</t>
  </si>
  <si>
    <t>4C 1D EE 02 04 04 2A 00 00 00 00 00 04 0C 03 00 // 42- 2A</t>
  </si>
  <si>
    <t>28 23 01 00 04 0F 2B 00 00 00 00 00 0B 0B 01 00 // 43- 2B</t>
  </si>
  <si>
    <t>88 13 F4 01 04 04 2C 00 00 00 00 00 04 0C 03 00 // 44- 2C</t>
  </si>
  <si>
    <t>AC 0D 5E 01 04 04 2D 00 00 00 00 00 04 03 03 00 // 45- 2D</t>
  </si>
  <si>
    <t>C4 09 FA 00 04 04 2E 00 00 00 00 00 04 0C 03 00 // 46- 2E</t>
  </si>
  <si>
    <t>C4 09 FA 00 04 0D 2F 00 00 00 00 00 02 0B 23 00 // 47- 2F</t>
  </si>
  <si>
    <t>D0 07 C8 00 04 0D 30 00 00 00 00 00 0C 0B 23 00 // 48- 30</t>
  </si>
  <si>
    <t>A0 0F 90 01 04 0D 31 00 00 00 00 00 02 0B 03 00 // 49- 31</t>
  </si>
  <si>
    <t>C4 09 FA 00 04 04 32 00 00 00 00 00 04 0C 03 00 // 50- 32</t>
  </si>
  <si>
    <t>64 19 8A 02 04 04 33 00 00 00 00 00 04 0C 03 00 // 51- 33</t>
  </si>
  <si>
    <t>88 13 F4 01 04 04 34 00 00 00 00 00 04 0C 03 00 // 52- 34</t>
  </si>
  <si>
    <t>64 19 8A 02 04 04 35 00 00 00 00 00 04 03 03 00 // 53- 35</t>
  </si>
  <si>
    <t>E8 03 01 00 04 04 36 00 00 00 00 00 0A 0C 03 00 // 54- 36</t>
  </si>
  <si>
    <t>E8 03 01 00 04 04 37 00 00 00 00 00 03 03 03 00 // 55- 37</t>
  </si>
  <si>
    <t>E8 03 01 00 04 04 38 00 00 00 00 00 00 03 03 00 // 56- 38</t>
  </si>
  <si>
    <t>EC 13 FE 01 04 3C 39 00 00 00 00 00 05 03 03 00 // 57- 39</t>
  </si>
  <si>
    <t>50 14 FE 01 04 23 3A 00 00 00 00 00 02 03 03 00 // 58- 3A</t>
  </si>
  <si>
    <t>B4 14 FE 01 04 07 3B 00 00 00 00 00 03 03 03 00 // 59- 3B</t>
  </si>
  <si>
    <t>EC 13 FE 01 04 07 3C 00 00 00 00 00 03 03 03 00 // 60- 3C</t>
  </si>
  <si>
    <t>EC 13 FE 01 04 07 3D 00 00 00 00 00 03 03 03 00 // 61- 3D</t>
  </si>
  <si>
    <t>EC 13 FE 01 04 07 3E 00 00 00 00 00 03 03 03 00 // 62- 3E</t>
  </si>
  <si>
    <t>EC 13 FE 01 04 07 3F 00 00 00 00 00 03 03 03 00 // 63- 3F</t>
  </si>
  <si>
    <t>EC 13 FE 01 04 07 40 00 00 00 00 00 03 03 03 00 // 64- 40</t>
  </si>
  <si>
    <t>EC 13 FE 01 04 07 41 00 00 00 00 00 03 03 03 00 // 65- 41</t>
  </si>
  <si>
    <t>40 1F F4 01 04 0A 42 00 00 00 00 00 04 03 03 00 // 66- 42</t>
  </si>
  <si>
    <t>40 1F F4 01 04 0A 43 00 00 00 00 00 03 03 03 00 // 67- 43</t>
  </si>
  <si>
    <t>EC 13 FE 01 04 0A 44 00 00 00 00 00 05 03 01 00 // 68- 44</t>
  </si>
  <si>
    <t>FA 00 19 00 02 0E 45 00 00 00 00 00 0D 04 C3 00 // 69- 45</t>
  </si>
  <si>
    <t>32 00 05 00 02 02 46 00 00 00 00 00 00 04 C3 00 // 70- 46</t>
  </si>
  <si>
    <t>C4 09 FA 00 02 02 47 00 00 00 00 00 03 04 C3 00 // 71- 47</t>
  </si>
  <si>
    <t>3C 00 06 00 02 0E 48 00 00 00 00 00 0D 04 C3 00 // 72- 48</t>
  </si>
  <si>
    <t>20 03 50 00 02 0E 49 00 00 00 00 00 0D 04 03 00 // 73- 49</t>
  </si>
  <si>
    <t>32 00 05 00 02 0E 4A 00 00 00 00 00 0D 04 23 00 // 74- 4A</t>
  </si>
  <si>
    <t>14 00 02 00 02 0E 4B 00 00 00 00 00 0D 04 23 00 // 75- 4B</t>
  </si>
  <si>
    <t>3C 00 06 00 02 0E 4C 00 00 00 00 00 0D 04 23 00 // 76- 4C</t>
  </si>
  <si>
    <t>B8 0B 2C 01 02 0E 4D 00 00 00 00 00 0D 04 C3 00 // 77- 4D</t>
  </si>
  <si>
    <t>5A 00 09 00 02 02 4E 00 00 00 00 00 0C 04 C3 00 // 78- 4E</t>
  </si>
  <si>
    <t>32 00 05 00 02 0E 4F 00 00 00 00 00 0D 04 23 00 // 79- 4F</t>
  </si>
  <si>
    <t>1E 00 0F 00 02 0E 50 00 00 00 00 00 0D 04 C3 00 // 80- 50</t>
  </si>
  <si>
    <t>3C 00 06 00 02 02 51 00 00 00 00 00 04 04 C3 00 // 81- 51</t>
  </si>
  <si>
    <t>50 00 08 00 02 02 52 00 00 00 00 00 06 04 C3 00 // 82- 52</t>
  </si>
  <si>
    <t>3C 00 1E 00 02 0E 53 00 00 00 00 00 0D 04 23 00 // 83- 53</t>
  </si>
  <si>
    <t>46 00 23 00 02 0E 54 00 00 00 00 00 0D 04 23 00 // 84- 54</t>
  </si>
  <si>
    <t>06 00 01 00 02 0E 55 00 00 00 00 00 0D 04 03 00 // 85- 55</t>
  </si>
  <si>
    <t>14 00 0A 00 02 0E 56 00 00 00 00 00 0D 04 23 00 // 86- 56</t>
  </si>
  <si>
    <t>1E 00 0F 00 02 0E 57 00 00 00 00 00 0D 04 23 00 // 87- 57</t>
  </si>
  <si>
    <t>70 17 58 02 02 0C 58 00 00 00 00 00 01 05 43 00 // 88- 58</t>
  </si>
  <si>
    <t>64 19 8A 02 02 0E 59 00 00 00 00 00 0D 04 C3 00 // 89- 59</t>
  </si>
  <si>
    <t>1E 00 03 00 02 02 5A 00 00 00 00 00 02 04 C3 00 // 90- 5A</t>
  </si>
  <si>
    <t>32 00 05 00 02 0E 5B 00 00 00 00 00 0D 04 23 00 // 91- 5B</t>
  </si>
  <si>
    <t>32 00 01 00 02 19 5C 00 00 00 00 00 05 04 C3 00 // 92- 5C</t>
  </si>
  <si>
    <t>C4 09 64 00 02 0E 5D 00 00 00 00 00 03 04 43 00 // 93- 5D</t>
  </si>
  <si>
    <t>5E 01 32 00 02 0E 5E 00 00 00 00 00 0D 04 23 00 // 94- 5E</t>
  </si>
  <si>
    <t>96 00 14 00 02 0E 5F 00 00 00 00 00 0D 04 03 00 // 95- 5F</t>
  </si>
  <si>
    <t>96 00 14 00 02 0E 60 00 00 00 00 00 0D 04 C3 00 // 96- 60</t>
  </si>
  <si>
    <t>E8 03 64 00 02 0E 61 00 00 00 00 00 0D 04 C3 00 // 97- 61</t>
  </si>
  <si>
    <t>01 00 01 00 02 0E 62 00 00 00 00 00 0D 04 02 00 // 98- 62</t>
  </si>
  <si>
    <t>FA 00 19 00 02 0C 63 00 00 00 00 00 01 05 C3 00 // 99- 63</t>
  </si>
  <si>
    <t>A0 0F 90 01 02 0C 64 00 00 00 00 00 01 05 C3 00 //100- 64</t>
  </si>
  <si>
    <t>A0 0F 90 01 02 0C 65 00 00 00 00 00 01 05 C3 00 //101- 65</t>
  </si>
  <si>
    <t>94 11 C2 01 02 0C 66 00 00 00 00 00 01 05 C3 00 //102- 66</t>
  </si>
  <si>
    <t>64 00 01 00 02 0C 67 00 00 00 00 00 01 05 43 00 //103- 67</t>
  </si>
  <si>
    <t>3C 00 06 00 02 0E 68 00 00 00 00 00 0D 04 21 00 //104- 68</t>
  </si>
  <si>
    <t>20 03 50 00 02 0E 69 00 00 00 00 00 0D 04 01 00 //105- 69</t>
  </si>
  <si>
    <t>46 00 23 00 02 0E 6A 00 00 00 00 00 0D 04 C1 00 //106- 6A</t>
  </si>
  <si>
    <t>5E 01 32 00 02 0E 6B 00 00 00 00 00 0D 04 21 00 //107- 6B</t>
  </si>
  <si>
    <t>94 11 C2 01 02 0C 6C 00 00 00 00 00 01 05 C3 00 //108- 6C</t>
  </si>
  <si>
    <t>19 00 01 00 03 03 6D 00 00 00 00 00 06 04 C3 00 //109- 6D</t>
  </si>
  <si>
    <t>32 00 01 00 03 03 6E 00 00 00 00 00 06 04 C3 00 //110- 6E</t>
  </si>
  <si>
    <t>05 00 01 00 03 01 6F 00 00 00 00 00 07 04 23 00 //111- 6F</t>
  </si>
  <si>
    <t>C2 01 0A 00 03 03 70 00 00 00 00 00 06 04 C3 00 //112- 70</t>
  </si>
  <si>
    <t>05 00 01 00 03 04 71 00 00 00 00 00 00 04 C2 00 //113- 71</t>
  </si>
  <si>
    <t>03 00 01 00 03 0B 72 00 00 00 00 00 01 06 02 00 //114- 72</t>
  </si>
  <si>
    <t>88 13 01 00 03 03 73 00 00 00 00 00 03 04 43 00 //115- 73</t>
  </si>
  <si>
    <t>FA 00 19 00 02 0C 74 00 00 00 00 00 01 05 C1 00 //116- 74</t>
  </si>
  <si>
    <t>32 00 05 00 02 02 75 00 00 00 00 00 00 04 21 00 //117- 75</t>
  </si>
  <si>
    <t>14 00 02 00 02 0E 76 00 00 00 00 00 0D 04 C1 00 //118- 76</t>
  </si>
  <si>
    <t>20 03 32 00 03 1E 77 00 00 00 00 00 00 04 43 00 //119- 77</t>
  </si>
  <si>
    <t>20 03 32 00 03 11 78 00 00 00 00 00 00 04 43 00 //120- 78</t>
  </si>
  <si>
    <t>20 03 32 00 03 11 79 00 00 00 00 00 04 04 43 00 //121- 79</t>
  </si>
  <si>
    <t>20 03 32 00 03 11 7A 00 00 00 00 00 06 04 43 00 //122- 7A</t>
  </si>
  <si>
    <t>20 03 32 00 03 11 7B 00 00 00 00 00 02 04 43 00 //123- 7B</t>
  </si>
  <si>
    <t>20 03 32 00 03 1E 7C 00 00 00 00 00 00 04 43 00 //124- 7C</t>
  </si>
  <si>
    <t>20 03 32 00 03 11 7D 00 00 00 00 00 07 04 43 00 //125- 7D</t>
  </si>
  <si>
    <t>20 03 32 00 03 11 7E 00 00 00 00 00 01 04 43 00 //126- 7E</t>
  </si>
  <si>
    <t>20 03 32 00 03 11 7F 00 00 00 00 00 0B 04 43 00 //127- 7F</t>
  </si>
  <si>
    <t>20 03 32 00 03 11 80 00 00 00 00 00 03 04 43 00 //128- 80</t>
  </si>
  <si>
    <t>20 03 32 00 03 11 81 00 00 00 00 00 02 04 43 00 //129- 81</t>
  </si>
  <si>
    <t>20 03 32 00 03 11 82 00 00 00 00 00 09 04 43 00 //130- 82</t>
  </si>
  <si>
    <t>20 03 32 00 03 11 83 00 00 00 00 00 0A 04 43 00 //131- 83</t>
  </si>
  <si>
    <t>20 03 32 00 03 11 84 00 00 00 00 00 0D 04 43 00 //132- 84</t>
  </si>
  <si>
    <t>20 03 32 00 03 11 85 00 00 00 00 00 0C 04 43 00 //133- 85</t>
  </si>
  <si>
    <t>20 03 32 00 03 1E 86 00 00 00 00 00 0B 04 43 00 //134- 86</t>
  </si>
  <si>
    <t>20 03 32 00 03 1E 87 00 00 00 00 00 0A 04 43 00 //135- 87</t>
  </si>
  <si>
    <t>AC 0D 32 00 03 11 88 00 00 00 00 00 0F 04 43 00 //136- 88</t>
  </si>
  <si>
    <t>32 00 05 00 03 01 89 00 00 00 00 00 01 04 C1 00 //137- 89</t>
  </si>
  <si>
    <t>32 00 05 00 03 11 8A 00 00 00 00 00 0B 04 42 00 //138- 8A</t>
  </si>
  <si>
    <t>E8 03 01 00 08 05 8B 00 00 00 00 00 0C 08 03 00 //139- 8B</t>
  </si>
  <si>
    <t>E8 03 01 00 08 05 8C 00 00 00 00 00 00 08 03 00 //140- 8C</t>
  </si>
  <si>
    <t>E8 03 01 00 08 37 8D 00 00 00 00 00 05 08 03 00 //141- 8D</t>
  </si>
  <si>
    <t>E8 03 01 00 08 14 8E 00 00 00 00 00 02 08 03 00 //142- 8E</t>
  </si>
  <si>
    <t>E8 03 01 00 08 05 8F 00 00 00 00 00 02 08 03 00 //143- 8F</t>
  </si>
  <si>
    <t>E8 03 01 00 08 37 90 00 00 00 00 00 0F 08 03 00 //144- 90</t>
  </si>
  <si>
    <t>E8 03 01 00 08 37 91 00 00 00 00 00 00 08 03 00 //145- 91</t>
  </si>
  <si>
    <t>E8 03 01 00 08 37 92 00 00 00 00 00 04 08 03 00 //146- 92</t>
  </si>
  <si>
    <t>E8 03 01 00 08 37 93 00 00 00 00 00 06 08 03 00 //147- 93</t>
  </si>
  <si>
    <t>E8 03 01 00 08 05 94 00 00 00 00 00 0B 08 03 00 //148- 94</t>
  </si>
  <si>
    <t>E8 03 01 00 08 37 95 00 00 00 00 00 01 08 03 00 //149- 95</t>
  </si>
  <si>
    <t>E8 03 01 00 08 14 96 00 00 00 00 00 0A 08 03 00 //150- 96</t>
  </si>
  <si>
    <t>E8 03 01 00 08 05 97 00 00 00 00 00 0A 08 03 00 //151- 97</t>
  </si>
  <si>
    <t>E8 03 01 00 08 05 98 00 00 00 01 01 04 08 03 00 //152- 98</t>
  </si>
  <si>
    <t>E8 03 01 00 08 05 99 00 00 00 02 02 01 08 03 00 //153- 99</t>
  </si>
  <si>
    <t>E8 03 01 00 08 05 9A 00 00 00 03 03 07 08 03 00 //154- 9A</t>
  </si>
  <si>
    <t>E8 03 01 00 08 05 9B 00 00 00 03 03 08 08 03 00 //155- 9B</t>
  </si>
  <si>
    <t>E8 03 01 00 08 05 9C 00 00 00 03 03 00 08 03 00 //156- 9C</t>
  </si>
  <si>
    <t>E8 03 01 00 08 05 9D 00 00 00 04 04 03 08 03 00 //157- 9D</t>
  </si>
  <si>
    <t>E8 03 01 00 08 05 9E 00 00 00 05 05 06 08 03 00 //158- 9E</t>
  </si>
  <si>
    <t>E8 03 01 00 08 37 9F 00 00 00 06 06 07 08 03 00 //159- 9F</t>
  </si>
  <si>
    <t>E8 03 01 00 08 37 A0 00 00 00 07 07 08 08 03 00 //160- A0</t>
  </si>
  <si>
    <t>E8 03 01 00 08 37 A1 00 00 00 08 08 09 08 03 00 //161- A1</t>
  </si>
  <si>
    <t>E8 03 01 00 08 37 A2 00 00 00 09 09 0B 08 03 00 //162- A2</t>
  </si>
  <si>
    <t>E8 03 01 00 08 3D A3 00 00 00 0A 0A 04 08 03 00 //163- A3</t>
  </si>
  <si>
    <t>E8 03 01 00 08 3D A4 00 00 00 0B 0B 01 08 03 00 //164- A4</t>
  </si>
  <si>
    <t>E8 03 01 00 08 3D A5 00 00 00 0C 0C 07 08 03 00 //165- A5</t>
  </si>
  <si>
    <t>E8 03 01 00 08 0A A6 00 00 00 0D 0D 00 08 00 00 //166- A6</t>
  </si>
  <si>
    <t>19 00 02 00 08 01 A7 00 00 00 0E 0E 0B 08 C1 00 //167- A7</t>
  </si>
  <si>
    <t>AC 0D 3C 00 08 11 A8 00 00 00 0F 0F 0F 08 21 00 //168- A8</t>
  </si>
  <si>
    <t>E8 03 01 00 08 1B A9 00 00 00 10 10 01 08 01 00 //169- A9</t>
  </si>
  <si>
    <t>E8 03 01 00 08 1B AA 00 00 00 11 11 0A 08 01 00 //170- AA</t>
  </si>
  <si>
    <t>E8 03 01 00 08 1B AB 00 00 00 12 12 05 08 01 00 //171- AB</t>
  </si>
  <si>
    <t>E8 03 01 00 08 1B AC 00 00 00 13 13 04 08 01 00 //172- AC</t>
  </si>
  <si>
    <t>88 13 01 00 08 12 AD 00 00 00 00 00 03 07 03 00 //173- AD</t>
  </si>
  <si>
    <t>88 13 01 00 08 2E AE 00 00 00 00 00 05 08 03 00 //174- AE</t>
  </si>
  <si>
    <t>88 13 01 00 08 04 AF 00 00 00 00 00 0B 08 02 00 //175- AF</t>
  </si>
  <si>
    <t>88 13 01 00 08 04 B0 00 00 00 00 00 06 08 02 00 //176- B0</t>
  </si>
  <si>
    <t>88 13 01 00 08 05 B1 00 00 00 00 00 05 08 02 00 //177- B1</t>
  </si>
  <si>
    <t>40 1F F4 01 04 3E B2 00 00 00 00 00 03 0A 03 00 //178- B2</t>
  </si>
  <si>
    <t>40 1F 01 00 08 33 B3 00 00 00 00 00 06 0A 41 00 //179- B3</t>
  </si>
  <si>
    <t>40 1F 01 00 08 05 B4 00 00 00 00 00 00 0A 03 00 //180- B4</t>
  </si>
  <si>
    <t>40 1F 01 00 08 0A B5 00 00 00 00 00 00 0A 02 00 //181- B5</t>
  </si>
  <si>
    <t>40 1F 01 00 08 10 B6 00 00 00 00 00 0B 08 03 00 //182- B6</t>
  </si>
  <si>
    <t>00 00 00 00 06 06 B7 00 00 00 00 00 03 07 03 00 //183- B7</t>
  </si>
  <si>
    <t>01 00 01 00 08 10 B8 00 00 00 00 00 05 08 02 00 //184- B8</t>
  </si>
  <si>
    <t>E8 03 01 00 08 10 B9 00 00 00 00 00 03 08 02 00 //185- B9</t>
  </si>
  <si>
    <t>0F 27 A0 0F 08 05 BA 00 00 00 00 00 03 08 03 00 //186- BA</t>
  </si>
  <si>
    <t>01 00 01 00 0B 08 BB 00 00 00 00 00 02 09 03 00 //187- BB</t>
  </si>
  <si>
    <t>70 17 FA 00 05 08 BC 00 4B 00 00 00 00 09 03 00 //188- BC</t>
  </si>
  <si>
    <t>40 1F FA 00 05 08 BD 00 D0 00 00 00 00 09 03 00 //189- BD</t>
  </si>
  <si>
    <t>4C 1D FA 00 05 08 BE 00 36 01 00 00 00 09 03 00 //190- BE</t>
  </si>
  <si>
    <t>40 1F FA 00 05 08 BF 00 3F 01 00 00 00 09 03 00 //191- BF</t>
  </si>
  <si>
    <t>70 17 FA 00 05 08 C0 00 1C 01 00 00 00 09 03 00 //192- C0</t>
  </si>
  <si>
    <t>70 17 FA 00 05 08 C1 00 C5 00 00 00 00 09 03 00 //193- C1</t>
  </si>
  <si>
    <t>70 17 FA 00 05 08 C2 00 0E 00 00 00 00 09 02 00 //194- C2</t>
  </si>
  <si>
    <t>40 1F FA 00 05 08 C3 00 09 01 00 00 00 0D 03 00 //195- C3</t>
  </si>
  <si>
    <t>70 17 FA 00 05 08 C4 00 A3 00 00 00 00 09 03 00 //196- C4</t>
  </si>
  <si>
    <t>64 19 FA 00 05 08 C5 00 44 01 00 00 00 09 03 00 //197- C5</t>
  </si>
  <si>
    <t>64 19 FA 00 05 08 C6 00 DF 00 00 00 00 09 02 00 //198- C6</t>
  </si>
  <si>
    <t>70 17 FA 00 05 08 C7 00 AC 00 00 00 00 09 03 00 //199- C7</t>
  </si>
  <si>
    <t>40 1F FA 00 05 08 C8 00 59 01 00 00 00 0D 03 00 //200- C8</t>
  </si>
  <si>
    <t>28 23 FA 00 05 08 C9 00 0E 01 00 00 00 09 03 00 //201- C9</t>
  </si>
  <si>
    <t>28 23 FA 00 05 08 CA 00 F2 00 00 00 00 09 03 00 //202- CA</t>
  </si>
  <si>
    <t>64 19 FA 00 05 08 CB 00 03 01 00 00 00 09 03 00 //203- CB</t>
  </si>
  <si>
    <t>70 17 FA 00 05 08 CC 00 2D 01 00 00 00 09 03 00 //204- CC</t>
  </si>
  <si>
    <t>70 17 FA 00 05 08 CD 00 0C 00 00 00 00 09 02 00 //205- CD</t>
  </si>
  <si>
    <t>58 1B FA 00 05 08 CE 00 4C 00 00 00 00 09 03 00 //206- CE</t>
  </si>
  <si>
    <t>70 17 FA 00 05 08 CF 00 86 00 00 00 00 09 03 00 //207- CF</t>
  </si>
  <si>
    <t>70 17 FA 00 05 08 D0 00 48 01 00 00 00 0D 03 00 //208- D0</t>
  </si>
  <si>
    <t>58 1B FA 00 05 08 D1 00 97 00 00 00 00 09 03 00 //209- D1</t>
  </si>
  <si>
    <t>40 1F FA 00 05 08 D2 00 01 00 00 00 00 09 03 00 //210- D2</t>
  </si>
  <si>
    <t>40 1F FA 00 05 08 D3 00 81 00 00 00 00 09 03 00 //211- D3</t>
  </si>
  <si>
    <t>28 23 FA 00 05 08 D4 00 40 00 00 00 00 09 03 00 //212- D4</t>
  </si>
  <si>
    <t>64 19 FA 00 05 08 D5 00 76 00 00 00 00 09 03 00 //213- D5</t>
  </si>
  <si>
    <t>64 19 FA 00 05 08 D6 00 30 00 00 00 00 09 03 00 //214- D6</t>
  </si>
  <si>
    <t>64 19 FA 00 05 08 D7 00 08 00 00 00 00 09 03 00 //215- D7</t>
  </si>
  <si>
    <t>70 17 FA 00 05 08 D8 00 6D 00 00 00 00 09 03 00 //216- D8</t>
  </si>
  <si>
    <t>64 19 FA 00 05 08 D9 00 7F 00 00 00 00 09 03 00 //217- D9</t>
  </si>
  <si>
    <t>64 19 FA 00 05 08 DA 00 48 00 00 00 00 09 03 00 //218- DA</t>
  </si>
  <si>
    <t>64 19 FA 00 05 08 DB 00 38 00 00 00 00 09 02 00 //219- DB</t>
  </si>
  <si>
    <t>64 19 FA 00 05 08 DC 00 52 01 00 00 00 09 03 00 //220- DC</t>
  </si>
  <si>
    <t>4C 1D FA 00 05 08 DD 00 BD 00 00 00 00 09 03 00 //221- DD</t>
  </si>
  <si>
    <t>40 1F FA 00 05 08 DE 00 35 00 00 00 00 09 03 00 //222- DE</t>
  </si>
  <si>
    <t>4C 1D FA 00 05 08 DF 00 18 01 00 00 00 0D 03 00 //223- DF</t>
  </si>
  <si>
    <t>28 23 FA 00 05 08 E0 00 8D 00 00 00 00 09 02 00 //224- E0</t>
  </si>
  <si>
    <t>28 23 FA 00 05 08 E1 00 9D 00 00 00 00 09 03 00 //225- E1</t>
  </si>
  <si>
    <t>28 23 FA 00 05 08 E2 00 49 00 00 00 00 09 02 00 //226- E2</t>
  </si>
  <si>
    <t>4C 1D FA 00 05 08 E3 00 B3 00 00 00 00 09 03 00 //227- E3</t>
  </si>
  <si>
    <t>70 17 FA 00 05 08 E4 00 16 00 00 00 00 09 03 00 //228- E4</t>
  </si>
  <si>
    <t>70 17 FA 00 05 08 E5 00 43 00 00 00 00 09 03 00 //229- E5</t>
  </si>
  <si>
    <t>64 19 FA 00 05 08 E6 00 07 01 00 00 00 0D 03 00 //230- E6</t>
  </si>
  <si>
    <t>64 19 FA 00 05 08 E7 00 E8 00 00 00 00 09 03 00 //231- E7</t>
  </si>
  <si>
    <t>64 19 FA 00 05 08 E8 00 46 01 00 00 00 0D 03 00 //232- E8</t>
  </si>
  <si>
    <t>64 19 FA 00 05 08 E9 00 D6 00 00 00 00 09 03 00 //233- E9</t>
  </si>
  <si>
    <t>58 1B FA 00 05 08 EA 00 F4 00 00 00 00 09 03 00 //234- EA</t>
  </si>
  <si>
    <t>58 1B FA 00 05 08 EB 00 89 00 00 00 00 09 03 00 //235- EB</t>
  </si>
  <si>
    <t>58 1B FA 00 05 08 EC 00 4E 01 00 00 00 09 02 00 //236- EC</t>
  </si>
  <si>
    <t>64 19 FA 00 05 08 ED 00 29 00 00 00 00 09 03 00 //237- ED</t>
  </si>
  <si>
    <t>64 19 FA 00 05 08 EE 00 FD 01 00 00 00 09 03 00 //238- EE</t>
  </si>
  <si>
    <t>64 19 FA 00 05 08 EF 00 C6 01 00 00 00 09 03 00 //239- EF</t>
  </si>
  <si>
    <t>64 19 FA 00 05 08 F0 00 BB 01 00 00 00 09 03 00 //240- F0</t>
  </si>
  <si>
    <t>64 19 FA 00 05 08 F1 00 3A 01 00 00 00 09 03 00 //241- F1</t>
  </si>
  <si>
    <t>64 19 FA 00 05 08 F2 00 D5 01 00 00 00 09 03 00 //242- F2</t>
  </si>
  <si>
    <t>64 19 FA 00 05 08 F3 00 F7 01 00 00 00 09 03 00 //243- F3</t>
  </si>
  <si>
    <t>64 19 FA 00 05 08 F4 00 E9 01 00 00 00 09 03 00 //244- F4</t>
  </si>
  <si>
    <t>64 19 FA 00 05 08 F5 00 68 00 00 00 00 09 03 00 //245- F5</t>
  </si>
  <si>
    <t>64 19 FA 00 05 08 F6 00 1B 02 00 00 00 09 03 00 //246- F6</t>
  </si>
  <si>
    <t>64 19 FA 00 05 08 F7 00 F4 01 00 00 00 09 03 00 //247- F7</t>
  </si>
  <si>
    <t>64 19 FA 00 05 08 F8 00 2F 00 00 00 00 09 03 00 //248- F8</t>
  </si>
  <si>
    <t>64 19 FA 00 05 08 F9 00 52 00 00 00 00 09 03 00 //249- F9</t>
  </si>
  <si>
    <t>64 19 FA 00 05 08 FA 00 D2 01 00 00 00 09 03 00 //250- FA</t>
  </si>
  <si>
    <t>64 19 FA 00 05 08 FB 00 9B 00 00 00 00 09 03 00 //251- FB</t>
  </si>
  <si>
    <t>64 19 FA 00 05 08 FC 00 DC 01 00 00 00 09 03 00 //252- FC</t>
  </si>
  <si>
    <t>64 19 FA 00 05 08 FD 00 D8 01 00 00 00 09 03 00 //253- FD</t>
  </si>
  <si>
    <t>64 19 FA 00 05 08 FE 00 51 01 00 00 00 09 03 00 //254- FE</t>
  </si>
  <si>
    <t>64 19 FA 00 05 08 FF 00 C7 01 00 00 00 09 03 00 //255- FF</t>
  </si>
  <si>
    <t>64 19 FA 00 05 08 00 01 1C 02 00 00 00 09 03 00 //256-100</t>
  </si>
  <si>
    <t>64 19 FA 00 05 08 01 01 68 01 00 00 00 09 03 00 //257-101</t>
  </si>
  <si>
    <t>64 19 FA 00 05 08 02 01 69 01 00 00 00 09 02 00 //258-102</t>
  </si>
  <si>
    <t>64 19 FA 00 05 08 03 01 6A 01 00 00 00 09 02 00 //259-103</t>
  </si>
  <si>
    <t>64 19 FA 00 05 08 04 01 8A 01 00 00 00 09 03 00 //260-104</t>
  </si>
  <si>
    <t>64 19 FA 00 05 08 05 01 9C 00 00 00 00 0D 03 00 //261-105</t>
  </si>
  <si>
    <t>64 19 FA 00 05 08 06 01 11 01 00 00 00 09 03 00 //262-106</t>
  </si>
  <si>
    <t>64 19 FA 00 05 08 07 01 E1 01 01 01 00 09 03 00 //263-107</t>
  </si>
  <si>
    <t>64 19 FA 00 05 08 08 01 17 02 02 02 00 09 03 00 //264-108</t>
  </si>
  <si>
    <t>64 19 FA 00 05 08 09 01 C0 00 03 03 00 09 03 00 //265-109</t>
  </si>
  <si>
    <t>64 19 FA 00 05 08 0A 01 DB 01 04 04 00 09 03 00 //266-10A</t>
  </si>
  <si>
    <t>64 19 FA 00 05 08 0B 01 B5 00 05 05 00 09 03 00 //267-10B</t>
  </si>
  <si>
    <t>64 19 FA 00 05 08 0C 01 E0 01 06 06 00 09 03 00 //268-10C</t>
  </si>
  <si>
    <t>64 19 FA 00 05 08 0D 01 73 00 07 07 00 09 03 00 //269-10D</t>
  </si>
  <si>
    <t>64 19 FA 00 05 08 0E 01 16 02 08 08 00 09 03 00 //270-10E</t>
  </si>
  <si>
    <t>64 19 FA 00 05 08 0F 01 B4 01 09 09 00 09 03 00 //271-10F</t>
  </si>
  <si>
    <t>64 19 FA 00 05 08 10 01 1E 00 0A 0A 00 09 03 00 //272-110</t>
  </si>
  <si>
    <t>64 19 FA 00 05 08 11 01 D6 01 0B 0B 00 09 03 00 //273-111</t>
  </si>
  <si>
    <t>64 19 FA 00 05 08 12 01 E3 00 0C 0C 00 09 03 00 //274-112</t>
  </si>
  <si>
    <t>64 19 FA 00 05 08 13 01 D7 01 0D 0D 00 09 03 00 //275-113</t>
  </si>
  <si>
    <t>64 19 FA 00 05 08 14 01 EF 01 0E 0E 00 09 03 00 //276-114</t>
  </si>
  <si>
    <t>64 19 FA 00 05 08 15 01 4B 01 0F 0F 00 09 03 00 //277-115</t>
  </si>
  <si>
    <t>64 19 FA 00 05 08 16 01 CA 01 10 10 00 09 03 00 //278-116</t>
  </si>
  <si>
    <t>64 19 FA 00 05 08 17 01 18 00 11 11 00 09 03 00 //279-117</t>
  </si>
  <si>
    <t>64 19 FA 00 05 08 18 01 EA 01 12 12 00 09 03 00 //280-118</t>
  </si>
  <si>
    <t>64 19 FA 00 05 08 19 01 F6 01 13 13 00 09 03 00 //281-119</t>
  </si>
  <si>
    <t>64 19 FA 00 05 08 1A 01 30 01 14 14 00 09 03 00 //282-11A</t>
  </si>
  <si>
    <t>64 19 FA 00 05 08 1B 01 18 02 15 15 00 09 03 00 //283-11B</t>
  </si>
  <si>
    <t>64 19 FA 00 05 08 1C 01 F3 01 16 16 00 09 03 00 //284-11C</t>
  </si>
  <si>
    <t>4C 1D FA 00 05 08 1D 01 12 00 00 00 03 09 03 00 //285-11D</t>
  </si>
  <si>
    <t>4C 1D FA 00 05 08 1E 01 99 00 00 00 03 0D 03 00 //286-11E</t>
  </si>
  <si>
    <t>4C 1D FA 00 05 08 1F 01 DB 00 00 00 03 09 03 00 //287-11F</t>
  </si>
  <si>
    <t>4C 1D FA 00 05 08 20 01 32 00 00 00 03 09 03 00 //288-120</t>
  </si>
  <si>
    <t>4C 1D FA 00 05 08 21 01 C8 01 00 00 03 09 03 00 //289-121</t>
  </si>
  <si>
    <t>4C 1D FA 00 05 08 22 01 1D 00 00 00 03 09 03 00 //290-122</t>
  </si>
  <si>
    <t>4C 1D FA 00 05 08 23 01 9E 00 00 00 03 0D 03 00 //291-123</t>
  </si>
  <si>
    <t>4C 1D FA 00 05 08 24 01 1D 02 00 00 03 0D 03 00 //292-124</t>
  </si>
  <si>
    <t>4C 1D FA 00 05 08 25 01 6C 01 00 00 00 0D 02 00 //293-125</t>
  </si>
  <si>
    <t>4C 1D FA 00 05 08 26 01 6C 01 00 00 00 0D 02 00 //294-126</t>
  </si>
  <si>
    <t>4C 1D FA 00 05 08 27 01 6C 01 00 00 00 0D 02 00 //295-127</t>
  </si>
  <si>
    <t>4C 1D FA 00 05 08 28 01 6C 01 00 00 00 0D 02 00 //296-128</t>
  </si>
  <si>
    <t>4C 1D FA 00 05 08 29 01 6C 01 00 00 00 0D 02 00 //297-129</t>
  </si>
  <si>
    <t>4C 1D FA 00 05 08 2A 01 6C 01 00 00 00 0D 02 00 //298-12A</t>
  </si>
  <si>
    <t>4C 1D 1E 00 05 08 2B 01 6C 01 00 00 00 0D 02 00 //299-12B</t>
  </si>
  <si>
    <t>46 00 1E 00 09 0F 2C 01 6D 01 00 00 00 0D 02 00 //300-12C</t>
  </si>
  <si>
    <t>46 00 1E 00 09 0F 2D 01 0E 00 00 00 00 0D 03 00 //301-12D</t>
  </si>
  <si>
    <t>46 00 1E 00 09 0F 2E 01 DF 00 00 00 00 0D 03 00 //302-12E</t>
  </si>
  <si>
    <t>46 00 1E 00 09 0F 2F 01 0C 00 00 00 00 0D 03 00 //303-12F</t>
  </si>
  <si>
    <t>96 00 1E 00 09 0F 30 01 38 00 00 00 00 0D 03 00 //304-130</t>
  </si>
  <si>
    <t>46 00 1E 00 09 0F 31 01 8D 00 00 00 00 0D 03 00 //305-131</t>
  </si>
  <si>
    <t>96 00 1E 00 09 0F 32 01 49 00 00 00 00 0D 03 00 //306-132</t>
  </si>
  <si>
    <t>96 00 1E 00 09 0F 33 01 4E 01 00 00 00 0D 03 00 //307-133</t>
  </si>
  <si>
    <t>96 00 1E 00 09 0F 34 01 6B 01 00 00 00 0D 03 00 //308-134</t>
  </si>
  <si>
    <t>96 00 1E 00 09 0F 35 01 6C 01 00 00 00 0D 03 00 //309-135</t>
  </si>
  <si>
    <t>96 00 1E 00 09 0F 36 01 6D 01 00 00 00 0D 03 00 //310-136</t>
  </si>
  <si>
    <t>96 00 1E 00 09 0F 37 01 6E 01 00 00 00 0D 03 00 //311-137</t>
  </si>
  <si>
    <t>96 00 1E 00 09 0F 38 01 6F 01 00 00 00 0D 03 00 //312-138</t>
  </si>
  <si>
    <t>96 00 1E 00 09 0F 39 01 70 01 00 00 00 0D 03 00 //313-139</t>
  </si>
  <si>
    <t>96 00 1E 00 09 0F 3A 01 71 01 00 00 00 0D 03 00 //314-13A</t>
  </si>
  <si>
    <t>96 00 1E 00 09 0F 3B 01 72 01 00 00 00 0D 03 00 //315-13B</t>
  </si>
  <si>
    <t>96 00 1E 00 09 0F 3C 01 73 01 00 00 00 0D 03 00 //316-13C</t>
  </si>
  <si>
    <t>96 00 1E 00 09 0F 3D 01 74 01 00 00 00 0D 03 00 //317-13D</t>
  </si>
  <si>
    <t>96 00 1E 00 09 0F 3E 01 75 01 00 00 00 0D 03 00 //318-13E</t>
  </si>
  <si>
    <t>96 00 1E 00 09 0F 3F 01 76 01 00 00 00 0D 03 00 //319-13F</t>
  </si>
  <si>
    <t>96 00 1E 00 09 0F 40 01 77 01 00 00 00 0D 03 00 //320-140</t>
  </si>
  <si>
    <t>96 00 1E 00 09 0F 41 01 78 01 00 00 00 0D 03 00 //321-141</t>
  </si>
  <si>
    <t>96 00 1E 00 09 0F 42 01 79 01 00 00 00 0D 03 00 //322-142</t>
  </si>
  <si>
    <t>96 00 1E 00 09 0F 43 01 7A 01 00 00 00 0D 03 00 //323-143</t>
  </si>
  <si>
    <t>96 00 1E 00 09 0F 44 01 00 00 00 00 00 0D 02 00 //324-144</t>
  </si>
  <si>
    <t>96 00 1E 00 09 0F 45 01 7C 01 00 00 00 0D 03 00 //325-145</t>
  </si>
  <si>
    <t>96 00 1E 00 09 0F 46 01 7D 01 00 00 00 0D 03 00 //326-146</t>
  </si>
  <si>
    <t>96 00 1E 00 09 0F 47 01 7E 01 00 00 00 0D 03 00 //327-147</t>
  </si>
  <si>
    <t>96 00 1E 00 09 0F 48 01 7F 01 00 00 00 0D 03 00 //328-148</t>
  </si>
  <si>
    <t>96 00 1E 00 09 0F 49 01 80 01 00 00 00 0D 03 00 //329-149</t>
  </si>
  <si>
    <t>96 00 01 00 09 0F 4A 01 81 01 00 00 00 09 03 00 //330-14A</t>
  </si>
  <si>
    <t>96 00 1E 00 09 0F 4B 01 82 01 00 00 00 0D 03 00 //331-14B</t>
  </si>
  <si>
    <t>96 00 1E 00 09 0F 4C 01 83 01 00 00 00 0D 03 00 //332-14C</t>
  </si>
  <si>
    <t>96 00 1E 00 09 0F 4D 01 84 01 00 00 00 0D 03 00 //333-14D</t>
  </si>
  <si>
    <t>96 00 1E 00 09 0F 4E 01 85 01 00 00 00 0D 03 00 //334-14E</t>
  </si>
  <si>
    <t>96 00 1E 00 09 0F 4F 01 86 01 00 00 00 0D 83 00 //335-14F</t>
  </si>
  <si>
    <t>96 00 32 00 09 0F 50 01 87 01 00 00 00 0D 03 00 //336-150</t>
  </si>
  <si>
    <t>F4 01 1E 00 09 0F 51 01 88 01 00 00 00 0D 03 00 //337-151</t>
  </si>
  <si>
    <t>96 00 1E 00 09 0F 52 01 89 01 00 00 00 0D 03 00 //338-152</t>
  </si>
  <si>
    <t>96 00 1E 00 09 0F 53 01 00 00 00 00 00 0D 02 00 //339-153</t>
  </si>
  <si>
    <t>96 00 1E 00 09 0F 54 01 8C 01 00 00 00 0D 03 00 //340-154</t>
  </si>
  <si>
    <t>96 00 1E 00 09 0F 55 01 8D 01 00 00 00 0D 03 00 //341-155</t>
  </si>
  <si>
    <t>96 00 1E 00 09 0F 56 01 8F 01 00 00 00 0D 03 00 //342-156</t>
  </si>
  <si>
    <t>96 00 1E 00 09 0F 57 01 90 01 00 00 00 0D 03 00 //343-157</t>
  </si>
  <si>
    <t>96 00 1E 00 09 0F 58 01 91 01 00 00 00 0D 03 00 //344-158</t>
  </si>
  <si>
    <t>96 00 1E 00 09 0F 59 01 00 00 00 00 00 09 02 00 //345-159</t>
  </si>
  <si>
    <t>96 00 1E 00 09 0F 5A 01 93 01 00 00 00 09 03 00 //346-15A</t>
  </si>
  <si>
    <t>96 00 1E 00 09 0F 5B 01 96 01 00 00 00 09 03 00 //347-15B</t>
  </si>
  <si>
    <t>96 00 1E 00 09 0F 5C 01 97 01 00 00 00 09 03 00 //348-15C</t>
  </si>
  <si>
    <t>96 00 1E 00 09 0F 5D 01 00 00 00 00 00 09 02 00 //349-15D</t>
  </si>
  <si>
    <t>96 00 1E 00 09 0F 5E 01 99 01 00 00 00 09 03 00 //350-15E</t>
  </si>
  <si>
    <t>96 00 1E 00 09 0F 5F 01 9A 01 00 00 00 09 03 00 //351-15F</t>
  </si>
  <si>
    <t>96 00 1E 00 09 0F 60 01 9C 01 00 00 00 09 03 00 //352-160</t>
  </si>
  <si>
    <t>96 00 1E 00 09 0F 61 01 00 00 00 00 00 0D 02 00 //353-161</t>
  </si>
  <si>
    <t>96 00 1E 00 09 0F 62 01 A8 01 00 00 00 0D 03 00 //354-162</t>
  </si>
  <si>
    <t>96 00 1E 00 09 0F 63 01 A9 01 00 00 00 0D 03 00 //355-163</t>
  </si>
  <si>
    <t>96 00 1E 00 09 0F 64 01 AA 01 00 00 00 0D 03 00 //356-164</t>
  </si>
  <si>
    <t>96 00 1E 00 09 0F 65 01 AB 01 00 00 00 0D 03 00 //357-165</t>
  </si>
  <si>
    <t>96 00 1E 00 09 0F 66 01 AC 01 00 00 00 0D 03 00 //358-166</t>
  </si>
  <si>
    <t>96 00 1E 00 09 0F 67 01 AD 01 00 00 00 0D 03 00 //359-167</t>
  </si>
  <si>
    <t>40 1F 20 03 0A 0A 68 01 00 00 00 00 00 0A 02 00 //360-168</t>
  </si>
  <si>
    <t>40 1F 2C 01 0A 0A 69 01 00 00 00 00 00 0A 02 00 //361-169</t>
  </si>
  <si>
    <t>28 23 96 00 0A 0A 6A 01 00 00 00 00 00 0A 03 00 //362-16A</t>
  </si>
  <si>
    <t>DC 05 F4 01 0A 0A 6B 01 00 00 00 00 00 0A 02 00 //363-16B</t>
  </si>
  <si>
    <t>40 1F C8 00 0C 13 6C 01 00 00 00 00 03 0A 03 00 //364-16C</t>
  </si>
  <si>
    <t>40 1F C8 00 0D 13 6D 01 00 00 00 00 03 0A 03 00 //365-16D</t>
  </si>
  <si>
    <t>40 1F C8 00 0E 13 6E 01 00 00 00 00 03 0A 03 00 //366-16E</t>
  </si>
  <si>
    <t>40 1F C8 00 0C 13 6F 01 00 00 00 00 00 0A 03 00 //367-16F</t>
  </si>
  <si>
    <t>40 1F C8 00 0D 13 70 01 00 00 00 00 00 0A 03 00 //368-170</t>
  </si>
  <si>
    <t>40 1F C8 00 0E 13 71 01 00 00 00 00 00 0A 03 00 //369-171</t>
  </si>
  <si>
    <t>40 1F C8 00 0C 13 72 01 00 00 00 00 03 0A 03 00 //370-172</t>
  </si>
  <si>
    <t>40 1F C8 00 0D 13 73 01 00 00 00 00 03 0A 03 00 //371-173</t>
  </si>
  <si>
    <t>40 1F C8 00 0E 13 74 01 00 00 00 00 03 0A 03 00 //372-174</t>
  </si>
  <si>
    <t>40 1F C8 00 0C 18 75 01 00 00 00 00 00 0A 03 00 //373-175</t>
  </si>
  <si>
    <t>40 1F C8 00 0D 18 76 01 00 00 00 00 00 0A 03 00 //374-176</t>
  </si>
  <si>
    <t>40 1F C8 00 0E 18 77 01 00 00 00 00 00 0A 03 00 //375-177</t>
  </si>
  <si>
    <t>40 1F C8 00 0C 18 78 01 00 00 00 00 00 0A 03 00 //376-178</t>
  </si>
  <si>
    <t>40 1F C8 00 0D 18 79 01 00 00 00 00 00 0A 03 00 //377-179</t>
  </si>
  <si>
    <t>40 1F C8 00 0E 18 7A 01 00 00 00 00 00 0A 03 00 //378-17A</t>
  </si>
  <si>
    <t>40 1F C8 00 0C 13 7B 01 00 00 00 00 03 0A 03 00 //379-17B</t>
  </si>
  <si>
    <t>40 1F C8 00 0D 13 7C 01 00 00 00 00 03 0A 03 00 //380-17C</t>
  </si>
  <si>
    <t>40 1F C8 00 0E 13 7D 01 00 00 00 00 03 0A 03 00 //381-17D</t>
  </si>
  <si>
    <t>40 1F C8 00 0C 13 7E 01 00 00 00 00 03 0A 03 00 //382-17E</t>
  </si>
  <si>
    <t>40 1F C8 00 0D 13 7F 01 00 00 00 00 03 0A 03 00 //383-17F</t>
  </si>
  <si>
    <t>40 1F C8 00 0E 13 80 01 00 00 00 00 03 0A 03 00 //384-180</t>
  </si>
  <si>
    <t>40 1F C8 00 0C 13 81 01 00 00 00 00 03 0A 03 00 //385-181</t>
  </si>
  <si>
    <t>40 1F C8 00 0D 13 82 01 00 00 00 00 03 0A 03 00 //386-182</t>
  </si>
  <si>
    <t>40 1F C8 00 0E 13 83 01 01 00 01 01 03 0A 03 00 //387-183</t>
  </si>
  <si>
    <t>40 1F C8 00 0C 13 84 01 00 00 00 00 00 0A 03 00 //388-184</t>
  </si>
  <si>
    <t>40 1F C8 00 0D 13 85 01 00 00 00 00 00 0A 03 00 //389-185</t>
  </si>
  <si>
    <t>40 1F C8 00 0E 13 86 01 02 00 02 02 00 0A 03 00 //390-186</t>
  </si>
  <si>
    <t>40 1F C8 00 0C 18 87 01 00 00 00 00 00 0A 03 00 //391-187</t>
  </si>
  <si>
    <t>40 1F C8 00 0D 18 88 01 00 00 00 00 00 0A 03 00 //392-188</t>
  </si>
  <si>
    <t>40 1F C8 00 0E 18 89 01 03 00 03 03 00 0A 03 00 //393-189</t>
  </si>
  <si>
    <t>40 1F C8 00 0C 13 8A 01 00 00 00 00 00 0A 03 00 //394-18A</t>
  </si>
  <si>
    <t>40 1F C8 00 0D 13 8B 01 00 00 00 00 00 0A 03 00 //395-18B</t>
  </si>
  <si>
    <t>40 1F C8 00 0E 13 8C 01 04 00 04 04 00 0A 03 00 //396-18C</t>
  </si>
  <si>
    <t>40 1F C8 00 0C 18 8D 01 00 00 00 00 00 0A 03 00 //397-18D</t>
  </si>
  <si>
    <t>40 1F C8 00 0D 18 8E 01 00 00 00 00 00 0A 03 00 //398-18E</t>
  </si>
  <si>
    <t>40 1F C8 00 0E 18 8F 01 05 00 05 05 00 0A 03 00 //399-18F</t>
  </si>
  <si>
    <t>B8 0B 0A 00 04 01 90 01 00 00 00 00 05 00 03 00 //400-190</t>
  </si>
  <si>
    <t>B8 0B 0A 00 04 01 91 01 00 00 00 00 05 00 03 00 //401-191</t>
  </si>
  <si>
    <t>B8 0B 0A 00 04 01 92 01 00 00 00 00 05 00 03 00 //402-192</t>
  </si>
  <si>
    <t>B8 0B 0A 00 04 01 93 01 00 00 00 00 05 00 03 00 //403-193</t>
  </si>
  <si>
    <t>B8 0B 0A 00 04 01 94 01 00 00 00 00 05 00 03 00 //404-194</t>
  </si>
  <si>
    <t>B8 0B 0A 00 04 01 95 01 00 00 00 00 05 00 03 00 //405-195</t>
  </si>
  <si>
    <t>B8 0B 0A 00 04 01 96 01 00 00 00 00 05 00 03 00 //406-196</t>
  </si>
  <si>
    <t>B8 0B 0A 00 04 01 97 01 00 00 00 00 05 00 03 00 //407-197</t>
  </si>
  <si>
    <t>B8 0B 0A 00 04 01 98 01 00 00 00 00 05 00 03 00 //408-198</t>
  </si>
  <si>
    <t>B8 0B 0A 00 04 01 99 01 00 00 00 00 05 00 03 00 //409-199</t>
  </si>
  <si>
    <t>B8 0B 0A 00 04 01 9A 01 00 00 00 00 05 00 03 00 //410-19A</t>
  </si>
  <si>
    <t>B8 0B 0A 00 04 01 9B 01 00 00 00 00 05 00 03 00 //411-19B</t>
  </si>
  <si>
    <t>B8 0B 0A 00 04 01 9C 01 00 00 00 00 05 00 03 00 //412-19C</t>
  </si>
  <si>
    <t>B8 0B 0A 00 04 01 9D 01 00 00 00 00 05 00 03 00 //413-19D</t>
  </si>
  <si>
    <t>B8 0B 0A 00 04 01 9E 01 00 00 00 00 05 00 03 00 //414-19E</t>
  </si>
  <si>
    <t>B8 0B 0A 00 04 01 9F 01 00 00 00 00 05 00 03 00 //415-19F</t>
  </si>
  <si>
    <t>B8 0B 0A 00 04 01 A0 01 00 00 00 00 05 00 03 00 //416-1A0</t>
  </si>
  <si>
    <t>B8 0B 0A 00 04 01 A1 01 00 00 00 00 05 00 03 00 //417-1A1</t>
  </si>
  <si>
    <t>B8 0B 0A 00 04 01 A2 01 00 00 00 00 05 00 03 00 //418-1A2</t>
  </si>
  <si>
    <t>B8 0B 0A 00 04 01 A3 01 00 00 00 00 05 00 03 00 //419-1A3</t>
  </si>
  <si>
    <t>B8 0B 0A 00 04 01 A4 01 00 00 00 00 05 00 03 00 //420-1A4</t>
  </si>
  <si>
    <t>B8 0B 0A 00 04 01 A5 01 00 00 00 00 05 00 03 00 //421-1A5</t>
  </si>
  <si>
    <t>B8 0B 0A 00 04 01 A6 01 00 00 00 00 05 00 03 00 //422-1A6</t>
  </si>
  <si>
    <t>B8 0B 0A 00 04 01 A7 01 00 00 00 00 05 00 03 00 //423-1A7</t>
  </si>
  <si>
    <t>B8 0B 0A 00 04 01 A8 01 00 00 00 00 05 00 03 00 //424-1A8</t>
  </si>
  <si>
    <t>B8 0B 0A 00 04 01 A9 01 00 00 00 00 05 00 03 00 //425-1A9</t>
  </si>
  <si>
    <t>B8 0B 0A 00 04 01 AA 01 00 00 00 00 05 00 03 00 //426-1AA</t>
  </si>
  <si>
    <t>B8 0B 0A 00 04 01 AB 01 00 00 00 00 05 00 03 00 //427-1AB</t>
  </si>
  <si>
    <t>1C 25 5E 01 04 35 AC 01 00 00 00 00 0A 00 03 00 //428-1AC</t>
  </si>
  <si>
    <t>1C 25 5E 01 04 35 AD 01 00 00 00 00 0B 00 03 00 //429-1AD</t>
  </si>
  <si>
    <t>1C 25 5E 01 04 35 AE 01 00 00 00 00 00 00 03 00 //430-1AE</t>
  </si>
  <si>
    <t>1C 25 5E 01 04 35 AF 01 00 00 00 00 01 00 03 00 //431-1AF</t>
  </si>
  <si>
    <t>1C 25 5E 01 04 35 B0 01 00 00 00 00 07 00 03 00 //432-1B0</t>
  </si>
  <si>
    <t>1C 25 5E 01 04 35 B1 01 00 00 00 00 02 00 03 00 //433-1B1</t>
  </si>
  <si>
    <t>1C 25 5E 01 04 35 B2 01 00 00 00 00 08 00 03 00 //434-1B2</t>
  </si>
  <si>
    <t>1C 25 5E 01 04 35 B3 01 00 00 00 00 06 00 03 00 //435-1B3</t>
  </si>
  <si>
    <t>1C 25 5E 01 04 35 B4 01 00 00 00 00 09 00 03 00 //436-1B4</t>
  </si>
  <si>
    <t>1C 25 5E 01 04 35 B5 01 00 00 00 00 05 00 03 00 //437-1B5</t>
  </si>
  <si>
    <t>1C 25 5E 01 04 35 B6 01 00 00 00 00 03 00 03 00 //438-1B6</t>
  </si>
  <si>
    <t>1C 25 5E 01 04 35 B7 01 00 00 00 00 04 00 03 00 //439-1B7</t>
  </si>
  <si>
    <t>1C 25 5E 01 04 35 B8 01 00 00 00 00 0C 00 03 00 //440-1B8</t>
  </si>
  <si>
    <t>1C 25 5E 01 04 35 B9 01 00 00 00 00 0D 00 03 00 //441-1B9</t>
  </si>
  <si>
    <t>1C 25 5E 01 04 35 BA 01 00 00 00 00 0E 00 03 00 //442-1BA</t>
  </si>
  <si>
    <t>1C 25 5E 01 04 35 BB 01 00 00 00 00 0F 00 03 00 //443-1BB</t>
  </si>
  <si>
    <t>AC 0D 96 00 0F 25 BC 01 00 00 00 00 0E 00 03 00 //444-1BC</t>
  </si>
  <si>
    <t>AC 0D 96 00 0F 25 BD 01 00 00 00 00 0B 00 03 00 //445-1BD</t>
  </si>
  <si>
    <t>AC 0D 96 00 0F 25 BE 01 00 00 00 00 0B 00 03 00 //446-1BE</t>
  </si>
  <si>
    <t>AC 0D 96 00 0F 25 BF 01 00 00 00 00 0B 00 03 00 //447-1BF</t>
  </si>
  <si>
    <t>AC 0D 96 00 0F 25 C0 01 00 00 00 00 0B 00 03 00 //448-1C0</t>
  </si>
  <si>
    <t>AC 0D 96 00 0F 25 C1 01 00 00 00 00 0B 00 03 00 //449-1C1</t>
  </si>
  <si>
    <t>AC 0D 96 00 0F 25 C2 01 00 00 00 00 0B 00 03 00 //450-1C2</t>
  </si>
  <si>
    <t>AC 0D 96 00 0F 25 C3 01 00 00 00 00 0B 00 03 00 //451-1C3</t>
  </si>
  <si>
    <t>B8 0B 64 00 0F 25 C4 01 00 00 00 00 00 00 03 00 //452-1C4</t>
  </si>
  <si>
    <t>B8 0B 64 00 0F 25 C5 01 00 00 00 00 0E 00 03 00 //453-1C5</t>
  </si>
  <si>
    <t>B8 0B 64 00 0F 3A C6 01 00 00 00 00 01 00 03 00 //454-1C6</t>
  </si>
  <si>
    <t>B8 0B 64 00 0F 36 C7 01 00 00 00 00 07 00 03 00 //455-1C7</t>
  </si>
  <si>
    <t>D0 07 64 00 0F 1D C8 01 00 00 00 00 03 00 03 00 //456-1C8</t>
  </si>
  <si>
    <t>D0 07 64 00 0F 1D C9 01 00 00 00 00 04 00 03 00 //457-1C9</t>
  </si>
  <si>
    <t>D0 07 64 00 0F 22 CA 01 00 00 00 00 07 00 03 00 //458-1CA</t>
  </si>
  <si>
    <t>D0 07 64 00 0F 1D CB 01 00 00 00 00 03 00 03 00 //459-1CB</t>
  </si>
  <si>
    <t>D0 07 64 00 0F 06 CC 01 00 00 00 00 0B 00 03 00 //460-1CC</t>
  </si>
  <si>
    <t>D0 07 64 00 0F 1D CD 01 00 00 00 00 03 00 03 00 //461-1CD</t>
  </si>
  <si>
    <t>D0 07 64 00 0F 31 CE 01 00 00 00 00 09 00 03 00 //462-1CE</t>
  </si>
  <si>
    <t>D0 07 64 00 0F 31 CF 01 00 00 00 00 04 00 03 00 //463-1CF</t>
  </si>
  <si>
    <t>D0 07 64 00 0F 31 D0 01 00 00 00 00 06 00 03 00 //464-1D0</t>
  </si>
  <si>
    <t>D0 07 64 00 0F 22 D1 01 00 00 00 00 07 00 03 00 //465-1D1</t>
  </si>
  <si>
    <t>D0 07 64 00 0F 22 D2 01 00 00 00 00 0A 00 03 00 //466-1D2</t>
  </si>
  <si>
    <t>D0 07 64 00 0F 31 D3 01 00 00 00 00 0D 00 03 00 //467-1D3</t>
  </si>
  <si>
    <t>D0 07 64 00 0F 31 D4 01 00 00 00 00 00 00 03 00 //468-1D4</t>
  </si>
  <si>
    <t>D0 07 64 00 0F 22 D5 01 00 00 00 00 07 00 03 00 //469-1D5</t>
  </si>
  <si>
    <t>D0 07 64 00 0F 23 D6 01 00 00 00 00 0A 00 03 00 //470-1D6</t>
  </si>
  <si>
    <t>D0 07 64 00 0F 31 D7 01 00 00 00 00 06 00 03 00 //471-1D7</t>
  </si>
  <si>
    <t>88 13 96 00 0F 38 D8 01 00 00 00 00 02 00 03 00 //472-1D8</t>
  </si>
  <si>
    <t>88 13 96 00 0F 38 D9 01 00 00 00 00 02 00 03 00 //473-1D9</t>
  </si>
  <si>
    <t>88 13 96 00 0F 38 DA 01 00 00 00 00 02 00 03 00 //474-1DA</t>
  </si>
  <si>
    <t>88 13 96 00 0F 39 DB 01 00 00 00 00 0A 00 03 00 //475-1DB</t>
  </si>
  <si>
    <t>88 13 96 00 0F 36 DC 01 00 00 00 00 0A 00 03 00 //476-1DC</t>
  </si>
  <si>
    <t>88 13 96 00 0F 20 DD 01 00 00 00 00 00 00 03 00 //477-1DD</t>
  </si>
  <si>
    <t>88 13 96 00 0F 20 DE 01 00 00 00 00 00 00 03 00 //478-1DE</t>
  </si>
  <si>
    <t>88 13 96 00 0F 38 DF 01 00 00 00 00 0D 00 03 00 //479-1DF</t>
  </si>
  <si>
    <t>88 13 96 00 0F 38 E0 01 00 00 00 00 02 00 03 00 //480-1E0</t>
  </si>
  <si>
    <t>88 13 96 00 0F 38 E1 01 00 00 00 00 02 00 03 00 //481-1E1</t>
  </si>
  <si>
    <t>88 13 96 00 0F 38 E2 01 00 00 00 00 02 00 03 00 //482-1E2</t>
  </si>
  <si>
    <t>88 13 96 00 0F 25 E3 01 00 00 00 00 00 00 03 00 //483-1E3</t>
  </si>
  <si>
    <t>88 13 96 00 0F 25 E4 01 00 00 00 00 00 00 03 00 //484-1E4</t>
  </si>
  <si>
    <t>88 13 96 00 0F 25 E5 01 00 00 00 00 00 00 03 00 //485-1E5</t>
  </si>
  <si>
    <t>88 13 96 00 0F 2F E6 01 00 00 00 00 03 00 03 00 //486-1E6</t>
  </si>
  <si>
    <t>88 13 96 00 0F 38 E7 01 00 00 00 00 02 00 03 00 //487-1E7</t>
  </si>
  <si>
    <t>88 13 96 00 0F 38 E8 01 00 00 00 00 02 00 03 00 //488-1E8</t>
  </si>
  <si>
    <t>88 13 96 00 0F 36 E9 01 00 00 00 00 0A 00 03 00 //489-1E9</t>
  </si>
  <si>
    <t>88 13 96 00 0F 38 EA 01 00 00 00 00 02 00 03 00 //490-1EA</t>
  </si>
  <si>
    <t>88 13 96 00 0F 38 EB 01 00 00 00 00 0D 00 03 00 //491-1EB</t>
  </si>
  <si>
    <t>88 13 96 00 0F 39 EC 01 00 00 00 00 0A 00 03 00 //492-1EC</t>
  </si>
  <si>
    <t>88 13 96 00 0F 38 ED 01 00 00 00 00 02 00 03 00 //493-1ED</t>
  </si>
  <si>
    <t>88 13 96 00 0F 38 EE 01 00 00 00 00 02 00 03 00 //494-1EE</t>
  </si>
  <si>
    <t>88 13 96 00 0F 39 EF 01 00 00 00 00 0A 00 03 00 //495-1EF</t>
  </si>
  <si>
    <t>88 13 96 00 0F 39 F0 01 00 00 00 00 0A 00 03 00 //496-1F0</t>
  </si>
  <si>
    <t>88 13 96 00 0F 39 F1 01 00 00 00 00 0A 00 03 00 //497-1F1</t>
  </si>
  <si>
    <t>88 13 96 00 0F 2E F2 01 00 00 00 00 0A 00 03 00 //498-1F2</t>
  </si>
  <si>
    <t>88 13 96 00 0F 27 F3 01 00 00 00 00 0A 00 03 00 //499-1F3</t>
  </si>
  <si>
    <t>88 13 96 00 0F 36 F4 01 00 00 00 00 0A 00 03 00 //500-1F4</t>
  </si>
  <si>
    <t>88 13 96 00 0F 36 F5 01 00 00 00 00 0A 00 03 00 //501-1F5</t>
  </si>
  <si>
    <t>88 13 96 00 0F 38 F6 01 00 00 00 00 02 00 03 00 //502-1F6</t>
  </si>
  <si>
    <t>88 13 96 00 0F 38 F7 01 00 00 00 00 02 00 03 00 //503-1F7</t>
  </si>
  <si>
    <t>88 13 96 00 0F 25 F8 01 00 00 00 00 03 00 03 00 //504-1F8</t>
  </si>
  <si>
    <t>88 13 96 00 0F 39 F9 01 00 00 00 00 0A 00 03 00 //505-1F9</t>
  </si>
  <si>
    <t>88 13 96 00 0F 28 FA 01 00 00 00 00 00 00 03 00 //506-1FA</t>
  </si>
  <si>
    <t>88 13 96 00 0F 22 FB 01 00 00 00 00 07 00 03 00 //507-1FB</t>
  </si>
  <si>
    <t>88 13 96 00 0F 31 FC 01 00 00 00 00 05 00 03 00 //508-1FC</t>
  </si>
  <si>
    <t>88 13 96 00 0F 0F FD 01 00 00 00 00 04 00 03 00 //509-1FD</t>
  </si>
  <si>
    <t>1C 25 5E 01 0F 38 FE 01 00 00 00 00 00 00 03 00 //510-1FE</t>
  </si>
  <si>
    <t>1C 25 5E 01 0F 22 FF 01 00 00 00 00 07 00 03 00 //511-1FF</t>
  </si>
  <si>
    <t>1C 25 5E 01 0F 31 00 02 00 00 00 00 05 00 03 00 //512-200</t>
  </si>
  <si>
    <t>1C 25 5E 01 0F 0F 01 02 00 00 00 00 04 00 03 00 //513-201</t>
  </si>
  <si>
    <t>1C 25 5E 01 0F 38 02 02 00 00 00 00 04 00 03 00 //514-202</t>
  </si>
  <si>
    <t>1C 25 5E 01 0F 22 03 02 00 00 00 00 07 00 03 00 //515-203</t>
  </si>
  <si>
    <t>1C 25 5E 01 0F 31 04 02 00 00 00 00 05 00 03 00 //516-204</t>
  </si>
  <si>
    <t>1C 25 5E 01 0F 0F 05 02 00 00 00 00 04 00 03 00 //517-205</t>
  </si>
  <si>
    <t>1C 25 5E 01 0F 38 06 02 00 00 00 00 08 00 03 00 //518-206</t>
  </si>
  <si>
    <t>1C 25 5E 01 0F 22 07 02 00 00 00 00 07 00 03 00 //519-207</t>
  </si>
  <si>
    <t>1C 25 5E 01 0F 31 08 02 00 00 00 00 05 00 03 00 //520-208</t>
  </si>
  <si>
    <t>1C 25 5E 01 0F 0F 09 02 00 00 00 00 04 00 03 00 //521-209</t>
  </si>
  <si>
    <t>1C 25 5E 01 0F 38 0A 02 00 00 00 00 02 00 03 00 //522-20A</t>
  </si>
  <si>
    <t>1C 25 5E 01 0F 22 0B 02 00 00 00 00 07 00 03 00 //523-20B</t>
  </si>
  <si>
    <t>1C 25 5E 01 0F 31 0C 02 00 00 00 00 05 00 03 00 //524-20C</t>
  </si>
  <si>
    <t>1C 25 5E 01 0F 0F 0D 02 00 00 00 00 04 00 03 00 //525-20D</t>
  </si>
  <si>
    <t>1C 25 5E 01 0F 28 0E 02 00 00 00 00 02 00 03 00 //526-20E</t>
  </si>
  <si>
    <t>1C 25 5E 01 0F 22 0F 02 00 00 00 00 07 00 03 00 //527-20F</t>
  </si>
  <si>
    <t>1C 25 5E 01 0F 31 10 02 00 00 00 00 05 00 03 00 //528-210</t>
  </si>
  <si>
    <t>1C 25 5E 01 0F 0F 11 02 00 00 00 00 04 00 03 00 //529-211</t>
  </si>
  <si>
    <t>1C 25 5E 01 0F 38 12 02 00 00 00 00 07 00 03 00 //530-212</t>
  </si>
  <si>
    <t>1C 25 5E 01 0F 22 13 02 00 00 00 00 07 00 03 00 //531-213</t>
  </si>
  <si>
    <t>1C 25 5E 01 0F 31 14 02 00 00 00 00 05 00 03 00 //532-214</t>
  </si>
  <si>
    <t>1C 25 5E 01 0F 0F 15 02 00 00 00 00 04 00 03 00 //533-215</t>
  </si>
  <si>
    <t>1C 25 5E 01 0F 38 16 02 00 00 00 00 0F 00 03 00 //534-216</t>
  </si>
  <si>
    <t>1C 25 5E 01 0F 22 17 02 00 00 00 00 07 00 03 00 //535-217</t>
  </si>
  <si>
    <t>1C 25 5E 01 0F 31 18 02 00 00 00 00 05 00 03 00 //536-218</t>
  </si>
  <si>
    <t>1C 25 5E 01 0F 0F 19 02 00 00 00 00 04 00 03 00 //537-219</t>
  </si>
  <si>
    <t>1C 25 5E 01 0F 28 1A 02 00 00 00 00 0C 00 03 00 //538-21A</t>
  </si>
  <si>
    <t>1C 25 5E 01 0F 22 1B 02 00 00 00 00 07 00 03 00 //539-21B</t>
  </si>
  <si>
    <t>1C 25 5E 01 0F 31 1C 02 00 00 00 00 05 00 03 00 //540-21C</t>
  </si>
  <si>
    <t>1C 25 5E 01 0F 0F 1D 02 00 00 00 00 04 00 03 00 //541-21D</t>
  </si>
  <si>
    <t>1C 25 5E 01 0F 28 1E 02 00 00 00 00 0E 00 03 00 //542-21E</t>
  </si>
  <si>
    <t>1C 25 5E 01 0F 22 1F 02 00 00 00 00 07 00 03 00 //543-21F</t>
  </si>
  <si>
    <t>1C 25 5E 01 0F 31 20 02 00 00 00 00 05 00 03 00 //544-220</t>
  </si>
  <si>
    <t>1C 25 5E 01 0F 0F 21 02 00 00 00 00 04 00 03 00 //545-221</t>
  </si>
  <si>
    <t>1C 25 5E 01 0F 28 22 02 00 00 00 00 05 00 03 00 //546-222</t>
  </si>
  <si>
    <t>1C 25 5E 01 0F 22 23 02 00 00 00 00 07 00 03 00 //547-223</t>
  </si>
  <si>
    <t>1C 25 5E 01 0F 31 24 02 00 00 00 00 05 00 03 00 //548-224</t>
  </si>
  <si>
    <t>1C 25 5E 01 0F 0F 25 02 00 00 00 00 04 00 03 00 //549-225</t>
  </si>
  <si>
    <t>1C 25 5E 01 0F 38 26 02 00 00 00 00 06 00 03 00 //550-226</t>
  </si>
  <si>
    <t>1C 25 5E 01 0F 22 27 02 00 00 00 00 07 00 03 00 //551-227</t>
  </si>
  <si>
    <t>1C 25 5E 01 0F 31 28 02 00 00 00 00 05 00 03 00 //552-228</t>
  </si>
  <si>
    <t>1C 25 5E 01 0F 0F 29 02 00 00 00 00 04 00 03 00 //553-229</t>
  </si>
  <si>
    <t>1C 25 5E 01 0F 38 2A 02 00 00 00 00 0A 00 03 00 //554-22A</t>
  </si>
  <si>
    <t>1C 25 5E 01 0F 22 2B 02 00 00 00 00 07 00 03 00 //555-22B</t>
  </si>
  <si>
    <t>1C 25 5E 01 0F 31 2C 02 00 00 00 00 05 00 03 00 //556-22C</t>
  </si>
  <si>
    <t>1C 25 5E 01 0F 0F 2D 02 00 00 00 00 04 00 03 00 //557-22D</t>
  </si>
  <si>
    <t>1C 25 5E 01 0F 28 2E 02 00 00 00 00 08 00 03 00 //558-22E</t>
  </si>
  <si>
    <t>1C 25 5E 01 0F 22 2F 02 00 00 00 00 07 00 03 00 //559-22F</t>
  </si>
  <si>
    <t>1C 25 5E 01 0F 31 30 02 00 00 00 00 05 00 03 00 //560-230</t>
  </si>
  <si>
    <t>1C 25 5E 01 0F 0F 31 02 00 00 00 00 04 00 03 00 //561-231</t>
  </si>
  <si>
    <t>1C 25 5E 01 0F 38 32 02 00 00 00 00 0C 00 03 00 //562-232</t>
  </si>
  <si>
    <t>1C 25 5E 01 0F 22 33 02 00 00 00 00 07 00 03 00 //563-233</t>
  </si>
  <si>
    <t>1C 25 5E 01 0F 31 34 02 00 00 00 00 05 00 03 00 //564-234</t>
  </si>
  <si>
    <t>1C 25 5E 01 0F 0F 35 02 00 00 00 00 04 00 03 00 //565-235</t>
  </si>
  <si>
    <t>1C 25 5E 01 0F 28 36 02 00 00 00 00 0B 00 03 00 //566-236</t>
  </si>
  <si>
    <t>1C 25 5E 01 0F 22 37 02 00 00 00 00 07 00 03 00 //567-237</t>
  </si>
  <si>
    <t>1C 25 5E 01 0F 31 38 02 00 00 00 00 05 00 03 00 //568-238</t>
  </si>
  <si>
    <t>1C 25 5E 01 0F 0F 39 02 00 00 00 00 04 00 03 00 //569-239</t>
  </si>
  <si>
    <t>1C 25 5E 01 0F 28 3A 02 00 00 00 00 0A 00 03 00 //570-23A</t>
  </si>
  <si>
    <t>1C 25 5E 01 0F 22 3B 02 00 00 00 00 07 00 03 00 //571-23B</t>
  </si>
  <si>
    <t>1C 25 5E 01 0F 31 3C 02 00 00 00 00 05 00 03 00 //572-23C</t>
  </si>
  <si>
    <t>1C 25 5E 01 0F 0F 3D 02 00 00 00 00 04 00 03 00 //573-23D</t>
  </si>
  <si>
    <t>C4 09 7D 00 0F 27 3E 02 00 00 00 00 00 00 03 00 //574-23E</t>
  </si>
  <si>
    <t>C4 09 7D 00 0F 20 3F 02 00 00 00 00 00 00 03 00 //575-23F</t>
  </si>
  <si>
    <t>C4 09 7D 00 0F 31 40 02 00 00 00 00 06 00 03 00 //576-240</t>
  </si>
  <si>
    <t>C4 09 7D 00 0F 34 41 02 00 00 00 00 0A 00 03 00 //577-241</t>
  </si>
  <si>
    <t>C4 09 7D 00 0F 27 42 02 00 00 00 00 00 00 03 00 //578-242</t>
  </si>
  <si>
    <t>C4 09 7D 00 0F 20 43 02 00 00 00 00 00 00 03 00 //579-243</t>
  </si>
  <si>
    <t>C4 09 7D 00 0F 1C 44 02 00 00 00 00 02 00 03 00 //580-244</t>
  </si>
  <si>
    <t>C4 09 7D 00 0F 36 45 02 00 00 00 00 05 00 03 00 //581-245</t>
  </si>
  <si>
    <t>C4 09 7D 00 0F 27 46 02 00 00 00 00 00 00 03 00 //582-246</t>
  </si>
  <si>
    <t>C4 09 7D 00 0F 20 47 02 00 00 00 00 00 00 03 00 //583-247</t>
  </si>
  <si>
    <t>C4 09 7D 00 0F 1C 48 02 00 00 00 00 0B 00 03 00 //584-248</t>
  </si>
  <si>
    <t>C4 09 7D 00 0F 25 49 02 00 00 00 00 00 00 03 00 //585-249</t>
  </si>
  <si>
    <t>C4 09 7D 00 0F 27 4A 02 00 00 00 00 00 00 03 00 //586-24A</t>
  </si>
  <si>
    <t>C4 09 7D 00 0F 20 4B 02 00 00 00 00 00 00 03 00 //587-24B</t>
  </si>
  <si>
    <t>C4 09 7D 00 0F 2A 4C 02 00 00 00 00 04 00 03 00 //588-24C</t>
  </si>
  <si>
    <t>C4 09 7D 00 0F 36 4D 02 00 00 00 00 04 00 03 00 //589-24D</t>
  </si>
  <si>
    <t>C4 09 7D 00 0F 27 4E 02 00 00 00 00 00 00 03 00 //590-24E</t>
  </si>
  <si>
    <t>C4 09 7D 00 0F 20 4F 02 00 00 00 00 00 00 03 00 //591-24F</t>
  </si>
  <si>
    <t>C4 09 7D 00 0F 1C 50 02 00 00 00 00 02 00 03 00 //592-250</t>
  </si>
  <si>
    <t>C4 09 7D 00 0F 25 51 02 00 00 00 00 0C 00 03 00 //593-251</t>
  </si>
  <si>
    <t>C4 09 7D 00 0F 27 52 02 00 00 00 00 00 00 03 00 //594-252</t>
  </si>
  <si>
    <t>C4 09 7D 00 0F 20 53 02 00 00 00 00 00 00 03 00 //595-253</t>
  </si>
  <si>
    <t>C4 09 7D 00 0F 1C 54 02 00 00 00 00 0B 00 03 00 //596-254</t>
  </si>
  <si>
    <t>C4 09 7D 00 0F 36 55 02 00 00 00 00 07 00 03 00 //597-255</t>
  </si>
  <si>
    <t>C4 09 7D 00 0F 0F 56 02 00 00 00 00 0C 00 03 00 //598-256</t>
  </si>
  <si>
    <t>C4 09 7D 00 0F 1B 57 02 00 00 00 00 0E 00 03 00 //599-257</t>
  </si>
  <si>
    <t>C4 09 7D 00 0F 31 58 02 00 00 00 00 06 00 03 00 //600-258</t>
  </si>
  <si>
    <t>C4 09 7D 00 0F 34 59 02 00 00 00 00 0A 00 03 00 //601-259</t>
  </si>
  <si>
    <t>C4 09 7D 00 0F 27 5A 02 00 00 00 00 00 00 03 00 //602-25A</t>
  </si>
  <si>
    <t>C4 09 7D 00 0F 20 5B 02 00 00 00 00 00 00 03 00 //603-25B</t>
  </si>
  <si>
    <t>C4 09 7D 00 0F 1C 5C 02 00 00 00 00 02 00 03 00 //604-25C</t>
  </si>
  <si>
    <t>C4 09 7D 00 0F 36 5D 02 00 00 00 00 07 00 03 00 //605-25D</t>
  </si>
  <si>
    <t>C4 09 7D 00 0F 27 5E 02 00 00 00 00 00 00 03 00 //606-25E</t>
  </si>
  <si>
    <t>C4 09 7D 00 0F 1B 5F 02 00 00 00 00 0E 00 03 00 //607-25F</t>
  </si>
  <si>
    <t>C4 09 7D 00 0F 1C 60 02 00 00 00 00 0B 00 03 00 //608-260</t>
  </si>
  <si>
    <t>C4 09 7D 00 0F 3A 61 02 00 00 00 00 0C 00 03 00 //609-261</t>
  </si>
  <si>
    <t>C4 09 7D 00 0F 21 62 02 00 00 00 00 01 00 03 00 //610-262</t>
  </si>
  <si>
    <t>C4 09 7D 00 0F 1B 63 02 00 00 00 00 0E 00 03 00 //611-263</t>
  </si>
  <si>
    <t>C4 09 7D 00 0F 1B 64 02 00 00 00 00 0D 00 03 00 //612-264</t>
  </si>
  <si>
    <t>C4 09 7D 00 0F 25 65 02 00 00 00 00 03 00 03 00 //613-265</t>
  </si>
  <si>
    <t>C4 09 7D 00 0F 21 66 02 00 00 00 00 01 00 03 00 //614-266</t>
  </si>
  <si>
    <t>C4 09 7D 00 0F 1B 67 02 00 00 00 00 0E 00 03 00 //615-267</t>
  </si>
  <si>
    <t>C4 09 7D 00 0F 1C 68 02 00 00 00 00 03 00 03 00 //616-268</t>
  </si>
  <si>
    <t>C4 09 7D 00 0F 36 69 02 00 00 00 00 05 00 03 00 //617-269</t>
  </si>
  <si>
    <t>C4 09 7D 00 0F 21 6A 02 00 00 00 00 01 00 03 00 //618-26A</t>
  </si>
  <si>
    <t>C4 09 7D 00 0F 1B 6B 02 00 00 00 00 0E 00 03 00 //619-26B</t>
  </si>
  <si>
    <t>C4 09 7D 00 0F 1C 6C 02 00 00 00 00 02 00 03 00 //620-26C</t>
  </si>
  <si>
    <t>C4 09 7D 00 0F 25 6D 02 00 00 00 00 0C 00 03 00 //621-26D</t>
  </si>
  <si>
    <t>C4 09 7D 00 0F 27 6E 02 00 00 00 00 00 00 03 00 //622-26E</t>
  </si>
  <si>
    <t>C4 09 7D 00 0F 20 6F 02 00 00 00 00 00 00 03 00 //623-26F</t>
  </si>
  <si>
    <t>C4 09 7D 00 0F 1C 70 02 00 00 00 00 03 00 03 00 //624-270</t>
  </si>
  <si>
    <t>C4 09 7D 00 0F 25 71 02 00 00 00 00 0E 00 03 00 //625-271</t>
  </si>
  <si>
    <t>C4 09 7D 00 0F 27 72 02 00 00 00 00 00 00 03 00 //626-272</t>
  </si>
  <si>
    <t>C4 09 7D 00 0F 20 73 02 00 00 00 00 00 00 03 00 //627-273</t>
  </si>
  <si>
    <t>C4 09 7D 00 0F 31 74 02 00 00 00 00 04 00 03 00 //628-274</t>
  </si>
  <si>
    <t>C4 09 7D 00 0F 25 75 02 00 00 00 00 0C 00 03 00 //629-275</t>
  </si>
  <si>
    <t>C4 09 7D 00 0F 27 76 02 00 00 00 00 00 00 03 00 //630-276</t>
  </si>
  <si>
    <t>C4 09 7D 00 0F 1B 77 02 00 00 00 00 0E 00 03 00 //631-277</t>
  </si>
  <si>
    <t>C4 09 7D 00 0F 31 78 02 00 00 00 00 0D 00 03 00 //632-278</t>
  </si>
  <si>
    <t>C4 09 7D 00 0F 34 79 02 00 00 00 00 04 00 03 00 //633-279</t>
  </si>
  <si>
    <t>C4 09 7D 00 0F 27 7A 02 00 00 00 00 00 00 03 00 //634-27A</t>
  </si>
  <si>
    <t>C4 09 7D 00 0F 1B 7B 02 00 00 00 00 0E 00 03 00 //635-27B</t>
  </si>
  <si>
    <t>C4 09 7D 00 0F 1C 7C 02 00 00 00 00 0B 00 03 00 //636-27C</t>
  </si>
  <si>
    <t>C4 09 7D 00 0F 34 7D 02 00 00 00 00 04 00 03 00 //637-27D</t>
  </si>
  <si>
    <t>C4 09 7D 00 0F 27 7E 02 00 00 00 00 00 00 03 00 //638-27E</t>
  </si>
  <si>
    <t>C4 09 7D 00 0F 1B 7F 02 00 00 00 00 0E 00 03 00 //639-27F</t>
  </si>
  <si>
    <t>C4 09 7D 00 0F 1C 80 02 00 00 00 00 03 00 03 00 //640-280</t>
  </si>
  <si>
    <t>C4 09 7D 00 0F 38 81 02 00 00 00 00 02 00 03 00 //641-281</t>
  </si>
  <si>
    <t>C4 09 7D 00 0F 21 82 02 00 00 00 00 01 00 03 00 //642-282</t>
  </si>
  <si>
    <t>C4 09 7D 00 0F 27 83 02 00 00 00 00 00 00 03 00 //643-283</t>
  </si>
  <si>
    <t>C4 09 7D 00 0F 31 84 02 00 00 00 00 06 00 03 00 //644-284</t>
  </si>
  <si>
    <t>C4 09 7D 00 0F 25 85 02 00 00 00 00 00 00 03 00 //645-285</t>
  </si>
  <si>
    <t>C4 09 7D 00 0F 21 86 02 00 00 00 00 01 00 03 00 //646-286</t>
  </si>
  <si>
    <t>C4 09 7D 00 0F 1B 87 02 00 00 00 00 0E 00 03 00 //647-287</t>
  </si>
  <si>
    <t>C4 09 7D 00 0F 1C 88 02 00 00 00 00 02 00 03 00 //648-288</t>
  </si>
  <si>
    <t>C4 09 7D 00 0F 36 89 02 00 00 00 00 05 00 03 00 //649-289</t>
  </si>
  <si>
    <t>C4 09 7D 00 0F 0F 8A 02 00 00 00 00 07 00 03 00 //650-28A</t>
  </si>
  <si>
    <t>C4 09 7D 00 0F 20 8B 02 00 00 00 00 00 00 03 00 //651-28B</t>
  </si>
  <si>
    <t>C4 09 7D 00 0F 1C 8C 02 00 00 00 00 0B 00 03 00 //652-28C</t>
  </si>
  <si>
    <t>C4 09 7D 00 0F 36 8D 02 00 00 00 00 07 00 03 00 //653-28D</t>
  </si>
  <si>
    <t>C4 09 7D 00 0F 23 8E 02 00 00 00 00 0A 00 03 00 //654-28E</t>
  </si>
  <si>
    <t>C4 09 7D 00 0F 20 8F 02 00 00 00 00 00 00 03 00 //655-28F</t>
  </si>
  <si>
    <t>C4 09 7D 00 0F 2A 90 02 00 00 00 00 04 00 03 00 //656-290</t>
  </si>
  <si>
    <t>C4 09 7D 00 0F 34 91 02 00 00 00 00 04 00 03 00 //657-291</t>
  </si>
  <si>
    <t>C4 09 7D 00 0F 20 92 02 00 00 00 00 00 00 03 00 //658-292</t>
  </si>
  <si>
    <t>C4 09 7D 00 0F 1B 93 02 00 00 00 00 0E 00 03 00 //659-293</t>
  </si>
  <si>
    <t>C4 09 7D 00 0F 31 94 02 00 00 00 00 06 00 03 00 //660-294</t>
  </si>
  <si>
    <t>C4 09 7D 00 0F 25 95 02 00 00 00 00 0C 00 03 00 //661-295</t>
  </si>
  <si>
    <t>C4 09 7D 00 0F 27 96 02 00 00 00 00 00 00 03 00 //662-296</t>
  </si>
  <si>
    <t>C4 09 7D 00 0F 20 97 02 00 00 00 00 00 00 03 00 //663-297</t>
  </si>
  <si>
    <t>C4 09 7D 00 0F 1C 98 02 00 00 00 00 02 00 03 00 //664-298</t>
  </si>
  <si>
    <t>C4 09 7D 00 0F 20 99 02 00 00 00 00 0A 00 03 00 //665-299</t>
  </si>
  <si>
    <t>C4 09 7D 00 0F 3B 9A 02 00 00 00 00 0A 00 03 00 //666-29A</t>
  </si>
  <si>
    <t>C4 09 7D 00 0F 1B 9B 02 00 00 00 00 0E 00 03 00 //667-29B</t>
  </si>
  <si>
    <t>C4 09 7D 00 0F 31 9C 02 00 00 00 00 06 00 03 00 //668-29C</t>
  </si>
  <si>
    <t>C4 09 7D 00 0F 36 9D 02 00 00 00 00 0A 00 03 00 //669-29D</t>
  </si>
  <si>
    <t>C4 09 7D 00 0F 3B 9E 02 00 00 00 00 01 00 03 00 //670-29E</t>
  </si>
  <si>
    <t>C4 09 7D 00 0F 1B 9F 02 00 00 00 00 0E 00 03 00 //671-29F</t>
  </si>
  <si>
    <t>C4 09 7D 00 0F 1B A0 02 00 00 00 00 0D 00 03 00 //672-2A0</t>
  </si>
  <si>
    <t>C4 09 7D 00 0F 27 A1 02 00 00 00 00 0A 00 03 00 //673-2A1</t>
  </si>
  <si>
    <t>C4 09 7D 00 0F 27 A2 02 00 00 00 00 00 00 03 00 //674-2A2</t>
  </si>
  <si>
    <t>C4 09 7D 00 0F 1B A3 02 00 00 00 00 0E 00 03 00 //675-2A3</t>
  </si>
  <si>
    <t>C4 09 7D 00 0F 1C A4 02 00 00 00 00 0B 00 03 00 //676-2A4</t>
  </si>
  <si>
    <t>C4 09 7D 00 0F 36 A5 02 00 00 00 00 07 00 03 00 //677-2A5</t>
  </si>
  <si>
    <t>C4 09 7D 00 0F 21 A6 02 00 00 00 00 01 00 03 00 //678-2A6</t>
  </si>
  <si>
    <t>C4 09 7D 00 0F 1B A7 02 00 00 00 00 0E 00 03 00 //679-2A7</t>
  </si>
  <si>
    <t>C4 09 7D 00 0F 31 A8 02 00 00 00 00 00 00 03 00 //680-2A8</t>
  </si>
  <si>
    <t>C4 09 7D 00 0F 25 A9 02 00 00 00 00 03 00 03 00 //681-2A9</t>
  </si>
  <si>
    <t>C4 09 7D 00 0F 23 AA 02 00 00 00 00 03 00 03 00 //682-2AA</t>
  </si>
  <si>
    <t>C4 09 7D 00 0F 27 AB 02 00 00 00 00 00 00 03 00 //683-2AB</t>
  </si>
  <si>
    <t>C4 09 7D 00 0F 1B AC 02 00 00 00 00 0D 00 03 00 //684-2AC</t>
  </si>
  <si>
    <t>C4 09 7D 00 0F 3A AD 02 00 00 00 00 0C 00 03 00 //685-2AD</t>
  </si>
  <si>
    <t>C4 09 7D 00 0F 27 AE 02 00 00 00 00 00 00 03 00 //686-2AE</t>
  </si>
  <si>
    <t>C4 09 7D 00 0F 1B AF 02 00 00 00 00 0E 00 03 00 //687-2AF</t>
  </si>
  <si>
    <t>C4 09 7D 00 0F 1C B0 02 00 00 00 00 0B 00 03 00 //688-2B0</t>
  </si>
  <si>
    <t>C4 09 7D 00 0F 36 B1 02 00 00 00 00 05 00 03 00 //689-2B1</t>
  </si>
  <si>
    <t>C4 09 7D 00 0F 0F B2 02 00 00 00 00 01 00 03 00 //690-2B2</t>
  </si>
  <si>
    <t>C4 09 7D 00 0F 1B B3 02 00 00 00 00 0E 00 03 00 //691-2B3</t>
  </si>
  <si>
    <t>C4 09 7D 00 0F 31 B4 02 00 00 00 00 0D 00 03 00 //692-2B4</t>
  </si>
  <si>
    <t>C4 09 7D 00 0F 25 B5 02 00 00 00 00 0C 00 03 00 //693-2B5</t>
  </si>
  <si>
    <t>C4 09 7D 00 0F 0F B6 02 00 00 00 00 01 00 03 00 //694-2B6</t>
  </si>
  <si>
    <t>C4 09 7D 00 0F 1B B7 02 00 00 00 00 0E 00 03 00 //695-2B7</t>
  </si>
  <si>
    <t>C4 09 7D 00 0F 1C B8 02 00 00 00 00 02 00 03 00 //696-2B8</t>
  </si>
  <si>
    <t>C4 09 7D 00 0F 36 B9 02 00 00 00 00 05 00 03 00 //697-2B9</t>
  </si>
  <si>
    <t>C4 09 7D 00 0F 0F BA 02 00 00 00 00 01 00 03 00 //698-2BA</t>
  </si>
  <si>
    <t>C4 09 7D 00 0F 1B BB 02 00 00 00 00 0E 00 03 00 //699-2BB</t>
  </si>
  <si>
    <t>C4 09 7D 00 0F 1C BC 02 00 00 00 00 0B 00 03 00 //700-2BC</t>
  </si>
  <si>
    <t>C4 09 7D 00 0F 36 BD 02 00 00 00 00 07 00 03 00 //701-2BD</t>
  </si>
  <si>
    <t>C4 09 7D 00 0F 20 BE 02 00 00 00 00 00 00 03 00 //702-2BE</t>
  </si>
  <si>
    <t>C4 09 7D 00 0F 1B BF 02 00 00 00 00 0E 00 03 00 //703-2BF</t>
  </si>
  <si>
    <t>C4 09 7D 00 0F 31 C0 02 00 00 00 00 00 00 03 00 //704-2C0</t>
  </si>
  <si>
    <t>C4 09 7D 00 0F 36 C1 02 00 00 00 00 00 00 03 00 //705-2C1</t>
  </si>
  <si>
    <t>C4 09 7D 00 0F 21 C2 02 00 00 00 00 01 00 03 00 //706-2C2</t>
  </si>
  <si>
    <t>C4 09 7D 00 0F 20 C3 02 00 00 00 00 00 00 03 00 //707-2C3</t>
  </si>
  <si>
    <t>C4 09 7D 00 0F 31 C4 02 00 00 00 00 00 00 03 00 //708-2C4</t>
  </si>
  <si>
    <t>C4 09 7D 00 0F 25 C5 02 00 00 00 00 0B 00 03 00 //709-2C5</t>
  </si>
  <si>
    <t>C4 09 7D 00 0F 29 C6 02 00 00 00 00 03 00 03 00 //710-2C6</t>
  </si>
  <si>
    <t>C4 09 7D 00 0F 1B C7 02 00 00 00 00 0E 00 03 00 //711-2C7</t>
  </si>
  <si>
    <t>C4 09 7D 00 0F 31 C8 02 00 00 00 00 06 00 03 00 //712-2C8</t>
  </si>
  <si>
    <t>C4 09 7D 00 0F 2B C9 02 00 00 00 00 03 00 03 00 //713-2C9</t>
  </si>
  <si>
    <t>C4 09 7D 00 0F 3B CA 02 00 00 00 00 01 00 03 00 //714-2CA</t>
  </si>
  <si>
    <t>C4 09 7D 00 0F 27 CB 02 00 00 00 00 00 00 03 00 //715-2CB</t>
  </si>
  <si>
    <t>C4 09 7D 00 0F 1C CC 02 00 00 00 00 02 00 03 00 //716-2CC</t>
  </si>
  <si>
    <t>C4 09 7D 00 0F 25 CD 02 00 00 00 00 0C 00 03 00 //717-2CD</t>
  </si>
  <si>
    <t>C4 09 7D 00 0F 27 CE 02 00 00 00 00 00 00 03 00 //718-2CE</t>
  </si>
  <si>
    <t>C4 09 7D 00 0F 26 CF 02 00 00 00 00 08 00 03 00 //719-2CF</t>
  </si>
  <si>
    <t>C4 09 7D 00 0F 1C D0 02 00 00 00 00 0B 00 03 00 //720-2D0</t>
  </si>
  <si>
    <t>C4 09 7D 00 0F 36 D1 02 00 00 00 00 05 00 03 00 //721-2D1</t>
  </si>
  <si>
    <t>C4 09 7D 00 0F 21 D2 02 00 00 00 00 01 00 03 00 //722-2D2</t>
  </si>
  <si>
    <t>C4 09 7D 00 0F 20 D3 02 00 00 00 00 00 00 03 00 //723-2D3</t>
  </si>
  <si>
    <t>C4 09 7D 00 0F 1C D4 02 00 00 00 00 03 00 03 00 //724-2D4</t>
  </si>
  <si>
    <t>C4 09 7D 00 0F 2B D5 02 00 00 00 00 03 00 03 00 //725-2D5</t>
  </si>
  <si>
    <t>C4 09 7D 00 0F 21 D6 02 00 00 00 00 01 00 03 00 //726-2D6</t>
  </si>
  <si>
    <t>C4 09 7D 00 0F 20 D7 02 00 00 00 00 00 00 03 00 //727-2D7</t>
  </si>
  <si>
    <t>C4 09 7D 00 0F 1C D8 02 00 00 00 00 02 00 03 00 //728-2D8</t>
  </si>
  <si>
    <t>C4 09 7D 00 0F 25 D9 02 00 00 00 00 00 00 03 00 //729-2D9</t>
  </si>
  <si>
    <t>C4 09 7D 00 0F 21 DA 02 00 00 00 00 01 00 03 00 //730-2DA</t>
  </si>
  <si>
    <t>C4 09 7D 00 0F 20 DB 02 00 00 00 00 00 00 03 00 //731-2DB</t>
  </si>
  <si>
    <t>C4 09 7D 00 0F 1C DC 02 00 00 00 00 0B 00 03 00 //732-2DC</t>
  </si>
  <si>
    <t>C4 09 7D 00 0F 25 DD 02 00 00 00 00 0E 00 03 00 //733-2DD</t>
  </si>
  <si>
    <t>C4 09 7D 00 0F 0F DE 02 00 00 00 00 0C 00 03 00 //734-2DE</t>
  </si>
  <si>
    <t>C4 09 7D 00 0F 1B DF 02 00 00 00 00 0E 00 03 00 //735-2DF</t>
  </si>
  <si>
    <t>C4 09 7D 00 0F 31 E0 02 00 00 00 00 06 00 03 00 //736-2E0</t>
  </si>
  <si>
    <t>C4 09 7D 00 0F 25 E1 02 00 00 00 00 03 00 03 00 //737-2E1</t>
  </si>
  <si>
    <t>C4 09 7D 00 0F 0F E2 02 00 00 00 00 0C 00 03 00 //738-2E2</t>
  </si>
  <si>
    <t>C4 09 7D 00 0F 1B E3 02 00 00 00 00 0E 00 03 00 //739-2E3</t>
  </si>
  <si>
    <t>C4 09 7D 00 0F 1C E4 02 00 00 00 00 02 00 03 00 //740-2E4</t>
  </si>
  <si>
    <t>C4 09 7D 00 0F 27 E5 02 00 00 00 00 0A 00 03 00 //741-2E5</t>
  </si>
  <si>
    <t>C4 09 7D 00 0F 27 E6 02 00 00 00 00 00 00 03 00 //742-2E6</t>
  </si>
  <si>
    <t>C4 09 7D 00 0F 26 E7 02 00 00 00 00 08 00 03 00 //743-2E7</t>
  </si>
  <si>
    <t>C4 09 7D 00 0F 1C E8 02 00 00 00 00 0B 00 03 00 //744-2E8</t>
  </si>
  <si>
    <t>C4 09 7D 00 0F 1F E9 02 00 00 00 00 05 00 03 00 //745-2E9</t>
  </si>
  <si>
    <t>C4 09 7D 00 0F 23 EA 02 00 00 00 00 04 00 03 00 //746-2EA</t>
  </si>
  <si>
    <t>C4 09 7D 00 0F 27 EB 02 00 00 00 00 00 00 03 00 //747-2EB</t>
  </si>
  <si>
    <t>C4 09 7D 00 0F 1C EC 02 00 00 00 00 03 00 03 00 //748-2EC</t>
  </si>
  <si>
    <t>C4 09 7D 00 0F 25 ED 02 00 00 00 00 03 00 03 00 //749-2ED</t>
  </si>
  <si>
    <t>C4 09 7D 00 0F 0F EE 02 00 00 00 00 07 00 03 00 //750-2EE</t>
  </si>
  <si>
    <t>C4 09 7D 00 0F 20 EF 02 00 00 00 00 00 00 03 00 //751-2EF</t>
  </si>
  <si>
    <t>C4 09 7D 00 0F 1C F0 02 00 00 00 00 03 00 03 00 //752-2F0</t>
  </si>
  <si>
    <t>C4 09 7D 00 0F 25 F1 02 00 00 00 00 0C 00 03 00 //753-2F1</t>
  </si>
  <si>
    <t>C4 09 7D 00 0F 20 F2 02 00 00 00 00 00 00 03 00 //754-2F2</t>
  </si>
  <si>
    <t>C4 09 7D 00 0F 1B F3 02 00 00 00 00 0E 00 03 00 //755-2F3</t>
  </si>
  <si>
    <t>C4 09 7D 00 0F 31 F4 02 00 00 00 00 04 00 03 00 //756-2F4</t>
  </si>
  <si>
    <t>C4 09 7D 00 0F 25 F5 02 00 00 00 00 0E 00 03 00 //757-2F5</t>
  </si>
  <si>
    <t>C4 09 7D 00 0F 2C F6 02 00 00 00 00 0C 00 03 00 //758-2F6</t>
  </si>
  <si>
    <t>C4 09 7D 00 0F 1B F7 02 00 00 00 00 0E 00 03 00 //759-2F7</t>
  </si>
  <si>
    <t>C4 09 7D 00 0F 1C F8 02 00 00 00 00 03 00 03 00 //760-2F8</t>
  </si>
  <si>
    <t>C4 09 7D 00 0F 36 F9 02 00 00 00 00 04 00 03 00 //761-2F9</t>
  </si>
  <si>
    <t>C4 09 7D 00 0F 07 FA 02 00 00 00 00 00 00 03 00 //762-2FA</t>
  </si>
  <si>
    <t>C4 09 7D 00 0F 1B FB 02 00 00 00 00 0E 00 03 00 //763-2FB</t>
  </si>
  <si>
    <t>C4 09 7D 00 0F 1C FC 02 00 00 00 00 03 00 03 00 //764-2FC</t>
  </si>
  <si>
    <t>C4 09 7D 00 0F 25 FD 02 00 00 00 00 0C 00 03 00 //765-2FD</t>
  </si>
  <si>
    <t>C4 09 7D 00 0F 1A FE 02 00 00 00 00 01 00 03 00 //766-2FE</t>
  </si>
  <si>
    <t>C4 09 7D 00 0F 1B FF 02 00 00 00 00 0E 00 03 00 //767-2FF</t>
  </si>
  <si>
    <t>C4 09 7D 00 0F 1C 00 03 00 00 00 00 03 00 03 00 //768-300</t>
  </si>
  <si>
    <t>C4 09 7D 00 0F 25 01 03 00 00 00 00 0E 00 02 00 //769-301</t>
  </si>
  <si>
    <t>C4 09 7D 00 0F 23 02 03 00 00 00 00 0C 00 03 00 //770-302</t>
  </si>
  <si>
    <t>C4 09 7D 00 0F 1B 03 03 00 00 00 00 0E 00 03 00 //771-303</t>
  </si>
  <si>
    <t>C4 09 7D 00 0F 31 04 03 00 00 00 00 06 00 03 00 //772-304</t>
  </si>
  <si>
    <t>C4 09 7D 00 0F 36 05 03 00 00 00 00 0A 00 03 00 //773-305</t>
  </si>
  <si>
    <t>C4 09 7D 00 0F 27 06 03 00 00 00 00 00 00 03 00 //774-306</t>
  </si>
  <si>
    <t>C4 09 7D 00 0F 20 07 03 00 00 00 00 00 00 03 00 //775-307</t>
  </si>
  <si>
    <t>C4 09 7D 00 0F 31 08 03 00 00 00 00 0D 00 03 00 //776-308</t>
  </si>
  <si>
    <t>C4 09 7D 00 0F 25 09 03 00 00 00 00 0C 00 03 00 //777-309</t>
  </si>
  <si>
    <t>C4 09 7D 00 0F 27 0A 03 00 00 00 00 00 00 03 00 //778-30A</t>
  </si>
  <si>
    <t>C4 09 7D 00 0F 1B 0B 03 00 00 00 00 0E 00 03 00 //779-30B</t>
  </si>
  <si>
    <t>C4 09 7D 00 0F 31 0C 03 00 00 00 00 06 00 03 00 //780-30C</t>
  </si>
  <si>
    <t>C4 09 7D 00 0F 34 0D 03 00 00 00 00 04 00 03 00 //781-30D</t>
  </si>
  <si>
    <t>C4 09 7D 00 0F 23 0E 03 00 00 00 00 0C 00 03 00 //782-30E</t>
  </si>
  <si>
    <t>C4 09 7D 00 0F 1B 0F 03 00 00 00 00 0E 00 03 00 //783-30F</t>
  </si>
  <si>
    <t>C4 09 7D 00 0F 1C 10 03 00 00 00 00 03 00 03 00 //784-310</t>
  </si>
  <si>
    <t>C4 09 7D 00 0F 34 11 03 00 00 00 00 04 00 03 00 //785-311</t>
  </si>
  <si>
    <t>C4 09 7D 00 0F 07 12 03 00 00 00 00 00 00 03 00 //786-312</t>
  </si>
  <si>
    <t>C4 09 7D 00 0F 1B 13 03 00 00 00 00 0E 00 03 00 //787-313</t>
  </si>
  <si>
    <t>C4 09 7D 00 0F 31 14 03 00 00 00 00 06 00 03 00 //788-314</t>
  </si>
  <si>
    <t>C4 09 7D 00 0F 36 15 03 00 00 00 00 0A 00 03 00 //789-315</t>
  </si>
  <si>
    <t>C4 09 7D 00 0F 21 16 03 00 00 00 00 01 00 03 00 //790-316</t>
  </si>
  <si>
    <t>C4 09 7D 00 0F 1B 17 03 00 00 00 00 0E 00 03 00 //791-317</t>
  </si>
  <si>
    <t>C4 09 7D 00 0F 31 18 03 00 00 00 00 06 00 03 00 //792-318</t>
  </si>
  <si>
    <t>C4 09 7D 00 0F 36 19 03 00 00 00 00 05 00 03 00 //793-319</t>
  </si>
  <si>
    <t>C4 09 7D 00 0F 23 1A 03 00 00 00 00 0C 00 03 00 //794-31A</t>
  </si>
  <si>
    <t>C4 09 7D 00 0F 1B 1B 03 00 00 00 00 0E 00 03 00 //795-31B</t>
  </si>
  <si>
    <t>C4 09 7D 00 0F 2A 1C 03 00 00 00 00 04 00 03 00 //796-31C</t>
  </si>
  <si>
    <t>C4 09 7D 00 0F 25 1D 03 00 00 00 00 0C 00 03 00 //797-31D</t>
  </si>
  <si>
    <t>C4 09 7D 00 0F 2C 1E 03 00 00 00 00 0C 00 03 00 //798-31E</t>
  </si>
  <si>
    <t>C4 09 7D 00 0F 1B 1F 03 00 00 00 00 0E 00 03 00 //799-31F</t>
  </si>
  <si>
    <t>C4 09 7D 00 0F 31 20 03 00 00 00 00 06 00 03 00 //800-320</t>
  </si>
  <si>
    <t>C4 09 7D 00 0F 2F 21 03 00 00 00 00 03 00 03 00 //801-321</t>
  </si>
  <si>
    <t>C4 09 7D 00 0F 2C 22 03 00 00 00 00 0C 00 03 00 //802-322</t>
  </si>
  <si>
    <t>C4 09 7D 00 0F 1B 23 03 00 00 00 00 0E 00 03 00 //803-323</t>
  </si>
  <si>
    <t>C4 09 7D 00 0F 31 24 03 00 00 00 00 06 00 03 00 //804-324</t>
  </si>
  <si>
    <t>C4 09 7D 00 0F 39 25 03 00 00 00 00 0A 00 03 00 //805-325</t>
  </si>
  <si>
    <t>C4 09 7D 00 0F 27 26 03 00 00 00 00 00 00 03 00 //806-326</t>
  </si>
  <si>
    <t>C4 09 7D 00 0F 1B 27 03 00 00 00 00 0E 00 03 00 //807-327</t>
  </si>
  <si>
    <t>C4 09 7D 00 0F 31 28 03 00 00 00 00 0D 00 03 00 //808-328</t>
  </si>
  <si>
    <t>C4 09 7D 00 0F 36 29 03 00 00 00 00 0A 00 03 00 //809-329</t>
  </si>
  <si>
    <t>C4 09 7D 00 0F 27 2A 03 00 00 00 00 00 00 03 00 //810-32A</t>
  </si>
  <si>
    <t>C4 09 7D 00 0F 20 2B 03 00 00 00 00 00 00 03 00 //811-32B</t>
  </si>
  <si>
    <t>C4 09 7D 00 0F 1B 2C 03 00 00 00 00 0D 00 03 00 //812-32C</t>
  </si>
  <si>
    <t>C4 09 7D 00 0F 36 2D 03 00 00 00 00 04 00 03 00 //813-32D</t>
  </si>
  <si>
    <t>C4 09 7D 00 0F 27 2E 03 00 00 00 00 00 00 03 00 //814-32E</t>
  </si>
  <si>
    <t>C4 09 7D 00 0F 1B 2F 03 00 00 00 00 0E 00 03 00 //815-32F</t>
  </si>
  <si>
    <t>C4 09 7D 00 0F 31 30 03 00 00 00 00 06 00 03 00 //816-330</t>
  </si>
  <si>
    <t>C4 09 7D 00 0F 25 31 03 00 00 00 00 0C 00 03 00 //817-331</t>
  </si>
  <si>
    <t>C4 09 7D 00 0F 27 32 03 00 00 00 00 00 00 03 00 //818-332</t>
  </si>
  <si>
    <t>C4 09 7D 00 0F 20 33 03 00 00 00 00 00 00 03 00 //819-333</t>
  </si>
  <si>
    <t>C4 09 7D 00 0F 31 34 03 00 00 00 00 06 00 03 00 //820-334</t>
  </si>
  <si>
    <t>C4 09 7D 00 0F 25 35 03 00 00 00 00 0C 00 03 00 //821-335</t>
  </si>
  <si>
    <t>C4 09 7D 00 0F 23 36 03 00 00 00 00 03 00 03 00 //822-336</t>
  </si>
  <si>
    <t>C4 09 7D 00 0F 1B 37 03 00 00 00 00 0E 00 03 00 //823-337</t>
  </si>
  <si>
    <t>C4 09 7D 00 0F 1C 38 03 00 00 00 00 03 00 03 00 //824-338</t>
  </si>
  <si>
    <t>C4 09 7D 00 0F 25 39 03 00 00 00 00 00 00 02 00 //825-339</t>
  </si>
  <si>
    <t>C4 09 7D 00 0F 07 3A 03 00 00 00 00 00 00 03 00 //826-33A</t>
  </si>
  <si>
    <t>C4 09 7D 00 0F 1B 3B 03 00 00 00 00 0E 00 03 00 //827-33B</t>
  </si>
  <si>
    <t>C4 09 7D 00 0F 1C 3C 03 00 00 00 00 03 00 03 00 //828-33C</t>
  </si>
  <si>
    <t>C4 09 7D 00 0F 1F 3D 03 00 00 00 00 0A 00 03 00 //829-33D</t>
  </si>
  <si>
    <t>C4 09 7D 00 0F 07 3E 03 00 00 00 00 00 00 03 00 //830-33E</t>
  </si>
  <si>
    <t>C4 09 7D 00 0F 1B 3F 03 00 00 00 00 0E 00 03 00 //831-33F</t>
  </si>
  <si>
    <t>C4 09 7D 00 0F 31 40 03 00 00 00 00 04 00 03 00 //832-340</t>
  </si>
  <si>
    <t>C4 09 7D 00 0F 25 41 03 00 00 00 00 0C 00 03 00 //833-341</t>
  </si>
  <si>
    <t>C4 09 7D 00 0F 27 42 03 00 00 00 00 00 00 03 00 //834-342</t>
  </si>
  <si>
    <t>C4 09 7D 00 0F 1B 43 03 00 00 00 00 0E 00 03 00 //835-343</t>
  </si>
  <si>
    <t>C4 09 7D 00 0F 1C 44 03 00 00 00 00 03 00 03 00 //836-344</t>
  </si>
  <si>
    <t>C4 09 7D 00 0F 36 45 03 00 00 00 00 0A 00 03 00 //837-345</t>
  </si>
  <si>
    <t>C4 09 7D 00 0F 27 46 03 00 00 00 00 00 00 03 00 //838-346</t>
  </si>
  <si>
    <t>C4 09 7D 00 0F 20 47 03 00 00 00 00 00 00 03 00 //839-347</t>
  </si>
  <si>
    <t>C4 09 7D 00 0F 1B 48 03 00 00 00 00 0D 00 03 00 //840-348</t>
  </si>
  <si>
    <t>C4 09 7D 00 0F 36 49 03 00 00 00 00 07 00 03 00 //841-349</t>
  </si>
  <si>
    <t>C4 09 7D 00 0F 27 4A 03 00 00 00 00 00 00 03 00 //842-34A</t>
  </si>
  <si>
    <t>C4 09 7D 00 0F 1B 4B 03 00 00 00 00 0E 00 03 00 //843-34B</t>
  </si>
  <si>
    <t>C4 09 7D 00 0F 31 4C 03 00 00 00 00 06 00 03 00 //844-34C</t>
  </si>
  <si>
    <t>C4 09 7D 00 0F 3A 4D 03 00 00 00 00 0C 00 03 00 //845-34D</t>
  </si>
  <si>
    <t>C4 09 7D 00 0F 27 4E 03 00 00 00 00 00 00 03 00 //846-34E</t>
  </si>
  <si>
    <t>C4 09 7D 00 0F 1B 4F 03 00 00 00 00 0E 00 03 00 //847-34F</t>
  </si>
  <si>
    <t>C4 09 7D 00 0F 31 50 03 00 00 00 00 0D 00 03 00 //848-350</t>
  </si>
  <si>
    <t>C4 09 7D 00 0F 36 51 03 00 00 00 00 0A 00 03 00 //849-351</t>
  </si>
  <si>
    <t>C4 09 7D 00 0F 27 52 03 00 00 00 00 00 00 03 00 //850-352</t>
  </si>
  <si>
    <t>C4 09 7D 00 0F 1B 53 03 00 00 00 00 0E 00 03 00 //851-353</t>
  </si>
  <si>
    <t>C4 09 7D 00 0F 31 54 03 00 00 00 00 06 00 03 00 //852-354</t>
  </si>
  <si>
    <t>C4 09 7D 00 0F 25 55 03 00 00 00 00 0C 00 03 00 //853-355</t>
  </si>
  <si>
    <t>C4 09 7D 00 0F 27 56 03 00 00 00 00 00 00 03 00 //854-356</t>
  </si>
  <si>
    <t>C4 09 7D 00 0F 1B 57 03 00 00 00 00 0E 00 03 00 //855-357</t>
  </si>
  <si>
    <t>C4 09 7D 00 0F 31 58 03 00 00 00 00 06 00 03 00 //856-358</t>
  </si>
  <si>
    <t>C4 09 7D 00 0F 36 59 03 00 00 00 00 05 00 03 00 //857-359</t>
  </si>
  <si>
    <t>C4 09 7D 00 0F 23 5A 03 00 00 00 00 0C 00 03 00 //858-35A</t>
  </si>
  <si>
    <t>C4 09 7D 00 0F 1B 5B 03 00 00 00 00 0E 00 03 00 //859-35B</t>
  </si>
  <si>
    <t>C4 09 7D 00 0F 1C 5C 03 00 00 00 00 03 00 03 00 //860-35C</t>
  </si>
  <si>
    <t>C4 09 7D 00 0F 36 5D 03 00 00 00 00 06 00 03 00 //861-35D</t>
  </si>
  <si>
    <t>C4 09 7D 00 0F 23 5E 03 00 00 00 00 0A 00 03 00 //862-35E</t>
  </si>
  <si>
    <t>C4 09 7D 00 0F 1B 5F 03 00 00 00 00 0E 00 03 00 //863-35F</t>
  </si>
  <si>
    <t>C4 09 7D 00 0F 31 60 03 00 00 00 00 06 00 03 00 //864-360</t>
  </si>
  <si>
    <t>C4 09 7D 00 0F 25 61 03 00 00 00 00 0C 00 03 00 //865-361</t>
  </si>
  <si>
    <t>C4 09 7D 00 0F 23 62 03 00 00 00 00 0A 00 03 00 //866-362</t>
  </si>
  <si>
    <t>C4 09 7D 00 0F 1B 63 03 00 00 00 00 0E 00 03 00 //867-363</t>
  </si>
  <si>
    <t>C4 09 7D 00 0F 1C 64 03 00 00 00 00 03 00 03 00 //868-364</t>
  </si>
  <si>
    <t>C4 09 7D 00 0F 25 65 03 00 00 00 00 0C 00 03 00 //869-365</t>
  </si>
  <si>
    <t>C4 09 7D 00 0F 24 66 03 00 00 00 00 0F 00 03 00 //870-366</t>
  </si>
  <si>
    <t>C4 09 7D 00 0F 1B 67 03 00 00 00 00 0E 00 03 00 //871-367</t>
  </si>
  <si>
    <t>C4 09 7D 00 0F 31 68 03 00 00 00 00 06 00 03 00 //872-368</t>
  </si>
  <si>
    <t>C4 09 7D 00 0F 34 69 03 00 00 00 00 04 00 03 00 //873-369</t>
  </si>
  <si>
    <t>C4 09 7D 00 0F 24 6A 03 00 00 00 00 0F 00 03 00 //874-36A</t>
  </si>
  <si>
    <t>C4 09 7D 00 0F 1B 6B 03 00 00 00 00 0E 00 03 00 //875-36B</t>
  </si>
  <si>
    <t>C4 09 7D 00 0F 2A 6C 03 00 00 00 00 04 00 03 00 //876-36C</t>
  </si>
  <si>
    <t>C4 09 7D 00 0F 34 6D 03 00 00 00 00 0A 00 03 00 //877-36D</t>
  </si>
  <si>
    <t>C4 09 7D 00 0F 23 6E 03 00 00 00 00 0A 00 03 00 //878-36E</t>
  </si>
  <si>
    <t>C4 09 7D 00 0F 1B 6F 03 00 00 00 00 0E 00 03 00 //879-36F</t>
  </si>
  <si>
    <t>C4 09 7D 00 0F 31 70 03 00 00 00 00 06 00 03 00 //880-370</t>
  </si>
  <si>
    <t>C4 09 7D 00 0F 25 71 03 00 00 00 00 0C 00 03 00 //881-371</t>
  </si>
  <si>
    <t>C4 09 7D 00 0F 24 72 03 00 00 00 00 0F 00 03 00 //882-372</t>
  </si>
  <si>
    <t>C4 09 7D 00 0F 1B 73 03 00 00 00 00 0E 00 03 00 //883-373</t>
  </si>
  <si>
    <t>C4 09 7D 00 0F 1C 74 03 00 00 00 00 03 00 03 00 //884-374</t>
  </si>
  <si>
    <t>C4 09 7D 00 0F 25 75 03 00 00 00 00 0C 00 03 00 //885-375</t>
  </si>
  <si>
    <t>C4 09 7D 00 0F 23 76 03 00 00 00 00 03 00 03 00 //886-376</t>
  </si>
  <si>
    <t>C4 09 7D 00 0F 1B 77 03 00 00 00 00 0E 00 03 00 //887-377</t>
  </si>
  <si>
    <t>C4 09 7D 00 0F 31 78 03 00 00 00 00 06 00 03 00 //888-378</t>
  </si>
  <si>
    <t>C4 09 7D 00 0F 25 79 03 00 00 00 00 0C 00 03 00 //889-379</t>
  </si>
  <si>
    <t>C4 09 7D 00 0F 32 7A 03 00 00 00 00 00 00 03 00 //890-37A</t>
  </si>
  <si>
    <t>C4 09 7D 00 0F 1B 7B 03 00 00 00 00 0E 00 03 00 //891-37B</t>
  </si>
  <si>
    <t>C4 09 7D 00 0F 1C 7C 03 00 00 00 00 03 00 03 00 //892-37C</t>
  </si>
  <si>
    <t>C4 09 7D 00 0F 25 7D 03 00 00 00 00 0C 00 03 00 //893-37D</t>
  </si>
  <si>
    <t>C4 09 7D 00 0F 32 7E 03 00 00 00 00 00 00 03 00 //894-37E</t>
  </si>
  <si>
    <t>C4 09 7D 00 0F 1B 7F 03 00 00 00 00 0E 00 03 00 //895-37F</t>
  </si>
  <si>
    <t>C4 09 7D 00 0F 1C 80 03 00 00 00 00 03 00 03 00 //896-380</t>
  </si>
  <si>
    <t>C4 09 7D 00 0F 25 81 03 00 00 00 00 0C 00 03 00 //897-381</t>
  </si>
  <si>
    <t>C4 09 7D 00 0F 27 82 03 00 00 00 00 00 00 03 00 //898-382</t>
  </si>
  <si>
    <t>C4 09 7D 00 0F 20 83 03 00 00 00 00 00 00 03 00 //899-383</t>
  </si>
  <si>
    <t>C4 09 7D 00 0F 1B 84 03 00 00 00 00 0D 00 03 00 //900-384</t>
  </si>
  <si>
    <t>C4 09 7D 00 0F 25 85 03 00 00 00 00 0C 00 03 00 //901-385</t>
  </si>
  <si>
    <t>C4 09 7D 00 0F 27 86 03 00 00 00 00 00 00 03 00 //902-386</t>
  </si>
  <si>
    <t>C4 09 7D 00 0F 20 87 03 00 00 00 00 00 00 03 00 //903-387</t>
  </si>
  <si>
    <t>C4 09 7D 00 0F 1B 88 03 00 00 00 00 0D 00 03 00 //904-388</t>
  </si>
  <si>
    <t>C4 09 7D 00 0F 25 89 03 00 00 00 00 0C 00 03 00 //905-389</t>
  </si>
  <si>
    <t>C4 09 7D 00 0F 27 8A 03 00 00 00 00 00 00 03 00 //906-38A</t>
  </si>
  <si>
    <t>C4 09 7D 00 0F 20 8B 03 00 00 00 00 00 00 03 00 //907-38B</t>
  </si>
  <si>
    <t>C4 09 7D 00 0F 1B 8C 03 00 00 00 00 0D 00 03 00 //908-38C</t>
  </si>
  <si>
    <t>C4 09 7D 00 0F 25 8D 03 00 00 00 00 00 00 03 00 //909-38D</t>
  </si>
  <si>
    <t>C4 09 7D 00 0F 32 8E 03 00 00 00 00 00 00 03 00 //910-38E</t>
  </si>
  <si>
    <t>C4 09 7D 00 0F 1B 8F 03 00 00 00 00 0E 00 03 00 //911-38F</t>
  </si>
  <si>
    <t>C4 09 7D 00 0F 1C 90 03 00 00 00 00 03 00 03 00 //912-390</t>
  </si>
  <si>
    <t>C4 09 7D 00 0F 34 91 03 00 00 00 00 04 00 03 00 //913-391</t>
  </si>
  <si>
    <t>C4 09 7D 00 0F 20 92 03 00 00 00 00 00 00 03 00 //914-392</t>
  </si>
  <si>
    <t>C4 09 7D 00 0F 1B 93 03 00 00 00 00 0E 00 03 00 //915-393</t>
  </si>
  <si>
    <t>C4 09 7D 00 0F 31 94 03 00 00 00 00 06 00 03 00 //916-394</t>
  </si>
  <si>
    <t>C4 09 7D 00 0F 36 95 03 00 00 00 00 05 00 03 00 //917-395</t>
  </si>
  <si>
    <t>C4 09 7D 00 0F 20 96 03 00 00 00 00 00 00 03 00 //918-396</t>
  </si>
  <si>
    <t>C4 09 7D 00 0F 1B 97 03 00 00 00 00 0E 00 03 00 //919-397</t>
  </si>
  <si>
    <t>C4 09 7D 00 0F 31 98 03 00 00 00 00 06 00 03 00 //920-398</t>
  </si>
  <si>
    <t>C4 09 7D 00 0F 36 99 03 00 00 00 00 06 00 03 00 //921-399</t>
  </si>
  <si>
    <t>C4 09 7D 00 0F 0F 9A 03 00 00 00 00 07 00 03 00 //922-39A</t>
  </si>
  <si>
    <t>C4 09 7D 00 0F 1B 9B 03 00 00 00 00 0E 00 03 00 //923-39B</t>
  </si>
  <si>
    <t>C4 09 7D 00 0F 2A 9C 03 00 00 00 00 04 00 03 00 //924-39C</t>
  </si>
  <si>
    <t>C4 09 7D 00 0F 36 9D 03 00 00 00 00 0A 00 03 00 //925-39D</t>
  </si>
  <si>
    <t>C4 09 7D 00 0F 0F 9E 03 00 00 00 00 07 00 03 00 //926-39E</t>
  </si>
  <si>
    <t>C4 09 7D 00 0F 1B 9F 03 00 00 00 00 0E 00 03 00 //927-39F</t>
  </si>
  <si>
    <t>C4 09 7D 00 0F 1C A0 03 00 00 00 00 03 00 03 00 //928-3A0</t>
  </si>
  <si>
    <t>C4 09 7D 00 0F 25 A1 03 00 00 00 00 0C 00 03 00 //929-3A1</t>
  </si>
  <si>
    <t>C4 09 7D 00 0F 0E A2 03 00 00 00 00 04 00 03 00 //930-3A2</t>
  </si>
  <si>
    <t>C4 09 7D 00 0F 1B A3 03 00 00 00 00 0E 00 03 00 //931-3A3</t>
  </si>
  <si>
    <t>C4 09 7D 00 0F 31 A4 03 00 00 00 00 06 00 03 00 //932-3A4</t>
  </si>
  <si>
    <t>C4 09 7D 00 0F 34 A5 03 00 00 00 00 04 00 03 00 //933-3A5</t>
  </si>
  <si>
    <t>C4 09 7D 00 0F 23 A6 03 00 00 00 00 0A 00 03 00 //934-3A6</t>
  </si>
  <si>
    <t>C4 09 7D 00 0F 1B A7 03 00 00 00 00 0E 00 03 00 //935-3A7</t>
  </si>
  <si>
    <t>C4 09 7D 00 0F 23 A8 03 00 00 00 00 0D 00 03 00 //936-3A8</t>
  </si>
  <si>
    <t>C4 09 7D 00 0F 39 A9 03 00 00 00 00 0F 00 03 00 //937-3A9</t>
  </si>
  <si>
    <t>C4 09 7D 00 0F 23 AA 03 00 00 00 00 0C 00 03 00 //938-3AA</t>
  </si>
  <si>
    <t>C4 09 7D 00 0F 1B AB 03 00 00 00 00 0E 00 03 00 //939-3AB</t>
  </si>
  <si>
    <t>C4 09 7D 00 0F 1B AC 03 00 00 00 00 0D 00 03 00 //940-3AC</t>
  </si>
  <si>
    <t>C4 09 7D 00 0F 25 AD 03 00 00 00 00 03 00 03 00 //941-3AD</t>
  </si>
  <si>
    <t>C4 09 7D 00 0F 23 AE 03 00 00 00 00 03 00 03 00 //942-3AE</t>
  </si>
  <si>
    <t>C4 09 7D 00 0F 1B AF 03 00 00 00 00 0E 00 03 00 //943-3AF</t>
  </si>
  <si>
    <t>C4 09 7D 00 0F 31 B0 03 00 00 00 00 04 00 03 00 //944-3B0</t>
  </si>
  <si>
    <t>C4 09 7D 00 0F 36 B1 03 00 00 00 00 05 00 03 00 //945-3B1</t>
  </si>
  <si>
    <t>C4 09 7D 00 0F 0F B2 03 00 00 00 00 03 00 03 00 //946-3B2</t>
  </si>
  <si>
    <t>C4 09 7D 00 0F 1B B3 03 00 00 00 00 0E 00 03 00 //947-3B3</t>
  </si>
  <si>
    <t>C4 09 7D 00 0F 31 B4 03 00 00 00 00 00 00 03 00 //948-3B4</t>
  </si>
  <si>
    <t>C4 09 7D 00 0F 2B B5 03 00 00 00 00 00 00 03 00 //949-3B5</t>
  </si>
  <si>
    <t>C4 09 7D 00 0F 10 B6 03 00 00 00 00 0C 00 03 00 //950-3B6</t>
  </si>
  <si>
    <t>C4 09 7D 00 0F 1B B7 03 00 00 00 00 0E 00 03 00 //951-3B7</t>
  </si>
  <si>
    <t>C4 09 7D 00 0F 31 B8 03 00 00 00 00 04 00 03 00 //952-3B8</t>
  </si>
  <si>
    <t>C4 09 7D 00 0F 34 B9 03 00 00 00 00 04 00 03 00 //953-3B9</t>
  </si>
  <si>
    <t>C4 09 7D 00 0F 23 BA 03 00 00 00 00 0C 00 03 00 //954-3BA</t>
  </si>
  <si>
    <t>C4 09 7D 00 0F 1B BB 03 00 00 00 00 0E 00 03 00 //955-3BB</t>
  </si>
  <si>
    <t>C4 09 7D 00 0F 1B BC 03 00 00 00 00 0D 00 03 00 //956-3BC</t>
  </si>
  <si>
    <t>C4 09 7D 00 0F 25 BD 03 00 00 00 00 03 00 03 00 //957-3BD</t>
  </si>
  <si>
    <t>C4 09 7D 00 0F 07 BE 03 00 00 00 00 00 00 03 00 //958-3BE</t>
  </si>
  <si>
    <t>C4 09 7D 00 0F 1B BF 03 00 00 00 00 0E 00 03 00 //959-3BF</t>
  </si>
  <si>
    <t>C4 09 7D 00 0F 1C C0 03 00 00 00 00 03 00 03 00 //960-3C0</t>
  </si>
  <si>
    <t>C4 09 7D 00 0F 25 C1 03 00 00 00 00 0C 00 03 00 //961-3C1</t>
  </si>
  <si>
    <t>C4 09 7D 00 0F 07 C2 03 00 00 00 00 00 00 03 00 //962-3C2</t>
  </si>
  <si>
    <t>C4 09 7D 00 0F 1B C3 03 00 00 00 00 0E 00 03 00 //963-3C3</t>
  </si>
  <si>
    <t>C4 09 7D 00 0F 31 C4 03 00 00 00 00 06 00 03 00 //964-3C4</t>
  </si>
  <si>
    <t>C4 09 7D 00 0F 36 C5 03 00 00 00 00 0A 00 03 00 //965-3C5</t>
  </si>
  <si>
    <t>C4 09 7D 00 0F 20 C6 03 00 00 00 00 00 00 03 00 //966-3C6</t>
  </si>
  <si>
    <t>C4 09 7D 00 0F 1B C7 03 00 00 00 00 0E 00 03 00 //967-3C7</t>
  </si>
  <si>
    <t>C4 09 7D 00 0F 31 C8 03 00 00 00 00 0D 00 03 00 //968-3C8</t>
  </si>
  <si>
    <t>C4 09 7D 00 0F 34 C9 03 00 00 00 00 0A 00 03 00 //969-3C9</t>
  </si>
  <si>
    <t>C4 09 7D 00 0F 27 CA 03 00 00 00 00 00 00 03 00 //970-3CA</t>
  </si>
  <si>
    <t>C4 09 7D 00 0F 20 CB 03 00 00 00 00 00 00 03 00 //971-3CB</t>
  </si>
  <si>
    <t>C4 09 7D 00 0F 31 CC 03 00 00 00 00 04 00 03 00 //972-3CC</t>
  </si>
  <si>
    <t>C4 09 7D 00 0F 36 CD 03 00 00 00 00 05 00 03 00 //973-3CD</t>
  </si>
  <si>
    <t>C4 09 7D 00 0F 27 CE 03 00 00 00 00 00 00 03 00 //974-3CE</t>
  </si>
  <si>
    <t>C4 09 7D 00 0F 20 CF 03 00 00 00 00 00 00 03 00 //975-3CF</t>
  </si>
  <si>
    <t>C4 09 7D 00 0F 1B D0 03 00 00 00 00 0D 00 03 00 //976-3D0</t>
  </si>
  <si>
    <t>C4 09 7D 00 0F 25 D1 03 00 00 00 00 0C 00 03 00 //977-3D1</t>
  </si>
  <si>
    <t>C4 09 7D 00 0F 1A D2 03 00 00 00 00 01 00 03 00 //978-3D2</t>
  </si>
  <si>
    <t>C4 09 7D 00 0F 1B D3 03 00 00 00 00 0E 00 03 00 //979-3D3</t>
  </si>
  <si>
    <t>C4 09 7D 00 0F 31 D4 03 00 00 00 00 06 00 03 00 //980-3D4</t>
  </si>
  <si>
    <t>C4 09 7D 00 0F 36 D5 03 00 00 00 00 0A 00 03 00 //981-3D5</t>
  </si>
  <si>
    <t>C4 09 7D 00 0F 20 D6 03 00 00 00 00 00 00 03 00 //982-3D6</t>
  </si>
  <si>
    <t>C4 09 7D 00 0F 1B D7 03 00 00 00 00 0E 00 03 00 //983-3D7</t>
  </si>
  <si>
    <t>C4 09 7D 00 0F 31 D8 03 00 00 00 00 06 00 03 00 //984-3D8</t>
  </si>
  <si>
    <t>C4 09 7D 00 0F 36 D9 03 00 00 00 00 0A 00 03 00 //985-3D9</t>
  </si>
  <si>
    <t>C4 09 7D 00 0F 0F DA 03 00 00 00 00 03 00 03 00 //986-3DA</t>
  </si>
  <si>
    <t>C4 09 7D 00 0F 1B DB 03 00 00 00 00 0E 00 03 00 //987-3DB</t>
  </si>
  <si>
    <t>C4 09 7D 00 0F 31 DC 03 00 00 00 00 06 00 03 00 //988-3DC</t>
  </si>
  <si>
    <t>C4 09 7D 00 0F 34 DD 03 00 00 00 00 04 00 03 00 //989-3DD</t>
  </si>
  <si>
    <t>C4 09 7D 00 0F 0F DE 03 00 00 00 00 0C 00 03 00 //990-3DE</t>
  </si>
  <si>
    <t>C4 09 7D 00 0F 1B DF 03 00 00 00 00 0E 00 03 00 //991-3DF</t>
  </si>
  <si>
    <t>C4 09 7D 00 0F 31 E0 03 00 00 00 00 06 00 03 00 //992-3E0</t>
  </si>
  <si>
    <t>C4 09 7D 00 0F 34 E1 03 00 00 00 00 04 00 03 00 //993-3E1</t>
  </si>
  <si>
    <t>C4 09 7D 00 0F 07 E2 03 00 00 00 00 00 00 03 00 //994-3E2</t>
  </si>
  <si>
    <t>C4 09 7D 00 0F 1B E3 03 00 00 00 00 0E 00 03 00 //995-3E3</t>
  </si>
  <si>
    <t>C4 09 7D 00 0F 31 E4 03 00 00 00 00 0D 00 03 00 //996-3E4</t>
  </si>
  <si>
    <t>C4 09 7D 00 0F 25 E5 03 00 00 00 00 03 00 03 00 //997-3E5</t>
  </si>
  <si>
    <t>C4 09 7D 00 0F 1A E6 03 00 00 00 00 01 00 01 00 //998-3E6</t>
  </si>
  <si>
    <t>C4 09 7D 00 0F 1B E7 03 00 00 00 00 0E 00 01 00 //999-3E7</t>
  </si>
  <si>
    <t>C4 09 7D 00 0F 1B E8 03 00 00 00 00 0D 00 01 00 //1000-3E8</t>
  </si>
  <si>
    <t>C4 09 7D 00 0F 34 E9 03 00 00 00 00 04 00 01 00 //1001-3E9</t>
  </si>
  <si>
    <t>C4 09 7D 00 0F 21 EA 03 00 00 00 00 01 00 01 00 //1002-3EA</t>
  </si>
  <si>
    <t>C4 09 7D 00 0F 1B EB 03 00 00 00 00 0E 00 01 00 //1003-3EB</t>
  </si>
  <si>
    <t>C4 09 7D 00 0F 1C EC 03 00 00 00 00 0B 00 01 00 //1004-3EC</t>
  </si>
  <si>
    <t>C4 09 7D 00 0F 25 ED 03 00 00 00 00 0B 00 01 00 //1005-3ED</t>
  </si>
  <si>
    <t>C4 09 7D 00 0F 27 EE 03 00 00 00 00 00 00 01 00 //1006-3EE</t>
  </si>
  <si>
    <t>C4 09 7D 00 0F 1B EF 03 00 00 00 00 0E 00 01 00 //1007-3EF</t>
  </si>
  <si>
    <t>C4 09 7D 00 0F 1B F0 03 00 00 00 00 0D 00 01 00 //1008-3F0</t>
  </si>
  <si>
    <t>C4 09 7D 00 0F 25 F1 03 00 00 00 00 0E 00 01 00 //1009-3F1</t>
  </si>
  <si>
    <t>C4 09 7D 00 0F 20 F2 03 00 00 00 00 00 00 01 00 //1010-3F2</t>
  </si>
  <si>
    <t>C4 09 7D 00 0F 1B F3 03 00 00 00 00 0E 00 01 00 //1011-3F3</t>
  </si>
  <si>
    <t>C4 09 7D 00 0F 1C F4 03 00 00 00 00 02 00 01 00 //1012-3F4</t>
  </si>
  <si>
    <t>C4 09 7D 00 0F 25 F5 03 00 00 00 00 0C 00 01 00 //1013-3F5</t>
  </si>
  <si>
    <t>C4 09 7D 00 0F 3A F6 03 00 00 00 00 01 00 01 00 //1014-3F6</t>
  </si>
  <si>
    <t>C4 09 7D 00 0F 34 F7 03 00 00 00 00 04 00 01 00 //1015-3F7</t>
  </si>
  <si>
    <t>C4 09 7D 00 0F 34 F8 03 00 00 00 00 04 00 01 00 //1016-3F8</t>
  </si>
  <si>
    <t>C4 09 7D 00 0F 34 F9 03 00 00 00 00 04 00 01 00 //1017-3F9</t>
  </si>
  <si>
    <t>C4 09 7D 00 0F 25 FA 03 00 00 00 00 0C 00 01 00 //1018-3FA</t>
  </si>
  <si>
    <t>C4 09 7D 00 0F 25 FB 03 00 00 00 00 0C 00 01 00 //1019-3FB</t>
  </si>
  <si>
    <t>C4 09 7D 00 0F 34 FC 03 00 00 00 00 04 00 01 00 //1020-3FC</t>
  </si>
  <si>
    <t>C4 09 7D 00 0F 25 FD 03 00 00 00 00 0C 00 01 00 //1021-3FD</t>
  </si>
  <si>
    <t>C4 09 7D 00 0F 36 FE 03 00 00 00 00 05 00 01 00 //1022-3FE</t>
  </si>
  <si>
    <t>C4 09 7D 00 0F 25 FF 03 00 00 00 00 0C 00 01 00 //1023-3FF</t>
  </si>
  <si>
    <t>C4 09 7D 00 0F 34 00 04 00 00 00 00 04 00 01 00 //1024-400</t>
  </si>
  <si>
    <t>C4 09 7D 00 0F 34 01 04 00 00 00 00 04 00 01 00 //1025-401</t>
  </si>
  <si>
    <t>C4 09 7D 00 0F 25 02 04 00 00 00 00 0C 00 01 00 //1026-402</t>
  </si>
  <si>
    <t>C4 09 7D 00 0F 34 03 04 00 00 00 00 04 00 01 00 //1027-403</t>
  </si>
  <si>
    <t>C4 09 7D 00 0F 25 04 04 00 00 00 00 0E 00 01 00 //1028-404</t>
  </si>
  <si>
    <t>C4 09 7D 00 0F 25 05 04 00 00 00 00 0C 00 01 00 //1029-405</t>
  </si>
  <si>
    <t>C4 09 7D 00 0F 36 06 04 00 00 00 00 05 00 01 00 //1030-406</t>
  </si>
  <si>
    <t>C4 09 7D 00 0F 25 07 04 00 00 00 00 0C 00 01 00 //1031-407</t>
  </si>
  <si>
    <t>C4 09 7D 00 0F 25 08 04 00 00 00 00 0C 00 01 00 //1032-408</t>
  </si>
  <si>
    <t>C4 09 7D 00 0F 36 09 04 00 00 00 00 05 00 01 00 //1033-409</t>
  </si>
  <si>
    <t>C4 09 7D 00 0F 25 0A 04 00 00 00 00 0C 00 01 00 //1034-40A</t>
  </si>
  <si>
    <t>C4 09 7D 00 0F 25 0B 04 00 00 00 00 0C 00 01 00 //1035-40B</t>
  </si>
  <si>
    <t>C4 09 7D 00 0F 25 0C 04 00 00 00 00 00 00 01 00 //1036-40C</t>
  </si>
  <si>
    <t>C4 09 7D 00 0F 34 0D 04 00 00 00 00 04 00 01 00 //1037-40D</t>
  </si>
  <si>
    <t>C4 09 7D 00 0F 25 0E 04 00 00 00 00 0C 00 01 00 //1038-40E</t>
  </si>
  <si>
    <t>C4 09 7D 00 0F 34 0F 04 00 00 00 00 04 00 01 00 //1039-40F</t>
  </si>
  <si>
    <t>C4 09 7D 00 0F 2B 10 04 00 00 00 00 03 00 01 00 //1040-410</t>
  </si>
  <si>
    <t>C4 09 7D 00 0F 25 11 04 00 00 00 00 0C 00 01 00 //1041-411</t>
  </si>
  <si>
    <t>C4 09 7D 00 0F 25 12 04 00 00 00 00 0C 00 01 00 //1042-412</t>
  </si>
  <si>
    <t>C4 09 7D 00 0F 2B 13 04 00 00 00 00 0D 00 01 00 //1043-413</t>
  </si>
  <si>
    <t>C4 09 7D 00 0F 0D 14 04 00 00 00 00 0C 00 01 00 //1044-414</t>
  </si>
  <si>
    <t>C4 09 7D 00 0F 34 15 04 00 00 00 00 04 00 01 00 //1045-415</t>
  </si>
  <si>
    <t>C4 09 7D 00 0F 2B 16 04 00 00 00 00 0D 00 01 00 //1046-416</t>
  </si>
  <si>
    <t>C4 09 7D 00 0F 34 17 04 00 00 00 00 04 00 01 00 //1047-417</t>
  </si>
  <si>
    <t>C4 09 7D 00 0F 2B 18 04 00 00 00 00 0D 00 01 00 //1048-418</t>
  </si>
  <si>
    <t>C4 09 7D 00 0F 25 19 04 00 00 00 00 0C 00 01 00 //1049-419</t>
  </si>
  <si>
    <t>C4 09 7D 00 0F 36 1A 04 00 00 00 00 05 00 01 00 //1050-41A</t>
  </si>
  <si>
    <t>C4 09 7D 00 0F 3A 1B 04 00 00 00 00 01 00 01 00 //1051-41B</t>
  </si>
  <si>
    <t>C4 09 7D 00 0F 25 1C 04 00 00 00 00 0C 00 01 00 //1052-41C</t>
  </si>
  <si>
    <t>C4 09 7D 00 0F 34 1D 04 00 00 00 00 04 00 01 00 //1053-41D</t>
  </si>
  <si>
    <t>C4 09 7D 00 0F 34 1E 04 00 00 00 00 04 00 01 00 //1054-41E</t>
  </si>
  <si>
    <t>C4 09 7D 00 0F 34 1F 04 00 00 00 00 04 00 01 00 //1055-41F</t>
  </si>
  <si>
    <t>C4 09 7D 00 0F 3A 20 04 00 00 00 00 01 00 01 00 //1056-420</t>
  </si>
  <si>
    <t>C4 09 7D 00 0F 36 21 04 00 00 00 00 05 00 01 00 //1057-421</t>
  </si>
  <si>
    <t>C4 09 7D 00 0F 36 22 04 00 00 00 00 05 00 01 00 //1058-422</t>
  </si>
  <si>
    <t>C4 09 7D 00 0F 25 23 04 00 00 00 00 0E 00 01 00 //1059-423</t>
  </si>
  <si>
    <t>C4 09 7D 00 0F 3A 24 04 00 00 00 00 0C 00 01 00 //1060-424</t>
  </si>
  <si>
    <t>C4 09 7D 00 0F 3A 25 04 00 00 00 00 01 00 01 00 //1061-425</t>
  </si>
  <si>
    <t>C4 09 7D 00 0F 3A 26 04 00 00 00 00 01 00 01 00 //1062-426</t>
  </si>
  <si>
    <t>C4 09 7D 00 0F 34 27 04 00 00 00 00 04 00 01 00 //1063-427</t>
  </si>
  <si>
    <t>C4 09 7D 00 0F 25 28 04 00 00 00 00 0C 00 01 00 //1064-428</t>
  </si>
  <si>
    <t>C4 09 7D 00 0F 36 29 04 00 00 00 00 05 00 01 00 //1065-429</t>
  </si>
  <si>
    <t>C4 09 7D 00 0F 34 2A 04 00 00 00 00 04 00 01 00 //1066-42A</t>
  </si>
  <si>
    <t>C4 09 7D 00 0F 39 2B 04 00 00 00 00 0F 00 01 00 //1067-42B</t>
  </si>
  <si>
    <t>C4 09 7D 00 0F 36 2C 04 00 00 00 00 05 00 01 00 //1068-42C</t>
  </si>
  <si>
    <t>C4 09 7D 00 0F 36 2D 04 00 00 00 00 05 00 01 00 //1069-42D</t>
  </si>
  <si>
    <t>C4 09 7D 00 0F 25 2E 04 00 00 00 00 00 00 01 00 //1070-42E</t>
  </si>
  <si>
    <t>C4 09 7D 00 0F 34 2F 04 00 00 00 00 04 00 01 00 //1071-42F</t>
  </si>
  <si>
    <t>C4 09 7D 00 0F 34 30 04 00 00 00 00 04 00 01 00 //1072-430</t>
  </si>
  <si>
    <t>C4 09 7D 00 0F 2B 31 04 00 00 00 00 03 00 01 00 //1073-431</t>
  </si>
  <si>
    <t>C4 09 7D 00 0F 25 32 04 00 00 00 00 0C 00 01 00 //1074-432</t>
  </si>
  <si>
    <t>C4 09 7D 00 0F 36 33 04 00 00 00 00 05 00 01 00 //1075-433</t>
  </si>
  <si>
    <t>C4 09 7D 00 0F 34 34 04 00 00 00 00 04 00 01 00 //1076-434</t>
  </si>
  <si>
    <t>C4 09 7D 00 0F 34 35 04 00 00 00 00 04 00 01 00 //1077-435</t>
  </si>
  <si>
    <t>C4 09 7D 00 0F 36 36 04 00 00 00 00 05 00 01 00 //1078-436</t>
  </si>
  <si>
    <t>C4 09 7D 00 0F 36 37 04 00 00 00 00 05 00 01 00 //1079-437</t>
  </si>
  <si>
    <t>C4 09 7D 00 0F 34 38 04 00 00 00 00 04 00 01 00 //1080-438</t>
  </si>
  <si>
    <t>C4 09 7D 00 0F 36 39 04 00 00 00 00 05 00 01 00 //1081-439</t>
  </si>
  <si>
    <t>C4 09 7D 00 0F 25 3A 04 00 00 00 00 0C 00 01 00 //1082-43A</t>
  </si>
  <si>
    <t>C4 09 7D 00 0F 34 3B 04 00 00 00 00 04 00 01 00 //1083-43B</t>
  </si>
  <si>
    <t>C4 09 7D 00 0F 36 3C 04 00 00 00 00 05 00 01 00 //1084-43C</t>
  </si>
  <si>
    <t>C4 09 7D 00 0F 39 3D 04 00 00 00 00 02 00 01 00 //1085-43D</t>
  </si>
  <si>
    <t>C4 09 7D 00 0F 38 3E 04 00 00 00 00 02 00 01 00 //1086-43E</t>
  </si>
  <si>
    <t>C4 09 7D 00 0F 25 3F 04 00 00 00 00 0C 00 01 00 //1087-43F</t>
  </si>
  <si>
    <t>C4 09 7D 00 0F 0D 40 04 00 00 00 00 0B 00 01 00 //1088-440</t>
  </si>
  <si>
    <t>C4 09 7D 00 0F 2F 41 04 00 00 00 00 03 00 01 00 //1089-441</t>
  </si>
  <si>
    <t>C4 09 7D 00 0F 34 42 04 00 00 00 00 0A 00 01 00 //1090-442</t>
  </si>
  <si>
    <t>C4 09 7D 00 0F 06 43 04 00 00 00 00 0B 00 01 00 //1091-443</t>
  </si>
  <si>
    <t>C4 09 7D 00 0F 34 44 04 00 00 00 00 04 00 01 00 //1092-444</t>
  </si>
  <si>
    <t>C4 09 7D 00 0F 25 45 04 00 00 00 00 00 00 01 00 //1093-445</t>
  </si>
  <si>
    <t>C4 09 7D 00 0F 25 46 04 00 00 00 00 0C 00 01 00 //1094-446</t>
  </si>
  <si>
    <t>C4 09 7D 00 0F 34 47 04 00 00 00 00 04 00 01 00 //1095-447</t>
  </si>
  <si>
    <t>C4 09 7D 00 0F 25 48 04 00 00 00 00 0C 00 01 00 //1096-448</t>
  </si>
  <si>
    <t>C4 09 7D 00 0F 25 49 04 00 00 00 00 00 00 01 00 //1097-449</t>
  </si>
  <si>
    <t>C4 09 7D 00 0F 25 4A 04 00 00 00 00 0C 00 01 00 //1098-44A</t>
  </si>
  <si>
    <t>C4 09 7D 00 0F 36 4B 04 00 00 00 00 05 00 01 00 //1099-44B</t>
  </si>
  <si>
    <t>C4 09 7D 00 0F 25 4C 04 00 00 00 00 0C 00 01 00 //1100-44C</t>
  </si>
  <si>
    <t>C4 09 7D 00 0F 34 4D 04 00 00 00 00 04 00 01 00 //1101-44D</t>
  </si>
  <si>
    <t>C4 09 7D 00 0F 25 4E 04 00 00 00 00 0C 00 01 00 //1102-44E</t>
  </si>
  <si>
    <t>C4 09 7D 00 0F 2E 4F 04 00 00 00 00 09 00 01 00 //1103-44F</t>
  </si>
  <si>
    <t>C4 09 7D 00 0F 26 50 04 00 00 00 00 02 00 01 00 //1104-450</t>
  </si>
  <si>
    <t>C4 09 7D 00 0F 34 51 04 00 00 00 00 04 00 01 00 //1105-451</t>
  </si>
  <si>
    <t>C4 09 7D 00 0F 39 52 04 00 00 00 00 04 00 01 00 //1106-452</t>
  </si>
  <si>
    <t>C4 09 7D 00 0F 34 53 04 00 00 00 00 04 00 01 00 //1107-453</t>
  </si>
  <si>
    <t>C4 09 7D 00 0F 25 54 04 00 00 00 00 0C 00 01 00 //1108-454</t>
  </si>
  <si>
    <t>C4 09 7D 00 0F 34 55 04 00 00 00 00 04 00 01 00 //1109-455</t>
  </si>
  <si>
    <t>C4 09 7D 00 0F 34 56 04 00 00 00 00 04 00 01 00 //1110-456</t>
  </si>
  <si>
    <t>C4 09 7D 00 0F 36 57 04 00 00 00 00 05 00 01 00 //1111-457</t>
  </si>
  <si>
    <t>C4 09 7D 00 0F 3A 58 04 00 00 00 00 01 00 01 00 //1112-458</t>
  </si>
  <si>
    <t>C4 09 7D 00 0F 25 59 04 00 00 00 00 00 00 01 00 //1113-459</t>
  </si>
  <si>
    <t>C4 09 7D 00 0F 34 5A 04 00 00 00 00 04 00 01 00 //1114-45A</t>
  </si>
  <si>
    <t>C4 09 7D 00 0F 34 5B 04 00 00 00 00 04 00 01 00 //1115-45B</t>
  </si>
  <si>
    <t>C4 09 7D 00 0F 25 5C 04 00 00 00 00 00 00 01 00 //1116-45C</t>
  </si>
  <si>
    <t>C4 09 7D 00 0F 36 5D 04 00 00 00 00 05 00 01 00 //1117-45D</t>
  </si>
  <si>
    <t>C4 09 7D 00 0F 2F 5E 04 00 00 00 00 03 00 01 00 //1118-45E</t>
  </si>
  <si>
    <t>C4 09 7D 00 0F 2F 5F 04 00 00 00 00 03 00 01 00 //1119-45F</t>
  </si>
  <si>
    <t>C4 09 7D 00 0F 25 60 04 00 00 00 00 0C 00 01 00 //1120-460</t>
  </si>
  <si>
    <t>C4 09 7D 00 0F 2B 61 04 00 00 00 00 03 00 01 00 //1121-461</t>
  </si>
  <si>
    <t>C4 09 7D 00 0F 36 62 04 00 00 00 00 05 00 01 00 //1122-462</t>
  </si>
  <si>
    <t>C4 09 7D 00 0F 2F 63 04 00 00 00 00 03 00 01 00 //1123-463</t>
  </si>
  <si>
    <t>C4 09 7D 00 0F 3A 64 04 00 00 00 00 07 00 01 00 //1124-464</t>
  </si>
  <si>
    <t>C4 09 7D 00 0F 38 65 04 00 00 00 00 0D 00 01 00 //1125-465</t>
  </si>
  <si>
    <t>C4 09 7D 00 0F 39 66 04 00 00 00 00 0F 00 01 00 //1126-466</t>
  </si>
  <si>
    <t>C4 09 7D 00 0F 25 67 04 00 00 00 00 0E 00 01 00 //1127-467</t>
  </si>
  <si>
    <t>C4 09 7D 00 0F 25 68 04 00 00 00 00 0B 00 01 00 //1128-468</t>
  </si>
  <si>
    <t>C4 09 7D 00 0F 0D 69 04 00 00 00 00 0D 00 01 00 //1129-469</t>
  </si>
  <si>
    <t>C4 09 7D 00 0F 36 6A 04 00 00 00 00 05 00 01 00 //1130-46A</t>
  </si>
  <si>
    <t>C4 09 7D 00 0F 34 6B 04 00 00 00 00 04 00 01 00 //1131-46B</t>
  </si>
  <si>
    <t>C4 09 7D 00 0F 34 6C 04 00 00 00 00 04 00 01 00 //1132-46C</t>
  </si>
  <si>
    <t>C4 09 7D 00 0F 25 6D 04 00 00 00 00 0C 00 01 00 //1133-46D</t>
  </si>
  <si>
    <t>C4 09 7D 00 0F 34 6E 04 00 00 00 00 04 00 01 00 //1134-46E</t>
  </si>
  <si>
    <t>C4 09 7D 00 0F 34 6F 04 00 00 00 00 04 00 01 00 //1135-46F</t>
  </si>
  <si>
    <t>C4 09 7D 00 0F 36 70 04 00 00 00 00 05 00 01 00 //1136-470</t>
  </si>
  <si>
    <t>C4 09 7D 00 0F 34 71 04 00 00 00 00 04 00 01 00 //1137-471</t>
  </si>
  <si>
    <t>C4 09 7D 00 0F 25 72 04 00 00 00 00 0C 00 01 00 //1138-472</t>
  </si>
  <si>
    <t>C4 09 7D 00 0F 34 73 04 00 00 00 00 04 00 01 00 //1139-473</t>
  </si>
  <si>
    <t>C4 09 7D 00 0F 34 74 04 00 00 00 00 04 00 01 00 //1140-474</t>
  </si>
  <si>
    <t>C4 09 7D 00 0F 25 75 04 00 00 00 00 0C 00 01 00 //1141-475</t>
  </si>
  <si>
    <t>C4 09 7D 00 0F 25 76 04 00 00 00 00 0C 00 01 00 //1142-476</t>
  </si>
  <si>
    <t>C4 09 7D 00 0F 1F 77 04 00 00 00 00 0A 00 01 00 //1143-477</t>
  </si>
  <si>
    <t>C4 09 7D 00 0F 1F 78 04 00 00 00 00 05 00 01 00 //1144-478</t>
  </si>
  <si>
    <t>C4 09 7D 00 0F 34 79 04 00 00 00 00 04 00 01 00 //1145-479</t>
  </si>
  <si>
    <t>C4 09 7D 00 0F 25 7A 04 00 00 00 00 0C 00 01 00 //1146-47A</t>
  </si>
  <si>
    <t>C4 09 7D 00 0F 36 7B 04 00 00 00 00 05 00 01 00 //1147-47B</t>
  </si>
  <si>
    <t>C4 09 7D 00 0F 25 7C 04 00 00 00 00 0E 00 01 00 //1148-47C</t>
  </si>
  <si>
    <t>C4 09 7D 00 0F 34 7D 04 00 00 00 00 04 00 01 00 //1149-47D</t>
  </si>
  <si>
    <t>C4 09 7D 00 0F 25 7E 04 00 00 00 00 0C 00 01 00 //1150-47E</t>
  </si>
  <si>
    <t>C4 09 7D 00 0F 34 7F 04 00 00 00 00 04 00 01 00 //1151-47F</t>
  </si>
  <si>
    <t>C4 09 7D 00 0F 34 80 04 00 00 00 00 04 00 01 00 //1152-480</t>
  </si>
  <si>
    <t>C4 09 7D 00 0F 36 81 04 00 00 00 00 05 00 01 00 //1153-481</t>
  </si>
  <si>
    <t>C4 09 7D 00 0F 2B 82 04 00 00 00 00 0D 00 01 00 //1154-482</t>
  </si>
  <si>
    <t>C4 09 7D 00 0F 2B 83 04 00 00 00 00 03 00 01 00 //1155-483</t>
  </si>
  <si>
    <t>C4 09 7D 00 0F 25 84 04 00 00 00 00 03 00 01 00 //1156-484</t>
  </si>
  <si>
    <t>C4 09 7D 00 0F 25 85 04 00 00 00 00 00 00 01 00 //1157-485</t>
  </si>
  <si>
    <t>C4 09 7D 00 0F 34 86 04 00 00 00 00 04 00 01 00 //1158-486</t>
  </si>
  <si>
    <t>C4 09 7D 00 0F 34 87 04 00 00 00 00 04 00 01 00 //1159-487</t>
  </si>
  <si>
    <t>C4 09 7D 00 0F 39 88 04 00 00 00 00 0C 00 01 00 //1160-488</t>
  </si>
  <si>
    <t>C4 09 7D 00 0F 25 89 04 00 00 00 00 0C 00 01 00 //1161-489</t>
  </si>
  <si>
    <t>C4 09 7D 00 0F 25 8A 04 00 00 00 00 0E 00 01 00 //1162-48A</t>
  </si>
  <si>
    <t>C4 09 7D 00 0F 36 8B 04 00 00 00 00 05 00 01 00 //1163-48B</t>
  </si>
  <si>
    <t>C4 09 7D 00 0F 25 8C 04 00 00 00 00 03 00 01 00 //1164-48C</t>
  </si>
  <si>
    <t>C4 09 7D 00 0F 25 8D 04 00 00 00 00 00 00 01 00 //1165-48D</t>
  </si>
  <si>
    <t>C4 09 7D 00 0F 34 8E 04 00 00 00 00 04 00 01 00 //1166-48E</t>
  </si>
  <si>
    <t>C4 09 7D 00 0F 34 8F 04 00 00 00 00 04 00 01 00 //1167-48F</t>
  </si>
  <si>
    <t>C4 09 7D 00 0F 36 90 04 00 00 00 00 05 00 01 00 //1168-490</t>
  </si>
  <si>
    <t>C4 09 7D 00 0F 34 91 04 00 00 00 00 04 00 01 00 //1169-491</t>
  </si>
  <si>
    <t>C4 09 7D 00 0F 25 92 04 00 00 00 00 0C 00 01 00 //1170-492</t>
  </si>
  <si>
    <t>C4 09 7D 00 0F 34 93 04 00 00 00 00 04 00 01 00 //1171-493</t>
  </si>
  <si>
    <t>C4 09 7D 00 0F 36 94 04 00 00 00 00 05 00 01 00 //1172-494</t>
  </si>
  <si>
    <t>C4 09 7D 00 0F 2F 95 04 00 00 00 00 03 00 01 00 //1173-495</t>
  </si>
  <si>
    <t>C4 09 7D 00 0F 34 96 04 00 00 00 00 04 00 01 00 //1174-496</t>
  </si>
  <si>
    <t>C4 09 7D 00 0F 34 97 04 00 00 00 00 04 00 01 00 //1175-497</t>
  </si>
  <si>
    <t>C4 09 7D 00 0F 2F 98 04 00 00 00 00 03 00 01 00 //1176-498</t>
  </si>
  <si>
    <t>C4 09 7D 00 0F 39 99 04 00 00 00 00 0F 00 01 00 //1177-499</t>
  </si>
  <si>
    <t>C4 09 7D 00 0F 3A 9A 04 00 00 00 00 06 00 01 00 //1178-49A</t>
  </si>
  <si>
    <t>C4 09 7D 00 0F 20 9B 04 00 00 00 00 00 00 01 00 //1179-49B</t>
  </si>
  <si>
    <t>C4 09 7D 00 0F 34 9C 04 00 00 00 00 04 00 01 00 //1180-49C</t>
  </si>
  <si>
    <t>C4 09 7D 00 0F 34 9D 04 00 00 00 00 04 00 01 00 //1181-49D</t>
  </si>
  <si>
    <t>C4 09 7D 00 0F 34 9E 04 00 00 00 00 04 00 01 00 //1182-49E</t>
  </si>
  <si>
    <t>C4 09 7D 00 0F 25 9F 04 00 00 00 00 0C 00 01 00 //1183-49F</t>
  </si>
  <si>
    <t>C4 09 7D 00 0F 25 A0 04 00 00 00 00 0C 00 01 00 //1184-4A0</t>
  </si>
  <si>
    <t>C4 09 7D 00 0F 34 A1 04 00 00 00 00 04 00 01 00 //1185-4A1</t>
  </si>
  <si>
    <t>C4 09 7D 00 0F 25 A2 04 00 00 00 00 0C 00 01 00 //1186-4A2</t>
  </si>
  <si>
    <t>C4 09 7D 00 0F 27 A3 04 00 00 00 00 00 00 01 00 //1187-4A3</t>
  </si>
  <si>
    <t>C4 09 7D 00 0F 36 A4 04 00 00 00 00 00 00 01 00 //1188-4A4</t>
  </si>
  <si>
    <t>C4 09 7D 00 0F 20 A5 04 00 00 00 00 0A 00 01 00 //1189-4A5</t>
  </si>
  <si>
    <t>C4 09 7D 00 0F 25 A6 04 00 00 00 00 0C 00 01 00 //1190-4A6</t>
  </si>
  <si>
    <t>C4 09 7D 00 0F 25 A7 04 00 00 00 00 0E 00 01 00 //1191-4A7</t>
  </si>
  <si>
    <t>C4 09 7D 00 0F 34 A8 04 00 00 00 00 04 00 01 00 //1192-4A8</t>
  </si>
  <si>
    <t>C4 09 7D 00 0F 25 A9 04 00 00 00 00 0C 00 01 00 //1193-4A9</t>
  </si>
  <si>
    <t>C4 09 7D 00 0F 38 AA 04 00 00 00 00 02 00 01 00 //1194-4AA</t>
  </si>
  <si>
    <t>C4 09 7D 00 0F 34 AB 04 00 00 00 00 04 00 01 00 //1195-4AB</t>
  </si>
  <si>
    <t>C4 09 7D 00 0F 34 AC 04 00 00 00 00 04 00 01 00 //1196-4AC</t>
  </si>
  <si>
    <t>C4 09 7D 00 0F 2B AD 04 00 00 00 00 03 00 01 00 //1197-4AD</t>
  </si>
  <si>
    <t>C4 09 7D 00 0F 25 AE 04 00 00 00 00 0C 00 01 00 //1198-4AE</t>
  </si>
  <si>
    <t>C4 09 7D 00 0F 2B AF 04 00 00 00 00 0D 00 01 00 //1199-4AF</t>
  </si>
  <si>
    <t>C4 09 7D 00 0F 2B B0 04 00 00 00 00 0D 00 01 00 //1200-4B0</t>
  </si>
  <si>
    <t>C4 09 7D 00 0F 34 B1 04 00 00 00 00 04 00 01 00 //1201-4B1</t>
  </si>
  <si>
    <t>C4 09 7D 00 0F 3A B2 04 00 00 00 00 01 00 01 00 //1202-4B2</t>
  </si>
  <si>
    <t>C4 09 7D 00 0F 34 B3 04 00 00 00 00 04 00 01 00 //1203-4B3</t>
  </si>
  <si>
    <t>C4 09 7D 00 0F 25 B4 04 00 00 00 00 0C 00 01 00 //1204-4B4</t>
  </si>
  <si>
    <t>C4 09 7D 00 0F 34 B5 04 00 00 00 00 04 00 01 00 //1205-4B5</t>
  </si>
  <si>
    <t>C4 09 7D 00 0F 25 B6 04 00 00 00 00 0C 00 01 00 //1206-4B6</t>
  </si>
  <si>
    <t>C4 09 7D 00 0F 2B B7 04 00 00 00 00 0D 00 01 00 //1207-4B7</t>
  </si>
  <si>
    <t>C4 09 7D 00 0F 34 B8 04 00 00 00 00 04 00 01 00 //1208-4B8</t>
  </si>
  <si>
    <t>C4 09 7D 00 0F 25 B9 04 00 00 00 00 0C 00 01 00 //1209-4B9</t>
  </si>
  <si>
    <t>C4 09 7D 00 0F 25 BA 04 00 00 00 00 0C 00 01 00 //1210-4BA</t>
  </si>
  <si>
    <t>C4 09 7D 00 0F 34 BB 04 00 00 00 00 04 00 01 00 //1211-4BB</t>
  </si>
  <si>
    <t>C4 09 7D 00 0F 34 BC 04 00 00 00 00 04 00 01 00 //1212-4BC</t>
  </si>
  <si>
    <t>C4 09 7D 00 0F 34 BD 04 00 00 00 00 04 00 01 00 //1213-4BD</t>
  </si>
  <si>
    <t>C4 09 7D 00 0F 25 BE 04 00 00 00 00 0C 00 01 00 //1214-4BE</t>
  </si>
  <si>
    <t>C4 09 7D 00 0F 25 BF 04 00 00 00 00 00 00 01 00 //1215-4BF</t>
  </si>
  <si>
    <t>C4 09 7D 00 0F 25 C0 04 00 00 00 00 0E 00 01 00 //1216-4C0</t>
  </si>
  <si>
    <t>C4 09 7D 00 0F 25 C1 04 00 00 00 00 0C 00 01 00 //1217-4C1</t>
  </si>
  <si>
    <t>C4 09 7D 00 0F 25 C2 04 00 00 00 00 0E 00 01 00 //1218-4C2</t>
  </si>
  <si>
    <t>C4 09 7D 00 0F 38 C3 04 00 00 00 00 0D 00 01 00 //1219-4C3</t>
  </si>
  <si>
    <t>C4 09 7D 00 0F 36 C4 04 00 00 00 00 05 00 01 00 //1220-4C4</t>
  </si>
  <si>
    <t>C4 09 7D 00 0F 36 C5 04 00 00 00 00 07 00 01 00 //1221-4C5</t>
  </si>
  <si>
    <t>C4 09 7D 00 0F 36 C6 04 00 00 00 00 05 00 01 00 //1222-4C6</t>
  </si>
  <si>
    <t>C4 09 7D 00 0F 3A C7 04 00 00 00 00 01 00 01 00 //1223-4C7</t>
  </si>
  <si>
    <t>C4 09 7D 00 0F 3A C8 04 00 00 00 00 0F 00 01 00 //1224-4C8</t>
  </si>
  <si>
    <t>C4 09 7D 00 0F 36 C9 04 00 00 00 00 05 00 01 00 //1225-4C9</t>
  </si>
  <si>
    <t>C4 09 7D 00 0F 0D CA 04 00 00 00 00 0C 00 01 00 //1226-4CA</t>
  </si>
  <si>
    <t>C4 09 7D 00 0F 2B CB 04 00 00 00 00 00 00 01 00 //1227-4CB</t>
  </si>
  <si>
    <t>C4 09 7D 00 0F 36 CC 04 00 00 00 00 05 00 01 00 //1228-4CC</t>
  </si>
  <si>
    <t>C4 09 7D 00 0F 36 CD 04 00 00 00 00 07 00 01 00 //1229-4CD</t>
  </si>
  <si>
    <t>C4 09 7D 00 0F 2B CE 04 00 00 00 00 0B 00 01 00 //1230-4CE</t>
  </si>
  <si>
    <t>C4 09 7D 00 0F 34 CF 04 00 00 00 00 04 00 01 00 //1231-4CF</t>
  </si>
  <si>
    <t>C4 09 7D 00 0F 25 D0 04 00 00 00 00 00 00 01 00 //1232-4D0</t>
  </si>
  <si>
    <t>C4 09 7D 00 0F 36 D1 04 00 00 00 00 05 00 01 00 //1233-4D1</t>
  </si>
  <si>
    <t>C4 09 7D 00 0F 2B D2 04 00 00 00 00 00 00 01 00 //1234-4D2</t>
  </si>
  <si>
    <t>C4 09 7D 00 0F 25 D3 04 00 00 00 00 0C 00 01 00 //1235-4D3</t>
  </si>
  <si>
    <t>C4 09 7D 00 0F 34 D4 04 00 00 00 00 04 00 01 00 //1236-4D4</t>
  </si>
  <si>
    <t>C4 09 7D 00 0F 36 D5 04 00 00 00 00 05 00 01 00 //1237-4D5</t>
  </si>
  <si>
    <t>C4 09 7D 00 0F 34 D6 04 00 00 00 00 04 00 01 00 //1238-4D6</t>
  </si>
  <si>
    <t>C4 09 7D 00 0F 3A D7 04 00 00 00 00 01 00 01 00 //1239-4D7</t>
  </si>
  <si>
    <t>C4 09 7D 00 0F 25 D8 04 00 00 00 00 00 00 01 00 //1240-4D8</t>
  </si>
  <si>
    <t>C4 09 7D 00 0F 34 D9 04 00 00 00 00 04 00 01 00 //1241-4D9</t>
  </si>
  <si>
    <t>C4 09 7D 00 0F 25 DA 04 00 00 00 00 0C 00 01 00 //1242-4DA</t>
  </si>
  <si>
    <t>C4 09 7D 00 0F 34 DB 04 00 00 00 00 04 00 01 00 //1243-4DB</t>
  </si>
  <si>
    <t>C4 09 7D 00 0F 34 DC 04 00 00 00 00 04 00 01 00 //1244-4DC</t>
  </si>
  <si>
    <t>C4 09 7D 00 0F 25 DD 04 00 00 00 00 0C 00 01 00 //1245-4DD</t>
  </si>
  <si>
    <t>C4 09 7D 00 0F 25 DE 04 00 00 00 00 00 00 01 00 //1246-4DE</t>
  </si>
  <si>
    <t>C4 09 7D 00 0F 34 DF 04 00 00 00 00 04 00 01 00 //1247-4DF</t>
  </si>
  <si>
    <t>C4 09 7D 00 0F 25 E0 04 00 00 00 00 0C 00 01 00 //1248-4E0</t>
  </si>
  <si>
    <t>C4 09 7D 00 0F 34 E1 04 00 00 00 00 04 00 01 00 //1249-4E1</t>
  </si>
  <si>
    <t>C4 09 7D 00 0F 34 E2 04 00 00 00 00 04 00 01 00 //1250-4E2</t>
  </si>
  <si>
    <t>C4 09 7D 00 0F 25 E3 04 00 00 00 00 0C 00 01 00 //1251-4E3</t>
  </si>
  <si>
    <t>C4 09 7D 00 0F 0D E4 04 00 00 00 00 0B 00 01 00 //1252-4E4</t>
  </si>
  <si>
    <t>C4 09 7D 00 0F 25 E5 04 00 00 00 00 00 00 01 00 //1253-4E5</t>
  </si>
  <si>
    <t>C4 09 7D 00 0F 2B E6 04 00 00 00 00 0D 00 01 00 //1254-4E6</t>
  </si>
  <si>
    <t>C4 09 7D 00 0F 34 E7 04 00 00 00 00 04 00 01 00 //1255-4E7</t>
  </si>
  <si>
    <t>C4 09 7D 00 0F 25 E8 04 00 00 00 00 0E 00 01 00 //1256-4E8</t>
  </si>
  <si>
    <t>C4 09 7D 00 0F 25 E9 04 00 00 00 00 00 00 01 00 //1257-4E9</t>
  </si>
  <si>
    <t>C4 09 7D 00 0F 34 EA 04 00 00 00 00 04 00 01 00 //1258-4EA</t>
  </si>
  <si>
    <t>C4 09 7D 00 0F 36 EB 04 00 00 00 00 05 00 01 00 //1259-4EB</t>
  </si>
  <si>
    <t>C4 09 7D 00 0F 34 EC 04 00 00 00 00 04 00 01 00 //1260-4EC</t>
  </si>
  <si>
    <t>C4 09 7D 00 0F 25 ED 04 00 00 00 00 0C 00 01 00 //1261-4ED</t>
  </si>
  <si>
    <t>C4 09 7D 00 0F 34 EE 04 00 00 00 00 04 00 01 00 //1262-4EE</t>
  </si>
  <si>
    <t>C4 09 7D 00 0F 25 EF 04 00 00 00 00 0C 00 01 00 //1263-4EF</t>
  </si>
  <si>
    <t>C4 09 7D 00 0F 25 F0 04 00 00 00 00 00 00 01 00 //1264-4F0</t>
  </si>
  <si>
    <t>C4 09 7D 00 0F 2F F1 04 00 00 00 00 03 00 01 00 //1265-4F1</t>
  </si>
  <si>
    <t>C4 09 7D 00 0F 36 F2 04 00 00 00 00 05 00 01 00 //1266-4F2</t>
  </si>
  <si>
    <t>C4 09 7D 00 0F 25 F3 04 00 00 00 00 0C 00 01 00 //1267-4F3</t>
  </si>
  <si>
    <t>C4 09 7D 00 0F 34 F4 04 00 00 00 00 04 00 01 00 //1268-4F4</t>
  </si>
  <si>
    <t>C4 09 7D 00 0F 27 F5 04 00 00 00 00 00 00 01 00 //1269-4F5</t>
  </si>
  <si>
    <t>C4 09 7D 00 0F 39 F6 04 00 00 00 00 0F 00 01 00 //1270-4F6</t>
  </si>
  <si>
    <t>C4 09 7D 00 0F 25 F7 04 00 00 00 00 0C 00 01 00 //1271-4F7</t>
  </si>
  <si>
    <t>C4 09 7D 00 0F 25 F8 04 00 00 00 00 0C 00 01 00 //1272-4F8</t>
  </si>
  <si>
    <t>C4 09 7D 00 0F 36 F9 04 00 00 00 00 05 00 01 00 //1273-4F9</t>
  </si>
  <si>
    <t>C4 09 7D 00 0F 25 FA 04 00 00 00 00 03 00 01 00 //1274-4FA</t>
  </si>
  <si>
    <t>C4 09 7D 00 0F 36 FB 04 00 00 00 00 05 00 01 00 //1275-4FB</t>
  </si>
  <si>
    <t>C4 09 7D 00 0F 25 FC 04 00 00 00 00 0E 00 01 00 //1276-4FC</t>
  </si>
  <si>
    <t>C4 09 7D 00 0F 34 FD 04 00 00 00 00 04 00 01 00 //1277-4FD</t>
  </si>
  <si>
    <t>C4 09 7D 00 0F 34 FE 04 00 00 00 00 04 00 01 00 //1278-4FE</t>
  </si>
  <si>
    <t>C4 09 7D 00 0F 25 FF 04 00 00 00 00 0C 00 01 00 //1279-4FF</t>
  </si>
  <si>
    <t>C4 09 7D 00 0F 36 00 05 00 00 00 00 05 00 01 00 //1280-500</t>
  </si>
  <si>
    <t>C4 09 7D 00 0F 2B 01 05 00 00 00 00 03 00 01 00 //1281-501</t>
  </si>
  <si>
    <t>C4 09 7D 00 0F 25 02 05 00 00 00 00 0C 00 01 00 //1282-502</t>
  </si>
  <si>
    <t>C4 09 7D 00 0F 34 03 05 00 00 00 00 04 00 01 00 //1283-503</t>
  </si>
  <si>
    <t>C4 09 7D 00 0F 25 04 05 00 00 00 00 0C 00 01 00 //1284-504</t>
  </si>
  <si>
    <t>C4 09 7D 00 0F 36 05 05 00 00 00 00 05 00 01 00 //1285-505</t>
  </si>
  <si>
    <t>C4 09 7D 00 0F 2F 06 05 00 00 00 00 03 00 01 00 //1286-506</t>
  </si>
  <si>
    <t>C4 09 7D 00 0F 36 07 05 00 00 00 00 05 00 01 00 //1287-507</t>
  </si>
  <si>
    <t>C4 09 7D 00 0F 25 08 05 00 00 00 00 0C 00 01 00 //1288-508</t>
  </si>
  <si>
    <t>C4 09 7D 00 0F 36 09 05 00 00 00 00 05 00 01 00 //1289-509</t>
  </si>
  <si>
    <t>C4 09 7D 00 0F 36 0A 05 00 00 00 00 05 00 01 00 //1290-50A</t>
  </si>
  <si>
    <t>C4 09 7D 00 0F 2B 0B 05 00 00 00 00 0B 00 01 00 //1291-50B</t>
  </si>
  <si>
    <t>C4 09 7D 00 0F 34 0C 05 00 00 00 00 04 00 01 00 //1292-50C</t>
  </si>
  <si>
    <t>C4 09 7D 00 0F 39 0D 05 00 00 00 00 0F 00 01 00 //1293-50D</t>
  </si>
  <si>
    <t>C4 09 7D 00 0F 36 0E 05 00 00 00 00 05 00 01 00 //1294-50E</t>
  </si>
  <si>
    <t>C4 09 7D 00 0F 25 0F 05 00 00 00 00 0C 00 01 00 //1295-50F</t>
  </si>
  <si>
    <t>C4 09 7D 00 0F 36 10 05 00 00 00 00 05 00 01 00 //1296-510</t>
  </si>
  <si>
    <t>C4 09 7D 00 0F 34 11 05 00 00 00 00 04 00 01 00 //1297-511</t>
  </si>
  <si>
    <t>C4 09 7D 00 0F 36 12 05 00 00 00 00 05 00 01 00 //1298-512</t>
  </si>
  <si>
    <t>C4 09 7D 00 0F 25 13 05 00 00 00 00 00 00 01 00 //1299-513</t>
  </si>
  <si>
    <t>C4 09 7D 00 0F 34 14 05 00 00 00 00 04 00 01 00 //1300-514</t>
  </si>
  <si>
    <t>C4 09 7D 00 0F 36 15 05 00 00 00 00 05 00 01 00 //1301-515</t>
  </si>
  <si>
    <t>C4 09 7D 00 0F 25 16 05 00 00 00 00 0C 00 01 00 //1302-516</t>
  </si>
  <si>
    <t>C4 09 7D 00 0F 39 17 05 00 00 00 00 0F 00 01 00 //1303-517</t>
  </si>
  <si>
    <t>C4 09 7D 00 0F 2B 18 05 00 00 00 00 0B 00 01 00 //1304-518</t>
  </si>
  <si>
    <t>C4 09 7D 00 0F 2B 19 05 00 00 00 00 0B 00 01 00 //1305-519</t>
  </si>
  <si>
    <t>C4 09 7D 00 0F 34 1A 05 00 00 00 00 04 00 01 00 //1306-51A</t>
  </si>
  <si>
    <t>C4 09 7D 00 0F 2F 1B 05 00 00 00 00 03 00 01 00 //1307-51B</t>
  </si>
  <si>
    <t>C4 09 7D 00 0F 39 1C 05 00 00 00 00 0F 00 01 00 //1308-51C</t>
  </si>
  <si>
    <t>C4 09 7D 00 0F 34 1D 05 00 00 00 00 04 00 01 00 //1309-51D</t>
  </si>
  <si>
    <t>C4 09 7D 00 0F 34 1E 05 00 00 00 00 04 00 01 00 //1310-51E</t>
  </si>
  <si>
    <t>C4 09 7D 00 0F 34 1F 05 00 00 00 00 04 00 01 00 //1311-51F</t>
  </si>
  <si>
    <t>C4 09 7D 00 0F 36 20 05 00 00 00 00 05 00 01 00 //1312-520</t>
  </si>
  <si>
    <t>C4 09 7D 00 0F 34 21 05 00 00 00 00 04 00 01 00 //1313-521</t>
  </si>
  <si>
    <t>C4 09 7D 00 0F 36 22 05 00 00 00 00 05 00 01 00 //1314-522</t>
  </si>
  <si>
    <t>C4 09 7D 00 0F 34 23 05 00 00 00 00 04 00 01 00 //1315-523</t>
  </si>
  <si>
    <t>C4 09 7D 00 0F 25 24 05 00 00 00 00 0E 00 01 00 //1316-524</t>
  </si>
  <si>
    <t>C4 09 7D 00 0F 39 25 05 00 00 00 00 04 00 01 00 //1317-525</t>
  </si>
  <si>
    <t>C4 09 7D 00 0F 2B 26 05 00 00 00 00 0D 00 01 00 //1318-526</t>
  </si>
  <si>
    <t>C4 09 7D 00 0F 39 27 05 00 00 00 00 0F 00 01 00 //1319-527</t>
  </si>
  <si>
    <t>C4 09 7D 00 0F 34 28 05 00 00 00 00 04 00 01 00 //1320-528</t>
  </si>
  <si>
    <t>C4 09 7D 00 0F 3A 29 05 00 00 00 00 01 00 01 00 //1321-529</t>
  </si>
  <si>
    <t>C4 09 7D 00 0F 36 2A 05 00 00 00 00 05 00 01 00 //1322-52A</t>
  </si>
  <si>
    <t>C4 09 7D 00 0F 25 2B 05 00 00 00 00 0C 00 01 00 //1323-52B</t>
  </si>
  <si>
    <t>C4 09 7D 00 0F 25 2C 05 00 00 00 00 00 00 01 00 //1324-52C</t>
  </si>
  <si>
    <t>C4 09 7D 00 0F 2F 2D 05 00 00 00 00 03 00 01 00 //1325-52D</t>
  </si>
  <si>
    <t>C4 09 7D 00 0F 36 2E 05 00 00 00 00 05 00 01 00 //1326-52E</t>
  </si>
  <si>
    <t>C4 09 7D 00 0F 25 2F 05 00 00 00 00 0C 00 01 00 //1327-52F</t>
  </si>
  <si>
    <t>C4 09 7D 00 0F 25 30 05 00 00 00 00 0C 00 01 00 //1328-530</t>
  </si>
  <si>
    <t>C4 09 7D 00 0F 38 31 05 00 00 00 00 02 00 01 00 //1329-531</t>
  </si>
  <si>
    <t>C4 09 7D 00 0F 34 32 05 00 00 00 00 04 00 01 00 //1330-532</t>
  </si>
  <si>
    <t>C4 09 7D 00 0F 25 33 05 00 00 00 00 0C 00 01 00 //1331-533</t>
  </si>
  <si>
    <t>C4 09 7D 00 0F 36 34 05 00 00 00 00 05 00 01 00 //1332-534</t>
  </si>
  <si>
    <t>C4 09 7D 00 0F 3A 35 05 00 00 00 00 01 00 01 00 //1333-535</t>
  </si>
  <si>
    <t>C4 09 7D 00 0F 34 36 05 00 00 00 00 04 00 01 00 //1334-536</t>
  </si>
  <si>
    <t>C4 09 7D 00 0F 34 37 05 00 00 00 00 04 00 01 00 //1335-537</t>
  </si>
  <si>
    <t>C4 09 7D 00 0F 36 38 05 00 00 00 00 05 00 01 00 //1336-538</t>
  </si>
  <si>
    <t>C4 09 7D 00 0F 36 39 05 00 00 00 00 05 00 01 00 //1337-539</t>
  </si>
  <si>
    <t>C4 09 7D 00 0F 39 3A 05 00 00 00 00 0F 00 01 00 //1338-53A</t>
  </si>
  <si>
    <t>C4 09 7D 00 0F 25 3B 05 00 00 00 00 00 00 01 00 //1339-53B</t>
  </si>
  <si>
    <t>C4 09 7D 00 0F 3A 3C 05 00 00 00 00 01 00 01 00 //1340-53C</t>
  </si>
  <si>
    <t>C4 09 7D 00 0F 36 3D 05 00 00 00 00 05 00 01 00 //1341-53D</t>
  </si>
  <si>
    <t>C4 09 7D 00 0F 34 3E 05 00 00 00 00 04 00 01 00 //1342-53E</t>
  </si>
  <si>
    <t>C4 09 7D 00 0F 34 3F 05 00 00 00 00 04 00 01 00 //1343-53F</t>
  </si>
  <si>
    <t>C4 09 7D 00 0F 39 40 05 00 00 00 00 0F 00 01 00 //1344-540</t>
  </si>
  <si>
    <t>C4 09 7D 00 0F 39 41 05 00 00 00 00 0F 00 01 00 //1345-541</t>
  </si>
  <si>
    <t>C4 09 7D 00 0F 25 42 05 00 00 00 00 0C 00 01 00 //1346-542</t>
  </si>
  <si>
    <t>C4 09 7D 00 0F 36 43 05 00 00 00 00 05 00 01 00 //1347-543</t>
  </si>
  <si>
    <t>C4 09 7D 00 0F 2B 44 05 00 00 00 00 0D 00 01 00 //1348-544</t>
  </si>
  <si>
    <t>C4 09 7D 00 0F 25 45 05 00 00 00 00 00 00 01 00 //1349-545</t>
  </si>
  <si>
    <t>C4 09 7D 00 0F 34 46 05 00 00 00 00 04 00 01 00 //1350-546</t>
  </si>
  <si>
    <t>C4 09 7D 00 0F 38 47 05 00 00 00 00 02 00 01 00 //1351-547</t>
  </si>
  <si>
    <t>C4 09 7D 00 0F 00 48 05 00 00 00 00 00 00 00 00 //1352-548</t>
  </si>
  <si>
    <t>C4 09 7D 00 0F 00 49 05 00 00 00 00 00 00 00 00 //1353-549</t>
  </si>
  <si>
    <t>C4 09 7D 00 0F 00 4A 05 00 00 00 00 00 00 00 00 //1354-54A</t>
  </si>
  <si>
    <t>C4 09 7D 00 0F 00 4B 05 00 00 00 00 00 00 00 00 //1355-54B</t>
  </si>
  <si>
    <t>C4 09 7D 00 0F 00 4C 05 00 00 00 00 00 00 00 00 //1356-54C</t>
  </si>
  <si>
    <t>C4 09 7D 00 0F 00 4D 05 00 00 00 00 00 00 00 00 //1357-54D</t>
  </si>
  <si>
    <t>C4 09 7D 00 0F 00 4E 05 00 00 00 00 00 00 00 00 //1358-54E</t>
  </si>
  <si>
    <t>C4 09 7D 00 0F 00 4F 05 00 00 00 00 00 00 00 00 //1359-54F</t>
  </si>
  <si>
    <t>C4 09 7D 00 0F 00 50 05 00 00 00 00 00 00 00 00 //1360-550</t>
  </si>
  <si>
    <t>C4 09 7D 00 0F 00 51 05 00 00 00 00 00 00 00 00 //1361-551</t>
  </si>
  <si>
    <t>C4 09 7D 00 0F 00 52 05 00 00 00 00 00 00 00 00 //1362-552</t>
  </si>
  <si>
    <t>C4 09 7D 00 0F 00 53 05 00 00 00 00 00 00 00 00 //1363-553</t>
  </si>
  <si>
    <t>C4 09 7D 00 0F 00 54 05 00 00 00 00 00 00 00 00 //1364-554</t>
  </si>
  <si>
    <t>C4 09 7D 00 0F 00 55 05 00 00 00 00 00 00 00 00 //1365-555</t>
  </si>
  <si>
    <t>C4 09 7D 00 0F 00 56 05 00 00 00 00 00 00 00 00 //1366-556</t>
  </si>
  <si>
    <t>C4 09 7D 00 0F 00 57 05 00 00 00 00 00 00 00 00 //1367-557</t>
  </si>
  <si>
    <t>C4 09 7D 00 0F 00 58 05 00 00 00 00 00 00 00 00 //1368-558</t>
  </si>
  <si>
    <t>C4 09 7D 00 0F 00 59 05 00 00 00 00 00 00 00 00 //1369-559</t>
  </si>
  <si>
    <t>C4 09 7D 00 0F 00 5A 05 00 00 00 00 00 00 00 00 //1370-55A</t>
  </si>
  <si>
    <t>C4 09 7D 00 0F 00 5B 05 00 00 00 00 00 00 00 00 //1371-55B</t>
  </si>
  <si>
    <t>C4 09 7D 00 0F 00 5C 05 00 00 00 00 00 00 00 00 //1372-55C</t>
  </si>
  <si>
    <t>C4 09 7D 00 0F 00 5D 05 00 00 00 00 00 00 00 00 //1373-55D</t>
  </si>
  <si>
    <t>C4 09 7D 00 0F 00 5E 05 00 00 00 00 00 00 00 00 //1374-55E</t>
  </si>
  <si>
    <t>C4 09 7D 00 0F 00 5F 05 00 00 00 00 00 00 00 00 //1375-55F</t>
  </si>
  <si>
    <t>C4 09 7D 00 0F 00 60 05 00 00 00 00 00 00 00 00 //1376-560</t>
  </si>
  <si>
    <t>C4 09 7D 00 0F 00 61 05 00 00 00 00 00 00 00 00 //1377-561</t>
  </si>
  <si>
    <t>C4 09 7D 00 0F 00 62 05 00 00 00 00 00 00 00 00 //1378-562</t>
  </si>
  <si>
    <t>C4 09 7D 00 0F 00 63 05 00 00 00 00 00 00 00 00 //1379-563</t>
  </si>
  <si>
    <t>C4 09 7D 00 0F 00 64 05 00 00 00 00 00 00 00 00 //1380-564</t>
  </si>
  <si>
    <t>C4 09 7D 00 0F 00 65 05 00 00 00 00 00 00 00 00 //1381-565</t>
  </si>
  <si>
    <t>C4 09 7D 00 0F 00 66 05 00 00 00 00 00 00 00 00 //1382-566</t>
  </si>
  <si>
    <t>C4 09 7D 00 0F 00 67 05 00 00 00 00 00 00 00 00 //1383-567</t>
  </si>
  <si>
    <t>C4 09 7D 00 0F 00 68 05 00 00 00 00 00 00 00 00 //1384-568</t>
  </si>
  <si>
    <t>C4 09 7D 00 0F 00 69 05 00 00 00 00 00 00 00 00 //1385-569</t>
  </si>
  <si>
    <t>C4 09 7D 00 0F 00 6A 05 00 00 00 00 00 00 00 00 //1386-56A</t>
  </si>
  <si>
    <t>C4 09 7D 00 0F 00 6B 05 00 00 00 00 00 00 00 00 //1387-56B</t>
  </si>
  <si>
    <t>C4 09 7D 00 0F 00 6C 05 00 00 00 00 00 00 00 00 //1388-56C</t>
  </si>
  <si>
    <t>C4 09 7D 00 0F 00 6D 05 00 00 00 00 00 00 00 00 //1389-56D</t>
  </si>
  <si>
    <t>C4 09 7D 00 0F 00 6E 05 00 00 00 00 00 00 00 00 //1390-56E</t>
  </si>
  <si>
    <t>C4 09 7D 00 0F 00 6F 05 00 00 00 00 00 00 00 00 //1391-56F</t>
  </si>
  <si>
    <t>C4 09 7D 00 0F 00 70 05 00 00 00 00 00 00 00 00 //1392-570</t>
  </si>
  <si>
    <t>C4 09 7D 00 0F 00 71 05 00 00 00 00 00 00 00 00 //1393-571</t>
  </si>
  <si>
    <t>C4 09 7D 00 0F 00 72 05 00 00 00 00 00 00 00 00 //1394-572</t>
  </si>
  <si>
    <t>C4 09 7D 00 0F 00 73 05 00 00 00 00 00 00 00 00 //1395-573</t>
  </si>
  <si>
    <t>C4 09 7D 00 0F 00 74 05 00 00 00 00 00 00 00 00 //1396-574</t>
  </si>
  <si>
    <t>C4 09 7D 00 0F 00 75 05 00 00 00 00 00 00 00 00 //1397-575</t>
  </si>
  <si>
    <t>C4 09 7D 00 0F 00 76 05 00 00 00 00 00 00 00 00 //1398-576</t>
  </si>
  <si>
    <t>C4 09 7D 00 0F 00 77 05 00 00 00 00 00 00 00 00 //1399-577</t>
  </si>
  <si>
    <t>Stick</t>
  </si>
  <si>
    <t>Iron Thorn</t>
  </si>
  <si>
    <t>Silver Spike</t>
  </si>
  <si>
    <t>Gold Fang</t>
  </si>
  <si>
    <t>Cacnea Spike</t>
  </si>
  <si>
    <t>Corsola Twig</t>
  </si>
  <si>
    <t>Gravelerock</t>
  </si>
  <si>
    <t>Geo Pebble</t>
  </si>
  <si>
    <t>Gold Thorn</t>
  </si>
  <si>
    <t>Rare Fossil</t>
  </si>
  <si>
    <t>$$$</t>
  </si>
  <si>
    <t>No-Slip Cap</t>
  </si>
  <si>
    <t>Y-Ray Specs</t>
  </si>
  <si>
    <t>Gaggle Specs</t>
  </si>
  <si>
    <t>Mobile Scarf</t>
  </si>
  <si>
    <t>Heal Ribbon</t>
  </si>
  <si>
    <t>Twist Band</t>
  </si>
  <si>
    <t>Scope Lens</t>
  </si>
  <si>
    <t>Patsy Band</t>
  </si>
  <si>
    <t>No-Stick Cap</t>
  </si>
  <si>
    <t>Pierce Band</t>
  </si>
  <si>
    <t>Joy Ribbon</t>
  </si>
  <si>
    <t>X-Ray Specs</t>
  </si>
  <si>
    <t>Persim Band</t>
  </si>
  <si>
    <t>Power Band</t>
  </si>
  <si>
    <t>Pecha Scarf</t>
  </si>
  <si>
    <t>Insomniscope</t>
  </si>
  <si>
    <t>Warp Scarf</t>
  </si>
  <si>
    <t>Tight Belt</t>
  </si>
  <si>
    <t>Sneak Scarf</t>
  </si>
  <si>
    <t>Gold Ribbon</t>
  </si>
  <si>
    <t>Goggle Specs</t>
  </si>
  <si>
    <t>Diet Ribbon</t>
  </si>
  <si>
    <t>Trap Scarf</t>
  </si>
  <si>
    <t>Racket Band</t>
  </si>
  <si>
    <t>Def. Scarf</t>
  </si>
  <si>
    <t>Stamina Band</t>
  </si>
  <si>
    <t>Plain Ribbon</t>
  </si>
  <si>
    <t>Special Band</t>
  </si>
  <si>
    <t>Zinc Band</t>
  </si>
  <si>
    <t>Detect Band</t>
  </si>
  <si>
    <t>Space Globe</t>
  </si>
  <si>
    <t>Dodge Scarf</t>
  </si>
  <si>
    <t>Bounce Band</t>
  </si>
  <si>
    <t>Curve Band</t>
  </si>
  <si>
    <t>Whiff Specs</t>
  </si>
  <si>
    <t>No-Aim Scope</t>
  </si>
  <si>
    <t>Lockon Specs</t>
  </si>
  <si>
    <t>Munch Belt</t>
  </si>
  <si>
    <t>Pass Scarf</t>
  </si>
  <si>
    <t>Weather Band</t>
  </si>
  <si>
    <t>Friend Bow</t>
  </si>
  <si>
    <t>Beauty Scarf</t>
  </si>
  <si>
    <t>Sun Ribbon</t>
  </si>
  <si>
    <t>Lunar Ribbon</t>
  </si>
  <si>
    <t>Golden Mask</t>
  </si>
  <si>
    <t>Amber Tear</t>
  </si>
  <si>
    <t>Icy Flute</t>
  </si>
  <si>
    <t>Fiery Drum</t>
  </si>
  <si>
    <t>Terra Cymbal</t>
  </si>
  <si>
    <t>Aqua-Monica</t>
  </si>
  <si>
    <t>Rock Horn</t>
  </si>
  <si>
    <t>Grass Cornet</t>
  </si>
  <si>
    <t>Sky Melodica</t>
  </si>
  <si>
    <t>Miracle Chest</t>
  </si>
  <si>
    <t>Wonder Chest</t>
  </si>
  <si>
    <t>IQ Booster</t>
  </si>
  <si>
    <t>Heal Seed</t>
  </si>
  <si>
    <t>Oran Berry</t>
  </si>
  <si>
    <t>Sitrus Berry</t>
  </si>
  <si>
    <t>Eyedrop Seed</t>
  </si>
  <si>
    <t>Reviver Seed</t>
  </si>
  <si>
    <t>Blinker Seed</t>
  </si>
  <si>
    <t>Doom Seed</t>
  </si>
  <si>
    <t>X-Eye Seed</t>
  </si>
  <si>
    <t>Life Seed</t>
  </si>
  <si>
    <t>Rawst Berry</t>
  </si>
  <si>
    <t>Hunger Seed</t>
  </si>
  <si>
    <t>Quick Seed</t>
  </si>
  <si>
    <t>Pecha Berry</t>
  </si>
  <si>
    <t>Cheri Berry</t>
  </si>
  <si>
    <t>Totter Seed</t>
  </si>
  <si>
    <t>Sleep Seed</t>
  </si>
  <si>
    <t>Plain Seed</t>
  </si>
  <si>
    <t>Warp Seed</t>
  </si>
  <si>
    <t>Blast Seed</t>
  </si>
  <si>
    <t>Ginseng</t>
  </si>
  <si>
    <t>Joy Seed</t>
  </si>
  <si>
    <t>Chesto Berry</t>
  </si>
  <si>
    <t>Stun Seed</t>
  </si>
  <si>
    <t>Gabite Scale</t>
  </si>
  <si>
    <t>Golden Seed</t>
  </si>
  <si>
    <t>Vile Seed</t>
  </si>
  <si>
    <t>Pure Seed</t>
  </si>
  <si>
    <t>Violent Seed</t>
  </si>
  <si>
    <t>Vanish Seed</t>
  </si>
  <si>
    <t>Max Elixir</t>
  </si>
  <si>
    <t>Protein</t>
  </si>
  <si>
    <t>Calcium</t>
  </si>
  <si>
    <t>Iron</t>
  </si>
  <si>
    <t>Nectar</t>
  </si>
  <si>
    <t>Dropeye Seed</t>
  </si>
  <si>
    <t>Reviser Seed</t>
  </si>
  <si>
    <t>Slip Seed</t>
  </si>
  <si>
    <t>Via Seed</t>
  </si>
  <si>
    <t>Zinc</t>
  </si>
  <si>
    <t>Apple</t>
  </si>
  <si>
    <t>Big Apple</t>
  </si>
  <si>
    <t>Grimy Food</t>
  </si>
  <si>
    <t>Huge Apple</t>
  </si>
  <si>
    <t>Golden Apple</t>
  </si>
  <si>
    <t>Mix Elixir</t>
  </si>
  <si>
    <t>Oren Berry</t>
  </si>
  <si>
    <t>Dough Seed</t>
  </si>
  <si>
    <t>White Gummi</t>
  </si>
  <si>
    <t>Red Gummi</t>
  </si>
  <si>
    <t>Blue Gummi</t>
  </si>
  <si>
    <t>Grass Gummi</t>
  </si>
  <si>
    <t>Yellow Gummi</t>
  </si>
  <si>
    <t>Clear Gummi</t>
  </si>
  <si>
    <t>Orange Gummi</t>
  </si>
  <si>
    <t>Pink Gummi</t>
  </si>
  <si>
    <t>Brown Gummi</t>
  </si>
  <si>
    <t>Sky Gummi</t>
  </si>
  <si>
    <t>Gold Gummi</t>
  </si>
  <si>
    <t>Green Gummi</t>
  </si>
  <si>
    <t>Gray Gummi</t>
  </si>
  <si>
    <t>Purple Gummi</t>
  </si>
  <si>
    <t>Royal Gummi</t>
  </si>
  <si>
    <t>Black Gummi</t>
  </si>
  <si>
    <t>Silver Gummi</t>
  </si>
  <si>
    <t>Wonder Gummi</t>
  </si>
  <si>
    <t>Gravelyrock</t>
  </si>
  <si>
    <t>Upgrade</t>
  </si>
  <si>
    <t>King's Rock</t>
  </si>
  <si>
    <t>Thunderstone</t>
  </si>
  <si>
    <t>Deepseascale</t>
  </si>
  <si>
    <t>Deepseatooth</t>
  </si>
  <si>
    <t>Sun Stone</t>
  </si>
  <si>
    <t>Moon Stone</t>
  </si>
  <si>
    <t>Fire Stone</t>
  </si>
  <si>
    <t>Water Stone</t>
  </si>
  <si>
    <t>Metal Coat</t>
  </si>
  <si>
    <t>Leaf Stone</t>
  </si>
  <si>
    <t>Dragon Scale</t>
  </si>
  <si>
    <t>Link Cable</t>
  </si>
  <si>
    <t>Dubious Disc</t>
  </si>
  <si>
    <t>Protector</t>
  </si>
  <si>
    <t>Reaper Cloth</t>
  </si>
  <si>
    <t>Razor Fang</t>
  </si>
  <si>
    <t>Razor Claw</t>
  </si>
  <si>
    <t>Electirizer</t>
  </si>
  <si>
    <t>Magmarizer</t>
  </si>
  <si>
    <t>Oval Stone</t>
  </si>
  <si>
    <t>Dawn Stone</t>
  </si>
  <si>
    <t>Shiny Stone</t>
  </si>
  <si>
    <t>Dusk Stone</t>
  </si>
  <si>
    <t>Coronet Rock</t>
  </si>
  <si>
    <t>Mossy Rock</t>
  </si>
  <si>
    <t>Frozen Rock</t>
  </si>
  <si>
    <t>Gone Pebble</t>
  </si>
  <si>
    <t>Wander Gummi</t>
  </si>
  <si>
    <t>Prize Ticket</t>
  </si>
  <si>
    <t>Silver Ticket</t>
  </si>
  <si>
    <t>Gold Ticket</t>
  </si>
  <si>
    <t>Prism Ticket</t>
  </si>
  <si>
    <t>Mystery Part</t>
  </si>
  <si>
    <t>Secret Slab</t>
  </si>
  <si>
    <t>Wonder Egg</t>
  </si>
  <si>
    <t>Gracidea</t>
  </si>
  <si>
    <t>Sky Gift</t>
  </si>
  <si>
    <t>Key</t>
  </si>
  <si>
    <t>Poké</t>
  </si>
  <si>
    <t>Lost Loot</t>
  </si>
  <si>
    <t>Used TM</t>
  </si>
  <si>
    <t>Focus Punch</t>
  </si>
  <si>
    <t>Dragon Claw</t>
  </si>
  <si>
    <t>Water Pulse</t>
  </si>
  <si>
    <t>Calm Mind</t>
  </si>
  <si>
    <t>Roar</t>
  </si>
  <si>
    <t>Toxic</t>
  </si>
  <si>
    <t>Hail</t>
  </si>
  <si>
    <t>Bulk Up</t>
  </si>
  <si>
    <t>Bullet Seed</t>
  </si>
  <si>
    <t>Hidden Power</t>
  </si>
  <si>
    <t>Taunt</t>
  </si>
  <si>
    <t>Ice Beam</t>
  </si>
  <si>
    <t>Blizzard</t>
  </si>
  <si>
    <t>Hyper Beam</t>
  </si>
  <si>
    <t>Light Screen</t>
  </si>
  <si>
    <t>Protect</t>
  </si>
  <si>
    <t>Giga Drain</t>
  </si>
  <si>
    <t>Safeguard</t>
  </si>
  <si>
    <t>Frustration</t>
  </si>
  <si>
    <t>SolarBeam</t>
  </si>
  <si>
    <t>Iron Tail</t>
  </si>
  <si>
    <t>Thunderbolt</t>
  </si>
  <si>
    <t>Thunder</t>
  </si>
  <si>
    <t>Earthquake</t>
  </si>
  <si>
    <t>Return</t>
  </si>
  <si>
    <t>Dig</t>
  </si>
  <si>
    <t>Psychic</t>
  </si>
  <si>
    <t>Shadow Ball</t>
  </si>
  <si>
    <t>Brick Break</t>
  </si>
  <si>
    <t>Reflect</t>
  </si>
  <si>
    <t>Shock Wave</t>
  </si>
  <si>
    <t>Flamethrower</t>
  </si>
  <si>
    <t>Sludge Bomb</t>
  </si>
  <si>
    <t>Fire Blast</t>
  </si>
  <si>
    <t>Aerial Ace</t>
  </si>
  <si>
    <t>Torment</t>
  </si>
  <si>
    <t>Facade</t>
  </si>
  <si>
    <t>Secret Power</t>
  </si>
  <si>
    <t>Rest</t>
  </si>
  <si>
    <t>Attract</t>
  </si>
  <si>
    <t>Thief</t>
  </si>
  <si>
    <t>Steel Wing</t>
  </si>
  <si>
    <t>Skill Swap</t>
  </si>
  <si>
    <t>Overheat</t>
  </si>
  <si>
    <t>Roost</t>
  </si>
  <si>
    <t>Focus Blast</t>
  </si>
  <si>
    <t>Energy Ball</t>
  </si>
  <si>
    <t>False Swipe</t>
  </si>
  <si>
    <t>Brine</t>
  </si>
  <si>
    <t>Fling</t>
  </si>
  <si>
    <t>Charge Beam</t>
  </si>
  <si>
    <t>Endure</t>
  </si>
  <si>
    <t>Dragon Pulse</t>
  </si>
  <si>
    <t>Drain Punch</t>
  </si>
  <si>
    <t>Will-O-Wisp</t>
  </si>
  <si>
    <t>Silver Wind</t>
  </si>
  <si>
    <t>Embargo</t>
  </si>
  <si>
    <t>Explosion</t>
  </si>
  <si>
    <t>Shadow Claw</t>
  </si>
  <si>
    <t>Payback</t>
  </si>
  <si>
    <t>Recycle</t>
  </si>
  <si>
    <t>Giga Impact</t>
  </si>
  <si>
    <t>Rock Polish</t>
  </si>
  <si>
    <t>Wide Slash</t>
  </si>
  <si>
    <t>Vacuum-Cut</t>
  </si>
  <si>
    <t>Dive</t>
  </si>
  <si>
    <t>Flash</t>
  </si>
  <si>
    <t>Stone Edge</t>
  </si>
  <si>
    <t>Avalanche</t>
  </si>
  <si>
    <t>Thunder Wave</t>
  </si>
  <si>
    <t>Gyro Ball</t>
  </si>
  <si>
    <t>Swords Dance</t>
  </si>
  <si>
    <t>Stealth Rock</t>
  </si>
  <si>
    <t>Psych Up</t>
  </si>
  <si>
    <t>Captivate</t>
  </si>
  <si>
    <t>Dark Pulse</t>
  </si>
  <si>
    <t>Rock Slide</t>
  </si>
  <si>
    <t>X-Scissor</t>
  </si>
  <si>
    <t>Sleep Talk</t>
  </si>
  <si>
    <t>Natural Gift</t>
  </si>
  <si>
    <t>Poison Jab</t>
  </si>
  <si>
    <t>Dream Eater</t>
  </si>
  <si>
    <t>Grass Knot</t>
  </si>
  <si>
    <t>Swagger</t>
  </si>
  <si>
    <t>Pluck</t>
  </si>
  <si>
    <t>U-turn</t>
  </si>
  <si>
    <t>Substitute</t>
  </si>
  <si>
    <t>Flash Cannon</t>
  </si>
  <si>
    <t>Trick Room</t>
  </si>
  <si>
    <t>Cut</t>
  </si>
  <si>
    <t>Fly</t>
  </si>
  <si>
    <t>Surf</t>
  </si>
  <si>
    <t>Strength</t>
  </si>
  <si>
    <t>Defog</t>
  </si>
  <si>
    <t>Rock Smash</t>
  </si>
  <si>
    <t>Waterfall</t>
  </si>
  <si>
    <t>Rock Climb</t>
  </si>
  <si>
    <t>Hail Orb</t>
  </si>
  <si>
    <t>Sunny Orb</t>
  </si>
  <si>
    <t>Rainy Orb</t>
  </si>
  <si>
    <t>Evasion Orb</t>
  </si>
  <si>
    <t>Sandy Orb</t>
  </si>
  <si>
    <t>Rocky Orb</t>
  </si>
  <si>
    <t>Snatch Orb</t>
  </si>
  <si>
    <t>See-Trap Orb</t>
  </si>
  <si>
    <t>Mug Orb</t>
  </si>
  <si>
    <t>Rebound Orb</t>
  </si>
  <si>
    <t>Lob Orb</t>
  </si>
  <si>
    <t>Switcher Orb</t>
  </si>
  <si>
    <t>Blowback Orb</t>
  </si>
  <si>
    <t>Warp Orb</t>
  </si>
  <si>
    <t>Transfer Orb</t>
  </si>
  <si>
    <t>Slow Orb</t>
  </si>
  <si>
    <t>Quick Orb</t>
  </si>
  <si>
    <t>Luminous Orb</t>
  </si>
  <si>
    <t>Petrify Orb</t>
  </si>
  <si>
    <t>Stayaway Orb</t>
  </si>
  <si>
    <t>Pounce Orb</t>
  </si>
  <si>
    <t>Trawl Orb</t>
  </si>
  <si>
    <t>Cleanse Orb</t>
  </si>
  <si>
    <t>Decoy Orb</t>
  </si>
  <si>
    <t>Slumber Orb</t>
  </si>
  <si>
    <t>Totter Orb</t>
  </si>
  <si>
    <t>Two-Edge Orb</t>
  </si>
  <si>
    <t>Silence Orb</t>
  </si>
  <si>
    <t>Escape Orb</t>
  </si>
  <si>
    <t>Scanner Orb</t>
  </si>
  <si>
    <t>Radar Orb</t>
  </si>
  <si>
    <t>Drought Orb</t>
  </si>
  <si>
    <t>Trapbust Orb</t>
  </si>
  <si>
    <t>Rollcall Orb</t>
  </si>
  <si>
    <t>Invisify Orb</t>
  </si>
  <si>
    <t>One-Shot Orb</t>
  </si>
  <si>
    <t>Identify Orb</t>
  </si>
  <si>
    <t>Shocker Orb</t>
  </si>
  <si>
    <t>Sizebust Orb</t>
  </si>
  <si>
    <t>One-Room Orb</t>
  </si>
  <si>
    <t>Fill-In Orb</t>
  </si>
  <si>
    <t>Trapper Orb</t>
  </si>
  <si>
    <t>Itemizer Orb</t>
  </si>
  <si>
    <t>Hurl Orb</t>
  </si>
  <si>
    <t>Mobile Orb</t>
  </si>
  <si>
    <t>Stairs Orb</t>
  </si>
  <si>
    <t>Longtoss Orb</t>
  </si>
  <si>
    <t>Pierce Orb</t>
  </si>
  <si>
    <t>Spurn Orb</t>
  </si>
  <si>
    <t>Foe-Hold Orb</t>
  </si>
  <si>
    <t>All-Mach Orb</t>
  </si>
  <si>
    <t>Foe-Fear Orb</t>
  </si>
  <si>
    <t>All-Hit Orb</t>
  </si>
  <si>
    <t>Foe-Seal Orb</t>
  </si>
  <si>
    <t>Link Box</t>
  </si>
  <si>
    <t>Gorgeous Box</t>
  </si>
  <si>
    <t>Heavy Box</t>
  </si>
  <si>
    <t>Shiny Box</t>
  </si>
  <si>
    <t>Nifty Box</t>
  </si>
  <si>
    <t>Dainty Box</t>
  </si>
  <si>
    <t>Glittery Box</t>
  </si>
  <si>
    <t>Pretty Box</t>
  </si>
  <si>
    <t>Deluxe Box</t>
  </si>
  <si>
    <t>Light Box</t>
  </si>
  <si>
    <t>Cute Box</t>
  </si>
  <si>
    <t>Hard Box</t>
  </si>
  <si>
    <t>Sinister Box</t>
  </si>
  <si>
    <t>A-Stone</t>
  </si>
  <si>
    <t>B-Stone</t>
  </si>
  <si>
    <t>C-Stone</t>
  </si>
  <si>
    <t>D-Stone</t>
  </si>
  <si>
    <t>E-Stone</t>
  </si>
  <si>
    <t>F-Stone</t>
  </si>
  <si>
    <t>G-Stone</t>
  </si>
  <si>
    <t>H-Stone</t>
  </si>
  <si>
    <t>I-Stone</t>
  </si>
  <si>
    <t>J-Stone</t>
  </si>
  <si>
    <t>K-Stone</t>
  </si>
  <si>
    <t>L-Stone</t>
  </si>
  <si>
    <t>M-Stone</t>
  </si>
  <si>
    <t>N-Stone</t>
  </si>
  <si>
    <t>O-Stone</t>
  </si>
  <si>
    <t>P-Stone</t>
  </si>
  <si>
    <t>Q-Stone</t>
  </si>
  <si>
    <t>R-Stone</t>
  </si>
  <si>
    <t>S-Stone</t>
  </si>
  <si>
    <t>T-Stone</t>
  </si>
  <si>
    <t>U-Stone</t>
  </si>
  <si>
    <t>V-Stone</t>
  </si>
  <si>
    <t>W-Stone</t>
  </si>
  <si>
    <t>X-Stone</t>
  </si>
  <si>
    <t>Y-Stone</t>
  </si>
  <si>
    <t>Z-Stone</t>
  </si>
  <si>
    <t>!-Stone</t>
  </si>
  <si>
    <t>?-Stone</t>
  </si>
  <si>
    <t>Silver Bow</t>
  </si>
  <si>
    <t>Brown Bow</t>
  </si>
  <si>
    <t>Red Bow</t>
  </si>
  <si>
    <t>Pink Bow</t>
  </si>
  <si>
    <t>Orange Bow</t>
  </si>
  <si>
    <t>Yellow Bow</t>
  </si>
  <si>
    <t>Lime Bow</t>
  </si>
  <si>
    <t>Green Bow</t>
  </si>
  <si>
    <t>Viridian Bow</t>
  </si>
  <si>
    <t>Minty Bow</t>
  </si>
  <si>
    <t>Sky Blue Bow</t>
  </si>
  <si>
    <t>Blue Bow</t>
  </si>
  <si>
    <t>Cobalt Bow</t>
  </si>
  <si>
    <t>Purple Bow</t>
  </si>
  <si>
    <t>Violet Bow</t>
  </si>
  <si>
    <t>Fuchsia Bow</t>
  </si>
  <si>
    <t>Prism Ruff</t>
  </si>
  <si>
    <t>Aqua Collar</t>
  </si>
  <si>
    <t>Volt Collar</t>
  </si>
  <si>
    <t>Fire Collar</t>
  </si>
  <si>
    <t>Light Collar</t>
  </si>
  <si>
    <t>Dusk Collar</t>
  </si>
  <si>
    <t>Virid Collar</t>
  </si>
  <si>
    <t>Icy Collar</t>
  </si>
  <si>
    <t>Pep Sash</t>
  </si>
  <si>
    <t>Counter Ruff</t>
  </si>
  <si>
    <t>Victory Belt</t>
  </si>
  <si>
    <t>Power Bangle</t>
  </si>
  <si>
    <t>Thundershard</t>
  </si>
  <si>
    <t>Fallen Star</t>
  </si>
  <si>
    <t>Fluff Dust</t>
  </si>
  <si>
    <t>Egg Shard</t>
  </si>
  <si>
    <t>Heroic Medal</t>
  </si>
  <si>
    <t>Chic Shard</t>
  </si>
  <si>
    <t>Yellow Jewel</t>
  </si>
  <si>
    <t>Red Jewel</t>
  </si>
  <si>
    <t>Blue Jewel</t>
  </si>
  <si>
    <t>Laugh Dust</t>
  </si>
  <si>
    <t>Guard Sand</t>
  </si>
  <si>
    <t>Purple Jewel</t>
  </si>
  <si>
    <t>White Jewel</t>
  </si>
  <si>
    <t>Brave Dust</t>
  </si>
  <si>
    <t>Heal Dew</t>
  </si>
  <si>
    <t>Marine Cache</t>
  </si>
  <si>
    <t>Freeze Veil</t>
  </si>
  <si>
    <t>Thunder Veil</t>
  </si>
  <si>
    <t>Fire Veil</t>
  </si>
  <si>
    <t>Havoc Robe</t>
  </si>
  <si>
    <t>Life Ring</t>
  </si>
  <si>
    <t>Bolt Fang</t>
  </si>
  <si>
    <t>Flare Fang</t>
  </si>
  <si>
    <t>Aqua Mantle</t>
  </si>
  <si>
    <t>Silver Veil</t>
  </si>
  <si>
    <t>Rainbow Veil</t>
  </si>
  <si>
    <t>Chrono Veil</t>
  </si>
  <si>
    <t>Rock Sash</t>
  </si>
  <si>
    <t>Ice Sash</t>
  </si>
  <si>
    <t>Steel Sash</t>
  </si>
  <si>
    <t>Heart Brooch</t>
  </si>
  <si>
    <t>Eon Veil</t>
  </si>
  <si>
    <t>Seabed Veil</t>
  </si>
  <si>
    <t>Terra Ring</t>
  </si>
  <si>
    <t>SkyHigh Veil</t>
  </si>
  <si>
    <t>Wish Mantle</t>
  </si>
  <si>
    <t>Revive Robe</t>
  </si>
  <si>
    <t>Shadow Veil</t>
  </si>
  <si>
    <t>Plasma Veil</t>
  </si>
  <si>
    <t>Edify Robe</t>
  </si>
  <si>
    <t>Charity Robe</t>
  </si>
  <si>
    <t>Hope Robe</t>
  </si>
  <si>
    <t>Time Shield</t>
  </si>
  <si>
    <t>Air Blade</t>
  </si>
  <si>
    <t>Searing Ring</t>
  </si>
  <si>
    <t>Ancient Ring</t>
  </si>
  <si>
    <t>Nether Veil</t>
  </si>
  <si>
    <t>Lunar Veil</t>
  </si>
  <si>
    <t>Tidal Cape</t>
  </si>
  <si>
    <t>Eclipse Robe</t>
  </si>
  <si>
    <t>White Silk</t>
  </si>
  <si>
    <t>Normal Dust</t>
  </si>
  <si>
    <t>White Gem</t>
  </si>
  <si>
    <t>Joy Globe</t>
  </si>
  <si>
    <t>Red Silk</t>
  </si>
  <si>
    <t>Fire Dust</t>
  </si>
  <si>
    <t>Fiery Gem</t>
  </si>
  <si>
    <t>Fiery Globe</t>
  </si>
  <si>
    <t>Blue Silk</t>
  </si>
  <si>
    <t>Water Dust</t>
  </si>
  <si>
    <t>Aqua Gem</t>
  </si>
  <si>
    <t>Aqua Globe</t>
  </si>
  <si>
    <t>Grass Silk</t>
  </si>
  <si>
    <t>Grass Dust</t>
  </si>
  <si>
    <t>Grass Gem</t>
  </si>
  <si>
    <t>Soothe Globe</t>
  </si>
  <si>
    <t>Yellow Silk</t>
  </si>
  <si>
    <t>Thunder Dust</t>
  </si>
  <si>
    <t>Thunder Gem</t>
  </si>
  <si>
    <t>Volt Globe</t>
  </si>
  <si>
    <t>Clear Silk</t>
  </si>
  <si>
    <t>Icy Dust</t>
  </si>
  <si>
    <t>Icy Gem</t>
  </si>
  <si>
    <t>Icy Globe</t>
  </si>
  <si>
    <t>Orange Silk</t>
  </si>
  <si>
    <t>Courage Dust</t>
  </si>
  <si>
    <t>Fight Gem</t>
  </si>
  <si>
    <t>Power Globe</t>
  </si>
  <si>
    <t>Pink Silk</t>
  </si>
  <si>
    <t>Poison Dust</t>
  </si>
  <si>
    <t>Poison Gem</t>
  </si>
  <si>
    <t>Poison Globe</t>
  </si>
  <si>
    <t>Brown Silk</t>
  </si>
  <si>
    <t>Ground Dust</t>
  </si>
  <si>
    <t>Earth Gem</t>
  </si>
  <si>
    <t>Terra Globe</t>
  </si>
  <si>
    <t>Sky Silk</t>
  </si>
  <si>
    <t>Sky Dust</t>
  </si>
  <si>
    <t>Sky Gem</t>
  </si>
  <si>
    <t>Sky Globe</t>
  </si>
  <si>
    <t>Gold Silk</t>
  </si>
  <si>
    <t>Psyche Dust</t>
  </si>
  <si>
    <t>Psyche Gem</t>
  </si>
  <si>
    <t>Psyche Globe</t>
  </si>
  <si>
    <t>Green Silk</t>
  </si>
  <si>
    <t>Wonder Dust</t>
  </si>
  <si>
    <t>Guard Gem</t>
  </si>
  <si>
    <t>Defend Globe</t>
  </si>
  <si>
    <t>Gray Silk</t>
  </si>
  <si>
    <t>Rock Dust</t>
  </si>
  <si>
    <t>Stone Gem</t>
  </si>
  <si>
    <t>Rock Globe</t>
  </si>
  <si>
    <t>Purple Silk</t>
  </si>
  <si>
    <t>Shady Dust</t>
  </si>
  <si>
    <t>Shadow Gem</t>
  </si>
  <si>
    <t>Nether Globe</t>
  </si>
  <si>
    <t>Royal Silk</t>
  </si>
  <si>
    <t>Dragon Dust</t>
  </si>
  <si>
    <t>Dragon Gem</t>
  </si>
  <si>
    <t>Dragon Globe</t>
  </si>
  <si>
    <t>Black Silk</t>
  </si>
  <si>
    <t>Dark Dust</t>
  </si>
  <si>
    <t>Dark Gem</t>
  </si>
  <si>
    <t>Dusk Globe</t>
  </si>
  <si>
    <t>Iron Silk</t>
  </si>
  <si>
    <t>Steel Dust</t>
  </si>
  <si>
    <t>Metal Gem</t>
  </si>
  <si>
    <t>Steel Globe</t>
  </si>
  <si>
    <t>Bulba-Claw</t>
  </si>
  <si>
    <t>Bulba-Fang</t>
  </si>
  <si>
    <t>Grass-Guard</t>
  </si>
  <si>
    <t>Leafy Tie</t>
  </si>
  <si>
    <t>Ivy-Claw</t>
  </si>
  <si>
    <t>Ivy-Fang</t>
  </si>
  <si>
    <t>Ivy-Crest</t>
  </si>
  <si>
    <t>Plant Torc</t>
  </si>
  <si>
    <t>Venus-Claw</t>
  </si>
  <si>
    <t>Venus-Fang</t>
  </si>
  <si>
    <t>Venus-Seal</t>
  </si>
  <si>
    <t>Solar Sash</t>
  </si>
  <si>
    <t>Char-Claw</t>
  </si>
  <si>
    <t>Char-Fang</t>
  </si>
  <si>
    <t>Fiery Heart</t>
  </si>
  <si>
    <t>Heat Armlet</t>
  </si>
  <si>
    <t>Charme-Claw</t>
  </si>
  <si>
    <t>Charme-Fang</t>
  </si>
  <si>
    <t>Charme-Crest</t>
  </si>
  <si>
    <t>Kindle Scarf</t>
  </si>
  <si>
    <t>Chariz-Claw</t>
  </si>
  <si>
    <t>Chariz-Fang</t>
  </si>
  <si>
    <t>Chariz-Seal</t>
  </si>
  <si>
    <t>Flame Bangle</t>
  </si>
  <si>
    <t>Squirt-Foam</t>
  </si>
  <si>
    <t>Squirt-Card</t>
  </si>
  <si>
    <t>Water-Guard</t>
  </si>
  <si>
    <t>Aqua Tie</t>
  </si>
  <si>
    <t>Wartor-Claw</t>
  </si>
  <si>
    <t>Wartor-Fang</t>
  </si>
  <si>
    <t>Wartor-Crest</t>
  </si>
  <si>
    <t>BubbleBangle</t>
  </si>
  <si>
    <t>Blasto-Claw</t>
  </si>
  <si>
    <t>Blasto-Card</t>
  </si>
  <si>
    <t>Blasto-Seal</t>
  </si>
  <si>
    <t>Hydro Band</t>
  </si>
  <si>
    <t>Pichu Hair</t>
  </si>
  <si>
    <t>Pichu Card</t>
  </si>
  <si>
    <t>Express Tag</t>
  </si>
  <si>
    <t>Shocker Cape</t>
  </si>
  <si>
    <t>Pikachu Hair</t>
  </si>
  <si>
    <t>Pikachu Card</t>
  </si>
  <si>
    <t>Volt Charm</t>
  </si>
  <si>
    <t>Volt Torc</t>
  </si>
  <si>
    <t>Raichu Hair</t>
  </si>
  <si>
    <t>Raichu Card</t>
  </si>
  <si>
    <t>Raichu Crest</t>
  </si>
  <si>
    <t>Zapper Scarf</t>
  </si>
  <si>
    <t>Meowth Claw</t>
  </si>
  <si>
    <t>Meowth Fang</t>
  </si>
  <si>
    <t>Coin Charm</t>
  </si>
  <si>
    <t>Bling Ruff</t>
  </si>
  <si>
    <t>Persian Claw</t>
  </si>
  <si>
    <t>Persian Fang</t>
  </si>
  <si>
    <t>Insight Rock</t>
  </si>
  <si>
    <t>Noble Scarf</t>
  </si>
  <si>
    <t>Chiko-Claw</t>
  </si>
  <si>
    <t>Chiko-Card</t>
  </si>
  <si>
    <t>Dawn Jewel</t>
  </si>
  <si>
    <t>Fresh Bow</t>
  </si>
  <si>
    <t>Bayleef Claw</t>
  </si>
  <si>
    <t>Bayleef Card</t>
  </si>
  <si>
    <t>Bayleef Seal</t>
  </si>
  <si>
    <t>Spice Bow</t>
  </si>
  <si>
    <t>Megani-Claw</t>
  </si>
  <si>
    <t>Megani-Card</t>
  </si>
  <si>
    <t>Shiny Charm</t>
  </si>
  <si>
    <t>Bright Veil</t>
  </si>
  <si>
    <t>Cynda-Hair</t>
  </si>
  <si>
    <t>Cynda-Claw</t>
  </si>
  <si>
    <t>Blazing Rock</t>
  </si>
  <si>
    <t>Storm Sash</t>
  </si>
  <si>
    <t>Quila-Hair</t>
  </si>
  <si>
    <t>Quila-Card</t>
  </si>
  <si>
    <t>Quila-Crest</t>
  </si>
  <si>
    <t>Volcano Torc</t>
  </si>
  <si>
    <t>Typhlo-Gasp</t>
  </si>
  <si>
    <t>Typhlo-Fang</t>
  </si>
  <si>
    <t>Typhlo-Seal</t>
  </si>
  <si>
    <t>Blast Bangle</t>
  </si>
  <si>
    <t>Totodi-Dew</t>
  </si>
  <si>
    <t>Totodi-Fang</t>
  </si>
  <si>
    <t>Water Heart</t>
  </si>
  <si>
    <t>Wash Bow</t>
  </si>
  <si>
    <t>Croco-Fang</t>
  </si>
  <si>
    <t>Croco-Card</t>
  </si>
  <si>
    <t>Swirl Rock</t>
  </si>
  <si>
    <t>Anger Scarf</t>
  </si>
  <si>
    <t>Feral-Claw</t>
  </si>
  <si>
    <t>Feral-Fang</t>
  </si>
  <si>
    <t>Feral-Crest</t>
  </si>
  <si>
    <t>Hydro Jaw</t>
  </si>
  <si>
    <t>Treeck-Thorn</t>
  </si>
  <si>
    <t>Treeck-Card</t>
  </si>
  <si>
    <t>Forest Ore</t>
  </si>
  <si>
    <t>Guard Ring</t>
  </si>
  <si>
    <t>Grovy-Shoot</t>
  </si>
  <si>
    <t>Grovy-Card</t>
  </si>
  <si>
    <t>Jungle-Tag</t>
  </si>
  <si>
    <t>Grass Blade</t>
  </si>
  <si>
    <t>Scept-Claw</t>
  </si>
  <si>
    <t>Scept-Card</t>
  </si>
  <si>
    <t>Scept-Seal</t>
  </si>
  <si>
    <t>Drain Bangle</t>
  </si>
  <si>
    <t>Torchic Hair</t>
  </si>
  <si>
    <t>Torchic Card</t>
  </si>
  <si>
    <t>Hot Pebble</t>
  </si>
  <si>
    <t>Fire Cape</t>
  </si>
  <si>
    <t>Combus-Sweat</t>
  </si>
  <si>
    <t>Combus-Claw</t>
  </si>
  <si>
    <t>Charge Tag</t>
  </si>
  <si>
    <t>Gutsy Band</t>
  </si>
  <si>
    <t>Blazi-Claw</t>
  </si>
  <si>
    <t>Blazi-Card</t>
  </si>
  <si>
    <t>Blazi-Seal</t>
  </si>
  <si>
    <t>Blaze Torc</t>
  </si>
  <si>
    <t>Mudkip Mud</t>
  </si>
  <si>
    <t>Mudkip Card</t>
  </si>
  <si>
    <t>Mud Jewel</t>
  </si>
  <si>
    <t>Speed Scarf</t>
  </si>
  <si>
    <t>Marsh-Mud</t>
  </si>
  <si>
    <t>Marsh-Card</t>
  </si>
  <si>
    <t>Marsh-Crest</t>
  </si>
  <si>
    <t>Marsh Torc</t>
  </si>
  <si>
    <t>Swamp-Mud</t>
  </si>
  <si>
    <t>Swamp-Card</t>
  </si>
  <si>
    <t>Swamp-Seal</t>
  </si>
  <si>
    <t>Swamp Bangle</t>
  </si>
  <si>
    <t>Skitty Fang</t>
  </si>
  <si>
    <t>Skitty Card</t>
  </si>
  <si>
    <t>Smile Pebble</t>
  </si>
  <si>
    <t>Heal Pendant</t>
  </si>
  <si>
    <t>Delcat-Hair</t>
  </si>
  <si>
    <t>Delcat-Fang</t>
  </si>
  <si>
    <t>Prim Pebble</t>
  </si>
  <si>
    <t>Guard Collar</t>
  </si>
  <si>
    <t>Lucky Leaf</t>
  </si>
  <si>
    <t>Turtwig Card</t>
  </si>
  <si>
    <t>Sprout Rock</t>
  </si>
  <si>
    <t>Leafy Hat</t>
  </si>
  <si>
    <t>Grotle Twig</t>
  </si>
  <si>
    <t>Grotle Claw</t>
  </si>
  <si>
    <t>Grotle Crest</t>
  </si>
  <si>
    <t>Woody Scarf</t>
  </si>
  <si>
    <t>Tort-Claw</t>
  </si>
  <si>
    <t>Tort-Horn</t>
  </si>
  <si>
    <t>Tort-Seal</t>
  </si>
  <si>
    <t>Forest Torc</t>
  </si>
  <si>
    <t>Chim-Hair</t>
  </si>
  <si>
    <t>Chim-Fang</t>
  </si>
  <si>
    <t>Nimble Charm</t>
  </si>
  <si>
    <t>Ember Cap</t>
  </si>
  <si>
    <t>Monfer-Hair</t>
  </si>
  <si>
    <t>Monfer-Fang</t>
  </si>
  <si>
    <t>Monfer-Crest</t>
  </si>
  <si>
    <t>Burst Sash</t>
  </si>
  <si>
    <t>Infern-Hair</t>
  </si>
  <si>
    <t>Infern-Fang</t>
  </si>
  <si>
    <t>Infern-Seal</t>
  </si>
  <si>
    <t>Blazing Ruff</t>
  </si>
  <si>
    <t>Piplup Foam</t>
  </si>
  <si>
    <t>Piplup Card</t>
  </si>
  <si>
    <t>Sea Ore</t>
  </si>
  <si>
    <t>Water Cape</t>
  </si>
  <si>
    <t>Prin-Foam</t>
  </si>
  <si>
    <t>Prin-Card</t>
  </si>
  <si>
    <t>Prin-Crest</t>
  </si>
  <si>
    <t>Aqua Blade</t>
  </si>
  <si>
    <t>Empol-Claw</t>
  </si>
  <si>
    <t>Empol-Horn</t>
  </si>
  <si>
    <t>Empol-Seal</t>
  </si>
  <si>
    <t>Marine Crown</t>
  </si>
  <si>
    <t>Munch-Drool</t>
  </si>
  <si>
    <t>Munch-Claw</t>
  </si>
  <si>
    <t>Tummy Charm</t>
  </si>
  <si>
    <t>Glutton Cape</t>
  </si>
  <si>
    <t>Snorlax Gasp</t>
  </si>
  <si>
    <t>Snorlax Fang</t>
  </si>
  <si>
    <t>Valor Charm</t>
  </si>
  <si>
    <t>Glee Scarf</t>
  </si>
  <si>
    <t>Scyther Fang</t>
  </si>
  <si>
    <t>Scyther Card</t>
  </si>
  <si>
    <t>Ambush Rock</t>
  </si>
  <si>
    <t>Strike Ruff</t>
  </si>
  <si>
    <t>Scizor Wing</t>
  </si>
  <si>
    <t>Scizor Card</t>
  </si>
  <si>
    <t>Steel Charm</t>
  </si>
  <si>
    <t>Red Armlet</t>
  </si>
  <si>
    <t>Lapras Song</t>
  </si>
  <si>
    <t>Lapras Card</t>
  </si>
  <si>
    <t>Wavy Charm</t>
  </si>
  <si>
    <t>Mystic Scarf</t>
  </si>
  <si>
    <t>Eevee Tail</t>
  </si>
  <si>
    <t>Eevee Card</t>
  </si>
  <si>
    <t>Evolve Charm</t>
  </si>
  <si>
    <t>Eevee</t>
  </si>
  <si>
    <t>Cleffa Dew</t>
  </si>
  <si>
    <t>Cleffa Card</t>
  </si>
  <si>
    <t>Starry Ore</t>
  </si>
  <si>
    <t>Comet Ring</t>
  </si>
  <si>
    <t>Clef-Claw</t>
  </si>
  <si>
    <t>Clef-Fang</t>
  </si>
  <si>
    <t>Moon Jewel</t>
  </si>
  <si>
    <t>Moon Scarf</t>
  </si>
  <si>
    <t>Clefa-Claw</t>
  </si>
  <si>
    <t>Clefa-Card</t>
  </si>
  <si>
    <t>Moon Rock</t>
  </si>
  <si>
    <t>Fairy Bow</t>
  </si>
  <si>
    <t>Iggly-Dew</t>
  </si>
  <si>
    <t>Iggly-Card</t>
  </si>
  <si>
    <t>Bouncy Charm</t>
  </si>
  <si>
    <t>Pretty Bow</t>
  </si>
  <si>
    <t>Jiggly-Song</t>
  </si>
  <si>
    <t>Jiggly-Card</t>
  </si>
  <si>
    <t>Slumber Rock</t>
  </si>
  <si>
    <t>Snooze Ring</t>
  </si>
  <si>
    <t>Wiggly-Hair</t>
  </si>
  <si>
    <t>Wiggly-Card</t>
  </si>
  <si>
    <t>Buddy Rock</t>
  </si>
  <si>
    <t>Friend Torc</t>
  </si>
  <si>
    <t>Togepi Dew</t>
  </si>
  <si>
    <t>Togepi Card</t>
  </si>
  <si>
    <t>Pure Heart</t>
  </si>
  <si>
    <t>Angel Scarf</t>
  </si>
  <si>
    <t>Togetic Wing</t>
  </si>
  <si>
    <t>Togetic Card</t>
  </si>
  <si>
    <t>Happy Rock</t>
  </si>
  <si>
    <t>Luck Brooch</t>
  </si>
  <si>
    <t>Togek-Wing</t>
  </si>
  <si>
    <t>Togek-Card</t>
  </si>
  <si>
    <t>Ovation Rock</t>
  </si>
  <si>
    <t>Glitter Robe</t>
  </si>
  <si>
    <t>Sneasel Claw</t>
  </si>
  <si>
    <t>Sneasel Card</t>
  </si>
  <si>
    <t>Dusk Jewel</t>
  </si>
  <si>
    <t>Cruel Ring</t>
  </si>
  <si>
    <t>Weavile Claw</t>
  </si>
  <si>
    <t>Weavile Fang</t>
  </si>
  <si>
    <t>Vile Tag</t>
  </si>
  <si>
    <t>Ruin Armlet</t>
  </si>
  <si>
    <t>Teddi-Claw</t>
  </si>
  <si>
    <t>Teddi-Card</t>
  </si>
  <si>
    <t>Honey Rock</t>
  </si>
  <si>
    <t>Heal Scarf</t>
  </si>
  <si>
    <t>Ursa-Claw</t>
  </si>
  <si>
    <t>Ursa-Fang</t>
  </si>
  <si>
    <t>Calming Rock</t>
  </si>
  <si>
    <t>Hiber Scarf</t>
  </si>
  <si>
    <t>Tyro-Sweat</t>
  </si>
  <si>
    <t>Tyro-Card</t>
  </si>
  <si>
    <t>Muscle Charm</t>
  </si>
  <si>
    <t>Tyrogue</t>
  </si>
  <si>
    <t>Smooch-Song</t>
  </si>
  <si>
    <t>Smooch-Card</t>
  </si>
  <si>
    <t>Kiss Charm</t>
  </si>
  <si>
    <t>Heart Tiara</t>
  </si>
  <si>
    <t>Jynx Song</t>
  </si>
  <si>
    <t>Jynx Card</t>
  </si>
  <si>
    <t>Frozen Ore</t>
  </si>
  <si>
    <t>Ruin Scarf</t>
  </si>
  <si>
    <t>Elekid Claw</t>
  </si>
  <si>
    <t>Elekid Card</t>
  </si>
  <si>
    <t>Jolt Charm</t>
  </si>
  <si>
    <t>Current Ring</t>
  </si>
  <si>
    <t>Electa-Claw</t>
  </si>
  <si>
    <t>Electa-Fang</t>
  </si>
  <si>
    <t>Charge Seal</t>
  </si>
  <si>
    <t>Volt Bangle</t>
  </si>
  <si>
    <t>Electi-Claw</t>
  </si>
  <si>
    <t>Electi-Card</t>
  </si>
  <si>
    <t>Voltaic Rock</t>
  </si>
  <si>
    <t>Voltaic Band</t>
  </si>
  <si>
    <t>Magby Claw</t>
  </si>
  <si>
    <t>Magby Card</t>
  </si>
  <si>
    <t>Ember Jewel</t>
  </si>
  <si>
    <t>Coal Ring</t>
  </si>
  <si>
    <t>Magmar Claw</t>
  </si>
  <si>
    <t>Magmar Card</t>
  </si>
  <si>
    <t>Erupt Ore</t>
  </si>
  <si>
    <t>Magma Scarf</t>
  </si>
  <si>
    <t>Magmor-Claw</t>
  </si>
  <si>
    <t>Magmor-Card</t>
  </si>
  <si>
    <t>Vulcan Rock</t>
  </si>
  <si>
    <t>Burning Torc</t>
  </si>
  <si>
    <t>Azuri-Dew</t>
  </si>
  <si>
    <t>Azuri-Card</t>
  </si>
  <si>
    <t>Fount Charm</t>
  </si>
  <si>
    <t>Water Float</t>
  </si>
  <si>
    <t>Marill Dew</t>
  </si>
  <si>
    <t>Marill Card</t>
  </si>
  <si>
    <t>Surfer Rock</t>
  </si>
  <si>
    <t>Brine Scarf</t>
  </si>
  <si>
    <t>Azuma-Dew</t>
  </si>
  <si>
    <t>Azuma-Card</t>
  </si>
  <si>
    <t>Stream Charm</t>
  </si>
  <si>
    <t>Dotted Scarf</t>
  </si>
  <si>
    <t>Plusle Tail</t>
  </si>
  <si>
    <t>Plusle Card</t>
  </si>
  <si>
    <t>Cheer Rock</t>
  </si>
  <si>
    <t>Pulse Bow</t>
  </si>
  <si>
    <t>Minun Tail</t>
  </si>
  <si>
    <t>Minun Card</t>
  </si>
  <si>
    <t>Volt Heart</t>
  </si>
  <si>
    <t>Spark Tie</t>
  </si>
  <si>
    <t>Cast-Dew</t>
  </si>
  <si>
    <t>Cast-Card</t>
  </si>
  <si>
    <t>Cloud Rock</t>
  </si>
  <si>
    <t>Weather Cape</t>
  </si>
  <si>
    <t>Wynaut Tail</t>
  </si>
  <si>
    <t>Wynaut Card</t>
  </si>
  <si>
    <t>Grin Charm</t>
  </si>
  <si>
    <t>Cheery Scarf</t>
  </si>
  <si>
    <t>Wobbu-Sweat</t>
  </si>
  <si>
    <t>Wobbu-Card</t>
  </si>
  <si>
    <t>Endure Rock</t>
  </si>
  <si>
    <t>Suffer Scarf</t>
  </si>
  <si>
    <t>Bidoof Tooth</t>
  </si>
  <si>
    <t>Bidoof Card</t>
  </si>
  <si>
    <t>Fall Charm</t>
  </si>
  <si>
    <t>Stolid Scarf</t>
  </si>
  <si>
    <t>Biba-Tooth</t>
  </si>
  <si>
    <t>Biba-Card</t>
  </si>
  <si>
    <t>River Charm</t>
  </si>
  <si>
    <t>Dam Scarf</t>
  </si>
  <si>
    <t>Shinx Claw</t>
  </si>
  <si>
    <t>Shinx Fang</t>
  </si>
  <si>
    <t>Flash Tag</t>
  </si>
  <si>
    <t>Energy Scarf</t>
  </si>
  <si>
    <t>Luxio Claw</t>
  </si>
  <si>
    <t>Luxio Fang</t>
  </si>
  <si>
    <t>Spark Tag</t>
  </si>
  <si>
    <t>Spark Scarf</t>
  </si>
  <si>
    <t>Luxray Claw</t>
  </si>
  <si>
    <t>Luxray Fang</t>
  </si>
  <si>
    <t>Glare Tag</t>
  </si>
  <si>
    <t>Glare Sash</t>
  </si>
  <si>
    <t>Pachi-Tooth</t>
  </si>
  <si>
    <t>Pachi-Card</t>
  </si>
  <si>
    <t>Rouse Charm</t>
  </si>
  <si>
    <t>Miracle Bow</t>
  </si>
  <si>
    <t>Buizel Fang</t>
  </si>
  <si>
    <t>Buizel Card</t>
  </si>
  <si>
    <t>Swimmer Rock</t>
  </si>
  <si>
    <t>Screw Torc</t>
  </si>
  <si>
    <t>Float-Fang</t>
  </si>
  <si>
    <t>Float-Card</t>
  </si>
  <si>
    <t>Rescue Rock</t>
  </si>
  <si>
    <t>Float Aid</t>
  </si>
  <si>
    <t>Drifloo-Gasp</t>
  </si>
  <si>
    <t>Drifloo-Card</t>
  </si>
  <si>
    <t>Wind Heart</t>
  </si>
  <si>
    <t>Draft Ring</t>
  </si>
  <si>
    <t>Drifbli-Gasp</t>
  </si>
  <si>
    <t>Drifbli-Card</t>
  </si>
  <si>
    <t>Easy Charm</t>
  </si>
  <si>
    <t>Breeze Scarf</t>
  </si>
  <si>
    <t>Cherubi Seed</t>
  </si>
  <si>
    <t>Cherubi Card</t>
  </si>
  <si>
    <t>Cute Ore</t>
  </si>
  <si>
    <t>Charm Bow</t>
  </si>
  <si>
    <t>Cherrim Dew</t>
  </si>
  <si>
    <t>Cherrim Card</t>
  </si>
  <si>
    <t>Sweet Aroma</t>
  </si>
  <si>
    <t>Petal Dress</t>
  </si>
  <si>
    <t>Bonsly Dew</t>
  </si>
  <si>
    <t>Bonsly Card</t>
  </si>
  <si>
    <t>Arid Tag</t>
  </si>
  <si>
    <t>Teary Cape</t>
  </si>
  <si>
    <t>Sudo-Sweat</t>
  </si>
  <si>
    <t>Sudo-Card</t>
  </si>
  <si>
    <t>Drain Rock</t>
  </si>
  <si>
    <t>Fake Torc</t>
  </si>
  <si>
    <t>Junior Beam</t>
  </si>
  <si>
    <t>Junior Card</t>
  </si>
  <si>
    <t>Mimic Pebble</t>
  </si>
  <si>
    <t>Copy Mask</t>
  </si>
  <si>
    <t>Mime Key</t>
  </si>
  <si>
    <t>Mime Card</t>
  </si>
  <si>
    <t>Bulwark Rock</t>
  </si>
  <si>
    <t>Barrier Bow</t>
  </si>
  <si>
    <t>Happiny Dew</t>
  </si>
  <si>
    <t>Happiny Card</t>
  </si>
  <si>
    <t>Play Tag</t>
  </si>
  <si>
    <t>Nurture Cape</t>
  </si>
  <si>
    <t>Chansey Song</t>
  </si>
  <si>
    <t>Chansey Card</t>
  </si>
  <si>
    <t>Lucky Charm</t>
  </si>
  <si>
    <t>Lucky Scarf</t>
  </si>
  <si>
    <t>Blissey Song</t>
  </si>
  <si>
    <t>Blissey Card</t>
  </si>
  <si>
    <t>Amity Rock</t>
  </si>
  <si>
    <t>Faith Ring</t>
  </si>
  <si>
    <t>Gible Fang</t>
  </si>
  <si>
    <t>Gible Card</t>
  </si>
  <si>
    <t>Dragon Jewel</t>
  </si>
  <si>
    <t>Dragon Tie</t>
  </si>
  <si>
    <t>Gabite Claw</t>
  </si>
  <si>
    <t>Gabite Fang</t>
  </si>
  <si>
    <t>Star Rock</t>
  </si>
  <si>
    <t>Meteor Torc</t>
  </si>
  <si>
    <t>Gar-Claw</t>
  </si>
  <si>
    <t>Gar-Fang</t>
  </si>
  <si>
    <t>Speed Tag</t>
  </si>
  <si>
    <t>Mach Scarf</t>
  </si>
  <si>
    <t>Riolu Tail</t>
  </si>
  <si>
    <t>Riolu Card</t>
  </si>
  <si>
    <t>Valiant Rock</t>
  </si>
  <si>
    <t>Emit Ring</t>
  </si>
  <si>
    <t>Lucario Fang</t>
  </si>
  <si>
    <t>Lucario Card</t>
  </si>
  <si>
    <t>Pledge Rock</t>
  </si>
  <si>
    <t>Ravage Ring</t>
  </si>
  <si>
    <t>Mantyke Beam</t>
  </si>
  <si>
    <t>Mantyke Card</t>
  </si>
  <si>
    <t>Waft Rock</t>
  </si>
  <si>
    <t>Ocean Bow</t>
  </si>
  <si>
    <t>Mantine Foam</t>
  </si>
  <si>
    <t>Mantine Card</t>
  </si>
  <si>
    <t>Sunset Rock</t>
  </si>
  <si>
    <t>Horizon Bow</t>
  </si>
  <si>
    <t>Phione Song</t>
  </si>
  <si>
    <t>Phione Card</t>
  </si>
  <si>
    <t>Wave Jewel</t>
  </si>
  <si>
    <t>Ripple Cape</t>
  </si>
  <si>
    <t>Vulpix Tail</t>
  </si>
  <si>
    <t>Vulpix Card</t>
  </si>
  <si>
    <t>Vulpix Tag</t>
  </si>
  <si>
    <t>Glowing Bow</t>
  </si>
  <si>
    <t>Nine-Hair</t>
  </si>
  <si>
    <t>Nine-Card</t>
  </si>
  <si>
    <t>Nine-Seal</t>
  </si>
  <si>
    <t>Afire Collar</t>
  </si>
  <si>
    <t>Phanpy Claw</t>
  </si>
  <si>
    <t>Phanpy Card</t>
  </si>
  <si>
    <t>Phanpy Tag</t>
  </si>
  <si>
    <t>Value Ruff</t>
  </si>
  <si>
    <t>Donphan Fang</t>
  </si>
  <si>
    <t>Donphan Card</t>
  </si>
  <si>
    <t>Don-Crest</t>
  </si>
  <si>
    <t>Armor Scarf</t>
  </si>
  <si>
    <t>Cater-Belt</t>
  </si>
  <si>
    <t>Defense Bow</t>
  </si>
  <si>
    <t>Glittery Bow</t>
  </si>
  <si>
    <t>Weedle Bow</t>
  </si>
  <si>
    <t>Kakuna Scarf</t>
  </si>
  <si>
    <t>Charge Scarf</t>
  </si>
  <si>
    <t>Pidgey Bow</t>
  </si>
  <si>
    <t>Pidgeo-Scarf</t>
  </si>
  <si>
    <t>Pidgeot Torc</t>
  </si>
  <si>
    <t>Ratta-Scarf</t>
  </si>
  <si>
    <t>Overcome Bow</t>
  </si>
  <si>
    <t>Quirky Bow</t>
  </si>
  <si>
    <t>Wing Scarf</t>
  </si>
  <si>
    <t>Leash Bow</t>
  </si>
  <si>
    <t>Shock Ruff</t>
  </si>
  <si>
    <t>Sand-Scarf</t>
  </si>
  <si>
    <t>Sandy Torc</t>
  </si>
  <si>
    <t>Pointy Scarf</t>
  </si>
  <si>
    <t>Return Scarf</t>
  </si>
  <si>
    <t>Impact Torc</t>
  </si>
  <si>
    <t>Halve Scarf</t>
  </si>
  <si>
    <t>Thorny Scarf</t>
  </si>
  <si>
    <t>King Sash</t>
  </si>
  <si>
    <t>Dodge Bow</t>
  </si>
  <si>
    <t>Absorb Scarf</t>
  </si>
  <si>
    <t>Odd Bow</t>
  </si>
  <si>
    <t>Guard Hat</t>
  </si>
  <si>
    <t>Aroma Scarf</t>
  </si>
  <si>
    <t>Moving Scarf</t>
  </si>
  <si>
    <t>Firm Hat</t>
  </si>
  <si>
    <t>Gaze Goggles</t>
  </si>
  <si>
    <t>Venomoth Bow</t>
  </si>
  <si>
    <t>Diglett Hat</t>
  </si>
  <si>
    <t>Dugtrio Bow</t>
  </si>
  <si>
    <t>Psyduck Hat</t>
  </si>
  <si>
    <t>Paddle Scarf</t>
  </si>
  <si>
    <t>Mankey Torc</t>
  </si>
  <si>
    <t>Nullify Belt</t>
  </si>
  <si>
    <t>Growl-Scarf</t>
  </si>
  <si>
    <t>Legend Bow</t>
  </si>
  <si>
    <t>Damp Bow</t>
  </si>
  <si>
    <t>Poli-Bow</t>
  </si>
  <si>
    <t>Bold Belt</t>
  </si>
  <si>
    <t>Predict Torc</t>
  </si>
  <si>
    <t>Psychic Torc</t>
  </si>
  <si>
    <t>Sparkle Ruff</t>
  </si>
  <si>
    <t>Impish Band</t>
  </si>
  <si>
    <t>Strong Belt</t>
  </si>
  <si>
    <t>Machamp Belt</t>
  </si>
  <si>
    <t>Bell-Bow</t>
  </si>
  <si>
    <t>Digest Scarf</t>
  </si>
  <si>
    <t>Victree-Torc</t>
  </si>
  <si>
    <t>Tangle Bow</t>
  </si>
  <si>
    <t>Tenta-Cape</t>
  </si>
  <si>
    <t>Geodude Torc</t>
  </si>
  <si>
    <t>Rocky Torc</t>
  </si>
  <si>
    <t>Rugged Sash</t>
  </si>
  <si>
    <t>Heated Bow</t>
  </si>
  <si>
    <t>Sunlight Bow</t>
  </si>
  <si>
    <t>Slowpoke Hat</t>
  </si>
  <si>
    <t>Slow-Scarf</t>
  </si>
  <si>
    <t>Magne-Torc</t>
  </si>
  <si>
    <t>Magneton Bow</t>
  </si>
  <si>
    <t>Bullseye Bow</t>
  </si>
  <si>
    <t>Buddy Torc</t>
  </si>
  <si>
    <t>Fight Torc</t>
  </si>
  <si>
    <t>Gentle Bow</t>
  </si>
  <si>
    <t>North Torc</t>
  </si>
  <si>
    <t>Grimy Scarf</t>
  </si>
  <si>
    <t>Slimy Bow</t>
  </si>
  <si>
    <t>Shell-Torc</t>
  </si>
  <si>
    <t>Cover Armor</t>
  </si>
  <si>
    <t>Gastly Veil</t>
  </si>
  <si>
    <t>Slip Scarf</t>
  </si>
  <si>
    <t>Sunglasses</t>
  </si>
  <si>
    <t>Trust Brooch</t>
  </si>
  <si>
    <t>Drowzee Tie</t>
  </si>
  <si>
    <t>Dream Coin</t>
  </si>
  <si>
    <t>Krabby Bow</t>
  </si>
  <si>
    <t>Super Sash</t>
  </si>
  <si>
    <t>Ball Scarf</t>
  </si>
  <si>
    <t>Electro-Bow</t>
  </si>
  <si>
    <t>Repel Scarf</t>
  </si>
  <si>
    <t>Exeggu-Sash</t>
  </si>
  <si>
    <t>Cubone Scarf</t>
  </si>
  <si>
    <t>Marowak Torc</t>
  </si>
  <si>
    <t>Licky Scarf</t>
  </si>
  <si>
    <t>Koffing Bow</t>
  </si>
  <si>
    <t>Weez-Scarf</t>
  </si>
  <si>
    <t>Solid Shield</t>
  </si>
  <si>
    <t>Pierce Drill</t>
  </si>
  <si>
    <t>Sticky Bow</t>
  </si>
  <si>
    <t>Kang-Apron</t>
  </si>
  <si>
    <t>Horsea Bow</t>
  </si>
  <si>
    <t>Swirl Scarf</t>
  </si>
  <si>
    <t>Goldeen Bow</t>
  </si>
  <si>
    <t>Seaking Bow</t>
  </si>
  <si>
    <t>Recover Torc</t>
  </si>
  <si>
    <t>Starmie Belt</t>
  </si>
  <si>
    <t>Pinsir Sash</t>
  </si>
  <si>
    <t>Rushing Bow</t>
  </si>
  <si>
    <t>Magikarp Bow</t>
  </si>
  <si>
    <t>Tempest Sash</t>
  </si>
  <si>
    <t>Ditto Torc</t>
  </si>
  <si>
    <t>AI Brooch</t>
  </si>
  <si>
    <t>Spike Brooch</t>
  </si>
  <si>
    <t>Aged Scarf</t>
  </si>
  <si>
    <t>Kabuto Hat</t>
  </si>
  <si>
    <t>Kabu-Torc</t>
  </si>
  <si>
    <t>Old Brooch</t>
  </si>
  <si>
    <t>Dragon Sash</t>
  </si>
  <si>
    <t>Aloft Mantle</t>
  </si>
  <si>
    <t>Mirage Cape</t>
  </si>
  <si>
    <t>Sentret Ruff</t>
  </si>
  <si>
    <t>Body Collar</t>
  </si>
  <si>
    <t>Expose Specs</t>
  </si>
  <si>
    <t>Noctowl Torc</t>
  </si>
  <si>
    <t>Morning Bow</t>
  </si>
  <si>
    <t>Ledian Bow</t>
  </si>
  <si>
    <t>Spina-Scarf</t>
  </si>
  <si>
    <t>Ariados Bow</t>
  </si>
  <si>
    <t>Slash Bow</t>
  </si>
  <si>
    <t>Shine Torc</t>
  </si>
  <si>
    <t>Lanturn Bow</t>
  </si>
  <si>
    <t>Lively Scarf</t>
  </si>
  <si>
    <t>Xatu Bow</t>
  </si>
  <si>
    <t>Wool Bow</t>
  </si>
  <si>
    <t>Fluffy Scarf</t>
  </si>
  <si>
    <t>Sacred Scarf</t>
  </si>
  <si>
    <t>Bright Tiara</t>
  </si>
  <si>
    <t>Rain Crown</t>
  </si>
  <si>
    <t>Zephyr Bow</t>
  </si>
  <si>
    <t>Skip-Scarf</t>
  </si>
  <si>
    <t>Cotton Torc</t>
  </si>
  <si>
    <t>Revenge Ruff</t>
  </si>
  <si>
    <t>Hasty Bow</t>
  </si>
  <si>
    <t>Sun Scarf</t>
  </si>
  <si>
    <t>Chitin Bow</t>
  </si>
  <si>
    <t>Wooper Bow</t>
  </si>
  <si>
    <t>Quag-Torc</t>
  </si>
  <si>
    <t>Murkrow Hat</t>
  </si>
  <si>
    <t>King Cap</t>
  </si>
  <si>
    <t>Misdrea-Cape</t>
  </si>
  <si>
    <t>Cryptic Sash</t>
  </si>
  <si>
    <t>Reverse Bow</t>
  </si>
  <si>
    <t>Robust Bow</t>
  </si>
  <si>
    <t>Dense Poncho</t>
  </si>
  <si>
    <t>Escape Scarf</t>
  </si>
  <si>
    <t>Takeoff Ruff</t>
  </si>
  <si>
    <t>Quartz Torc</t>
  </si>
  <si>
    <t>Snub-Cape</t>
  </si>
  <si>
    <t>Stern Sash</t>
  </si>
  <si>
    <t>Qwilfish Bow</t>
  </si>
  <si>
    <t>Shuckle Bow</t>
  </si>
  <si>
    <t>Horn Torc</t>
  </si>
  <si>
    <t>Lava Bow</t>
  </si>
  <si>
    <t>Torrid Scarf</t>
  </si>
  <si>
    <t>Frigid Bow</t>
  </si>
  <si>
    <t>Frost Torc</t>
  </si>
  <si>
    <t>Eager Brooch</t>
  </si>
  <si>
    <t>Reach Bow</t>
  </si>
  <si>
    <t>Psy Bow</t>
  </si>
  <si>
    <t>Snow Brooch</t>
  </si>
  <si>
    <t>Skar-Cape</t>
  </si>
  <si>
    <t>Dark Choker</t>
  </si>
  <si>
    <t>Pit Fang</t>
  </si>
  <si>
    <t>Tornado Bow</t>
  </si>
  <si>
    <t>Virtual Bow</t>
  </si>
  <si>
    <t>Delusion Bow</t>
  </si>
  <si>
    <t>Paint Scarf</t>
  </si>
  <si>
    <t>Milky Scarf</t>
  </si>
  <si>
    <t>Larvitar Bow</t>
  </si>
  <si>
    <t>Pupita-Scarf</t>
  </si>
  <si>
    <t>Crash Claw</t>
  </si>
  <si>
    <t>Pooch-Collar</t>
  </si>
  <si>
    <t>Dark Fang</t>
  </si>
  <si>
    <t>Merry Scarf</t>
  </si>
  <si>
    <t>Linoone Ruff</t>
  </si>
  <si>
    <t>Wurmple Bow</t>
  </si>
  <si>
    <t>Tough Scarf</t>
  </si>
  <si>
    <t>Vivid Silk</t>
  </si>
  <si>
    <t>Guard Bow</t>
  </si>
  <si>
    <t>Dustox Bow</t>
  </si>
  <si>
    <t>Kelp Hat</t>
  </si>
  <si>
    <t>Jolly Scarf</t>
  </si>
  <si>
    <t>Ludicolo Hat</t>
  </si>
  <si>
    <t>Seedot Hat</t>
  </si>
  <si>
    <t>Nuzleaf Bow</t>
  </si>
  <si>
    <t>Shiftry Belt</t>
  </si>
  <si>
    <t>Taillow Bow</t>
  </si>
  <si>
    <t>Midair Scarf</t>
  </si>
  <si>
    <t>Wingull Bow</t>
  </si>
  <si>
    <t>Stock Scarf</t>
  </si>
  <si>
    <t>Sensing Hat</t>
  </si>
  <si>
    <t>Magical Bow</t>
  </si>
  <si>
    <t>Caring Scarf</t>
  </si>
  <si>
    <t>Bliss Scarf</t>
  </si>
  <si>
    <t>Blocking Bow</t>
  </si>
  <si>
    <t>Mobile Bow</t>
  </si>
  <si>
    <t>Thwart Bow</t>
  </si>
  <si>
    <t>Slak-Scarf</t>
  </si>
  <si>
    <t>Vigor Sash</t>
  </si>
  <si>
    <t>Lazy Ruff</t>
  </si>
  <si>
    <t>Novice Scarf</t>
  </si>
  <si>
    <t>Ninja Ruff</t>
  </si>
  <si>
    <t>Awe Mantle</t>
  </si>
  <si>
    <t>Good Earring</t>
  </si>
  <si>
    <t>Nice Bangle</t>
  </si>
  <si>
    <t>Great Torc</t>
  </si>
  <si>
    <t>Makuhit-Belt</t>
  </si>
  <si>
    <t>Thrust Belt</t>
  </si>
  <si>
    <t>Nose-Torc</t>
  </si>
  <si>
    <t>Sable-Scope</t>
  </si>
  <si>
    <t>Deceit Mask</t>
  </si>
  <si>
    <t>Iron Torc</t>
  </si>
  <si>
    <t>Metal Bangle</t>
  </si>
  <si>
    <t>Iron Helmet</t>
  </si>
  <si>
    <t>Intuit Bow</t>
  </si>
  <si>
    <t>Ponder Sash</t>
  </si>
  <si>
    <t>Punish Torc</t>
  </si>
  <si>
    <t>Protect Mask</t>
  </si>
  <si>
    <t>Neon Scarf</t>
  </si>
  <si>
    <t>Evening Bow</t>
  </si>
  <si>
    <t>Thorned Torc</t>
  </si>
  <si>
    <t>Gulpin Bow</t>
  </si>
  <si>
    <t>Swalot Belt</t>
  </si>
  <si>
    <t>Carva-Sash</t>
  </si>
  <si>
    <t>Vicious Bow</t>
  </si>
  <si>
    <t>Spout Scarf</t>
  </si>
  <si>
    <t>Huge Bow</t>
  </si>
  <si>
    <t>Numel Bow</t>
  </si>
  <si>
    <t>Erupt Scarf</t>
  </si>
  <si>
    <t>Sooty Sash</t>
  </si>
  <si>
    <t>Spring Bow</t>
  </si>
  <si>
    <t>Scheme Scarf</t>
  </si>
  <si>
    <t>Hula Bow</t>
  </si>
  <si>
    <t>Desert Bow</t>
  </si>
  <si>
    <t>Vibra Scarf</t>
  </si>
  <si>
    <t>Red Glasses</t>
  </si>
  <si>
    <t>Desert Sash</t>
  </si>
  <si>
    <t>Cacturne Hat</t>
  </si>
  <si>
    <t>Tuft Bow</t>
  </si>
  <si>
    <t>Cloud Ruff</t>
  </si>
  <si>
    <t>Strong Sash</t>
  </si>
  <si>
    <t>Seviper Bow</t>
  </si>
  <si>
    <t>Lunaton-Torc</t>
  </si>
  <si>
    <t>Solrock Bow</t>
  </si>
  <si>
    <t>Soak Scarf</t>
  </si>
  <si>
    <t>Whiscash Bow</t>
  </si>
  <si>
    <t>Bossy Scarf</t>
  </si>
  <si>
    <t>Cower Sash</t>
  </si>
  <si>
    <t>Bal-Brooch</t>
  </si>
  <si>
    <t>Claydol Torc</t>
  </si>
  <si>
    <t>Bind Scarf</t>
  </si>
  <si>
    <t>Cradily Bow</t>
  </si>
  <si>
    <t>Guard Claw</t>
  </si>
  <si>
    <t>Rigid Cape</t>
  </si>
  <si>
    <t>Admire Scarf</t>
  </si>
  <si>
    <t>Grace Scarf</t>
  </si>
  <si>
    <t>Kecleon Torc</t>
  </si>
  <si>
    <t>Shuppet Cape</t>
  </si>
  <si>
    <t>Ominous Torc</t>
  </si>
  <si>
    <t>Duskull Ruff</t>
  </si>
  <si>
    <t>Illusion Bow</t>
  </si>
  <si>
    <t>Tropius Bow</t>
  </si>
  <si>
    <t>Chime-Scarf</t>
  </si>
  <si>
    <t>Perish Torc</t>
  </si>
  <si>
    <t>Chilly Hat</t>
  </si>
  <si>
    <t>Hail Scarf</t>
  </si>
  <si>
    <t>Sleet Bow</t>
  </si>
  <si>
    <t>Safe Scarf</t>
  </si>
  <si>
    <t>Walrein Torc</t>
  </si>
  <si>
    <t>Clam-Brooch</t>
  </si>
  <si>
    <t>Deep Torc</t>
  </si>
  <si>
    <t>Gore-Scarf</t>
  </si>
  <si>
    <t>Reli-Torc</t>
  </si>
  <si>
    <t>Luvdisc Torc</t>
  </si>
  <si>
    <t>Crag Helmet</t>
  </si>
  <si>
    <t>Outlast Bow</t>
  </si>
  <si>
    <t>Sala-Cape</t>
  </si>
  <si>
    <t>Beldum Torc</t>
  </si>
  <si>
    <t>Metang Scarf</t>
  </si>
  <si>
    <t>Meta-Torc</t>
  </si>
  <si>
    <t>Starly Bow</t>
  </si>
  <si>
    <t>Regret Torc</t>
  </si>
  <si>
    <t>Guts Sash</t>
  </si>
  <si>
    <t>Still Bow</t>
  </si>
  <si>
    <t>Kricke-Torc</t>
  </si>
  <si>
    <t>Budew Scarf</t>
  </si>
  <si>
    <t>Bouquet Cape</t>
  </si>
  <si>
    <t>Hard Helmet</t>
  </si>
  <si>
    <t>Skull Helmet</t>
  </si>
  <si>
    <t>Rebound Bow</t>
  </si>
  <si>
    <t>Block Brooch</t>
  </si>
  <si>
    <t>Straw Cape</t>
  </si>
  <si>
    <t>Worma-Bow</t>
  </si>
  <si>
    <t>Mothim Bow</t>
  </si>
  <si>
    <t>Nectar Bow</t>
  </si>
  <si>
    <t>Vespi-Torc</t>
  </si>
  <si>
    <t>Awake Bow</t>
  </si>
  <si>
    <t>Gastro-Torc</t>
  </si>
  <si>
    <t>Ambipom Bow</t>
  </si>
  <si>
    <t>Defrost Ruff</t>
  </si>
  <si>
    <t>Allure Coat</t>
  </si>
  <si>
    <t>Magic Hat</t>
  </si>
  <si>
    <t>Honch-Cape</t>
  </si>
  <si>
    <t>Glameow Bow</t>
  </si>
  <si>
    <t>Scary Belt</t>
  </si>
  <si>
    <t>Ching-Torc</t>
  </si>
  <si>
    <t>Stinky Scarf</t>
  </si>
  <si>
    <t>Stench Sash</t>
  </si>
  <si>
    <t>Image Brooch</t>
  </si>
  <si>
    <t>Mirror Torc</t>
  </si>
  <si>
    <t>Chatot Scarf</t>
  </si>
  <si>
    <t>Thick Scarf</t>
  </si>
  <si>
    <t>Grit Veil</t>
  </si>
  <si>
    <t>Skorupi Bow</t>
  </si>
  <si>
    <t>Dust Scarf</t>
  </si>
  <si>
    <t>Croa-Torc</t>
  </si>
  <si>
    <t>Toxi-Belt</t>
  </si>
  <si>
    <t>Carni-Bow</t>
  </si>
  <si>
    <t>Swim Bow</t>
  </si>
  <si>
    <t>Lumi-Torc</t>
  </si>
  <si>
    <t>Snowy Torc</t>
  </si>
  <si>
    <t>Frozen Cape</t>
  </si>
  <si>
    <t>Builder Sash</t>
  </si>
  <si>
    <t>Flabby Belt</t>
  </si>
  <si>
    <t>Rhyperi-Torc</t>
  </si>
  <si>
    <t>Clinging Bow</t>
  </si>
  <si>
    <t>Yanmega Bow</t>
  </si>
  <si>
    <t>Gliscor Cape</t>
  </si>
  <si>
    <t>Glacier Cape</t>
  </si>
  <si>
    <t>Best Scarf</t>
  </si>
  <si>
    <t>Gallant Torc</t>
  </si>
  <si>
    <t>Probo-Hat</t>
  </si>
  <si>
    <t>Unlucky Sash</t>
  </si>
  <si>
    <t>Froslass Bow</t>
  </si>
  <si>
    <t>Purify Veil</t>
  </si>
  <si>
    <t>Projectile</t>
  </si>
  <si>
    <t>Arc</t>
  </si>
  <si>
    <t>Box 1</t>
  </si>
  <si>
    <t>Box 2</t>
  </si>
  <si>
    <t>Box 3</t>
  </si>
  <si>
    <t>Orb</t>
  </si>
  <si>
    <t>Seed &amp; Drink</t>
  </si>
  <si>
    <t>Evo. + Misc.</t>
  </si>
  <si>
    <t>Poke</t>
  </si>
  <si>
    <t>N/A</t>
  </si>
  <si>
    <t>Hold item</t>
  </si>
  <si>
    <t>Food &amp; Gummi</t>
  </si>
  <si>
    <t>TM &amp; HM</t>
  </si>
  <si>
    <t>Specific Items</t>
  </si>
  <si>
    <t>Name</t>
  </si>
  <si>
    <t>Category (Explantion)</t>
  </si>
  <si>
    <t>???</t>
  </si>
  <si>
    <t>Ice Ball</t>
  </si>
  <si>
    <t>Yawn</t>
  </si>
  <si>
    <t>Lovely Kiss</t>
  </si>
  <si>
    <t>Nightmare</t>
  </si>
  <si>
    <t>Morning Sun</t>
  </si>
  <si>
    <t>Vital Throw</t>
  </si>
  <si>
    <t>Thrash</t>
  </si>
  <si>
    <t>Sweet Scent</t>
  </si>
  <si>
    <t>Charm</t>
  </si>
  <si>
    <t>Rain Dance</t>
  </si>
  <si>
    <t>Confuse Ray</t>
  </si>
  <si>
    <t>Aromatherapy</t>
  </si>
  <si>
    <t>Bubble</t>
  </si>
  <si>
    <t>Encore</t>
  </si>
  <si>
    <t>Rage</t>
  </si>
  <si>
    <t>Super Fang</t>
  </si>
  <si>
    <t>Pain Split</t>
  </si>
  <si>
    <t>String Shot</t>
  </si>
  <si>
    <t>Snore</t>
  </si>
  <si>
    <t>Heal Bell</t>
  </si>
  <si>
    <t>Screech</t>
  </si>
  <si>
    <t>Rock Throw</t>
  </si>
  <si>
    <t>Weather Ball</t>
  </si>
  <si>
    <t>Whirlpool</t>
  </si>
  <si>
    <t>Fake Tears</t>
  </si>
  <si>
    <t>Sing</t>
  </si>
  <si>
    <t>Spite</t>
  </si>
  <si>
    <t>Air Cutter</t>
  </si>
  <si>
    <t>SmokeScreen</t>
  </si>
  <si>
    <t>Pursuit</t>
  </si>
  <si>
    <t>DoubleSlap</t>
  </si>
  <si>
    <t>Mirror Move</t>
  </si>
  <si>
    <t>Aurora Beam</t>
  </si>
  <si>
    <t>Memento</t>
  </si>
  <si>
    <t>Octazooka</t>
  </si>
  <si>
    <t>Flatter</t>
  </si>
  <si>
    <t>Astonish</t>
  </si>
  <si>
    <t>Grudge</t>
  </si>
  <si>
    <t>Counter</t>
  </si>
  <si>
    <t>Flame Wheel</t>
  </si>
  <si>
    <t>Odor Sleuth</t>
  </si>
  <si>
    <t>Sharpen</t>
  </si>
  <si>
    <t>Double Team</t>
  </si>
  <si>
    <t>Gust</t>
  </si>
  <si>
    <t>Harden</t>
  </si>
  <si>
    <t>Disable</t>
  </si>
  <si>
    <t>Razor Wind</t>
  </si>
  <si>
    <t>Bide</t>
  </si>
  <si>
    <t>Crunch</t>
  </si>
  <si>
    <t>Bite</t>
  </si>
  <si>
    <t>ThunderPunch</t>
  </si>
  <si>
    <t>Endeavor</t>
  </si>
  <si>
    <t>Karate Chop</t>
  </si>
  <si>
    <t>Clamp</t>
  </si>
  <si>
    <t>Withdraw</t>
  </si>
  <si>
    <t>Constrict</t>
  </si>
  <si>
    <t>Rock Tomb</t>
  </si>
  <si>
    <t>Focus Energy</t>
  </si>
  <si>
    <t>Reversal</t>
  </si>
  <si>
    <t>SmellingSalt</t>
  </si>
  <si>
    <t>Spore</t>
  </si>
  <si>
    <t>Leech Life</t>
  </si>
  <si>
    <t>Slash</t>
  </si>
  <si>
    <t>Metal Sound</t>
  </si>
  <si>
    <t>GrassWhistle</t>
  </si>
  <si>
    <t>Tickle</t>
  </si>
  <si>
    <t>Spider Web</t>
  </si>
  <si>
    <t>Crabhammer</t>
  </si>
  <si>
    <t>Haze</t>
  </si>
  <si>
    <t>Mean Look</t>
  </si>
  <si>
    <t>Cross Chop</t>
  </si>
  <si>
    <t>Outrage</t>
  </si>
  <si>
    <t>Low Kick</t>
  </si>
  <si>
    <t>AncientPower</t>
  </si>
  <si>
    <t>Synthesis</t>
  </si>
  <si>
    <t>Agility</t>
  </si>
  <si>
    <t>Rapid Spin</t>
  </si>
  <si>
    <t>Icy Wind</t>
  </si>
  <si>
    <t>Mind Reader</t>
  </si>
  <si>
    <t>Cosmic Power</t>
  </si>
  <si>
    <t>Sky Attack</t>
  </si>
  <si>
    <t>Powder Snow</t>
  </si>
  <si>
    <t>Follow Me</t>
  </si>
  <si>
    <t>Meteor Mash</t>
  </si>
  <si>
    <t>Rollout</t>
  </si>
  <si>
    <t>Scary Face</t>
  </si>
  <si>
    <t>Psybeam</t>
  </si>
  <si>
    <t>Psywave</t>
  </si>
  <si>
    <t>Psycho Boost</t>
  </si>
  <si>
    <t>Hypnosis</t>
  </si>
  <si>
    <t>Uproar</t>
  </si>
  <si>
    <t>Water Spout</t>
  </si>
  <si>
    <t>Signal Beam</t>
  </si>
  <si>
    <t>Submission</t>
  </si>
  <si>
    <t>Recover</t>
  </si>
  <si>
    <t>Nature Power</t>
  </si>
  <si>
    <t>Lick</t>
  </si>
  <si>
    <t>Flail</t>
  </si>
  <si>
    <t>Tail Whip</t>
  </si>
  <si>
    <t>Selfdestruct</t>
  </si>
  <si>
    <t>Stun Spore</t>
  </si>
  <si>
    <t>Bind</t>
  </si>
  <si>
    <t>Shadow Punch</t>
  </si>
  <si>
    <t>Charge</t>
  </si>
  <si>
    <t>Mist</t>
  </si>
  <si>
    <t>Fissure</t>
  </si>
  <si>
    <t>ExtremeSpeed</t>
  </si>
  <si>
    <t>Extrasensory</t>
  </si>
  <si>
    <t>Absorb</t>
  </si>
  <si>
    <t>Sky Uppercut</t>
  </si>
  <si>
    <t>Sketch</t>
  </si>
  <si>
    <t>Headbutt</t>
  </si>
  <si>
    <t>Double-Edge</t>
  </si>
  <si>
    <t>Sandstorm</t>
  </si>
  <si>
    <t>Sand-Attack</t>
  </si>
  <si>
    <t>Sand Tomb</t>
  </si>
  <si>
    <t>Spark</t>
  </si>
  <si>
    <t>Swift</t>
  </si>
  <si>
    <t>Kinesis</t>
  </si>
  <si>
    <t>Smog</t>
  </si>
  <si>
    <t>Growth</t>
  </si>
  <si>
    <t>Sacred Fire</t>
  </si>
  <si>
    <t>Sheer Cold</t>
  </si>
  <si>
    <t>SonicBoom</t>
  </si>
  <si>
    <t>Tackle</t>
  </si>
  <si>
    <t>Muddy Water</t>
  </si>
  <si>
    <t>Stockpile</t>
  </si>
  <si>
    <t>Slam</t>
  </si>
  <si>
    <t>Twister</t>
  </si>
  <si>
    <t>Twineedle</t>
  </si>
  <si>
    <t>Softboiled</t>
  </si>
  <si>
    <t>Egg Bomb</t>
  </si>
  <si>
    <t>Faint Attack</t>
  </si>
  <si>
    <t>Barrage</t>
  </si>
  <si>
    <t>Minimize</t>
  </si>
  <si>
    <t>Seismic Toss</t>
  </si>
  <si>
    <t>Supersonic</t>
  </si>
  <si>
    <t>Moonlight</t>
  </si>
  <si>
    <t>Peck</t>
  </si>
  <si>
    <t>Arm Thrust</t>
  </si>
  <si>
    <t>Horn Attack</t>
  </si>
  <si>
    <t>Horn Drill</t>
  </si>
  <si>
    <t>Wing Attack</t>
  </si>
  <si>
    <t>Icicle Spear</t>
  </si>
  <si>
    <t>Vine Whip</t>
  </si>
  <si>
    <t>Conversion</t>
  </si>
  <si>
    <t>Conversion 2</t>
  </si>
  <si>
    <t>Helping Hand</t>
  </si>
  <si>
    <t>Iron Defense</t>
  </si>
  <si>
    <t>Teleport</t>
  </si>
  <si>
    <t>ThunderShock</t>
  </si>
  <si>
    <t>Quick Attack</t>
  </si>
  <si>
    <t>Sweet Kiss</t>
  </si>
  <si>
    <t>Zap Cannon</t>
  </si>
  <si>
    <t>Block</t>
  </si>
  <si>
    <t>Howl</t>
  </si>
  <si>
    <t>Poison Gas</t>
  </si>
  <si>
    <t>Poison Fang</t>
  </si>
  <si>
    <t>PoisonPowder</t>
  </si>
  <si>
    <t>Poison Sting</t>
  </si>
  <si>
    <t>Spike Cannon</t>
  </si>
  <si>
    <t>Acid Armor</t>
  </si>
  <si>
    <t>Take Down</t>
  </si>
  <si>
    <t>Jump Kick</t>
  </si>
  <si>
    <t>Bounce</t>
  </si>
  <si>
    <t>Hi Jump Kick</t>
  </si>
  <si>
    <t>Tri Attack</t>
  </si>
  <si>
    <t>Trick</t>
  </si>
  <si>
    <t>Triple Kick</t>
  </si>
  <si>
    <t>Drill Peck</t>
  </si>
  <si>
    <t>Mud Sport</t>
  </si>
  <si>
    <t>Mud-Slap</t>
  </si>
  <si>
    <t>Amnesia</t>
  </si>
  <si>
    <t>Night Shade</t>
  </si>
  <si>
    <t>Growl</t>
  </si>
  <si>
    <t>Slack Off</t>
  </si>
  <si>
    <t>Role Play</t>
  </si>
  <si>
    <t>Needle Arm</t>
  </si>
  <si>
    <t>Double Kick</t>
  </si>
  <si>
    <t>Sunny Day</t>
  </si>
  <si>
    <t>Leer</t>
  </si>
  <si>
    <t>Wish</t>
  </si>
  <si>
    <t>Fake Out</t>
  </si>
  <si>
    <t>Pay Day</t>
  </si>
  <si>
    <t>Assist</t>
  </si>
  <si>
    <t>Heat Wave</t>
  </si>
  <si>
    <t>Sleep Powder</t>
  </si>
  <si>
    <t>Ingrain</t>
  </si>
  <si>
    <t>Confusion</t>
  </si>
  <si>
    <t>Body Slam</t>
  </si>
  <si>
    <t>Swallow</t>
  </si>
  <si>
    <t>Curse</t>
  </si>
  <si>
    <t>Frenzy Plant</t>
  </si>
  <si>
    <t>Hydro Cannon</t>
  </si>
  <si>
    <t>Hydro Pump</t>
  </si>
  <si>
    <t>Hyper Voice</t>
  </si>
  <si>
    <t>Superpower</t>
  </si>
  <si>
    <t>Spit Up</t>
  </si>
  <si>
    <t>DynamicPunch</t>
  </si>
  <si>
    <t>Guillotine</t>
  </si>
  <si>
    <t>ViceGrip</t>
  </si>
  <si>
    <t>Knock Off</t>
  </si>
  <si>
    <t>Pound</t>
  </si>
  <si>
    <t>Razor Leaf</t>
  </si>
  <si>
    <t>Baton Pass</t>
  </si>
  <si>
    <t>Petal Dance</t>
  </si>
  <si>
    <t>Splash</t>
  </si>
  <si>
    <t>BubbleBeam</t>
  </si>
  <si>
    <t>Doom Desire</t>
  </si>
  <si>
    <t>Belly Drum</t>
  </si>
  <si>
    <t>Barrier</t>
  </si>
  <si>
    <t>Scratch</t>
  </si>
  <si>
    <t>Hyper Fang</t>
  </si>
  <si>
    <t>Ember</t>
  </si>
  <si>
    <t>Dizzy Punch</t>
  </si>
  <si>
    <t>Imprison</t>
  </si>
  <si>
    <t>FeatherDance</t>
  </si>
  <si>
    <t>Whirlwind</t>
  </si>
  <si>
    <t>Beat Up</t>
  </si>
  <si>
    <t>Stomp</t>
  </si>
  <si>
    <t>Blast Burn</t>
  </si>
  <si>
    <t>Teeter Dance</t>
  </si>
  <si>
    <t>Crush Claw</t>
  </si>
  <si>
    <t>Blaze Kick</t>
  </si>
  <si>
    <t>Present</t>
  </si>
  <si>
    <t>Eruption</t>
  </si>
  <si>
    <t>Sludge</t>
  </si>
  <si>
    <t>Glare</t>
  </si>
  <si>
    <t>Transform</t>
  </si>
  <si>
    <t>Poison Tail</t>
  </si>
  <si>
    <t>Bone Rush</t>
  </si>
  <si>
    <t>Camouflage</t>
  </si>
  <si>
    <t>Covet</t>
  </si>
  <si>
    <t>Tail Glow</t>
  </si>
  <si>
    <t>Bone Club</t>
  </si>
  <si>
    <t>Bonemerang</t>
  </si>
  <si>
    <t>Fire Spin</t>
  </si>
  <si>
    <t>Fire Punch</t>
  </si>
  <si>
    <t>Perish Song</t>
  </si>
  <si>
    <t>Wrap</t>
  </si>
  <si>
    <t>Spikes</t>
  </si>
  <si>
    <t>Magnitude</t>
  </si>
  <si>
    <t>Magical Leaf</t>
  </si>
  <si>
    <t>Magic Coat</t>
  </si>
  <si>
    <t>Mud Shot</t>
  </si>
  <si>
    <t>Mach Punch</t>
  </si>
  <si>
    <t>Defense Curl</t>
  </si>
  <si>
    <t>Rolling Kick</t>
  </si>
  <si>
    <t>Detect</t>
  </si>
  <si>
    <t>Pin Missile</t>
  </si>
  <si>
    <t>Water Sport</t>
  </si>
  <si>
    <t>Water Gun</t>
  </si>
  <si>
    <t>Mist Ball</t>
  </si>
  <si>
    <t>Fury Attack</t>
  </si>
  <si>
    <t>Fury Swipes</t>
  </si>
  <si>
    <t>Destiny Bond</t>
  </si>
  <si>
    <t>Foresight</t>
  </si>
  <si>
    <t>Mirror Coat</t>
  </si>
  <si>
    <t>Future Sight</t>
  </si>
  <si>
    <t>Milk Drink</t>
  </si>
  <si>
    <t>Mega Drain</t>
  </si>
  <si>
    <t>Mega Kick</t>
  </si>
  <si>
    <t>Mega Punch</t>
  </si>
  <si>
    <t>Megahorn</t>
  </si>
  <si>
    <t>Metal Claw</t>
  </si>
  <si>
    <t>Mimic</t>
  </si>
  <si>
    <t>Leech Seed</t>
  </si>
  <si>
    <t>Metronome</t>
  </si>
  <si>
    <t>Acid</t>
  </si>
  <si>
    <t>Meditate</t>
  </si>
  <si>
    <t>Snatch</t>
  </si>
  <si>
    <t>Luster Purge</t>
  </si>
  <si>
    <t>Leaf Blade</t>
  </si>
  <si>
    <t>Refresh</t>
  </si>
  <si>
    <t>Revenge</t>
  </si>
  <si>
    <t>Dragon Rage</t>
  </si>
  <si>
    <t>DragonBreath</t>
  </si>
  <si>
    <t>Dragon Dance</t>
  </si>
  <si>
    <t>Ice Punch</t>
  </si>
  <si>
    <t>Fury Cutter</t>
  </si>
  <si>
    <t>Comet Punch</t>
  </si>
  <si>
    <t>Skull Bash</t>
  </si>
  <si>
    <t>Lock-On</t>
  </si>
  <si>
    <t>Rock Blast</t>
  </si>
  <si>
    <t>Cotton Spore</t>
  </si>
  <si>
    <t>Struggle</t>
  </si>
  <si>
    <t>Aeroblast</t>
  </si>
  <si>
    <t>Volt Tackle</t>
  </si>
  <si>
    <t>regular attack</t>
  </si>
  <si>
    <t>is watching</t>
  </si>
  <si>
    <t>See-Trap</t>
  </si>
  <si>
    <t>Takeaway</t>
  </si>
  <si>
    <t>Rebound</t>
  </si>
  <si>
    <t>Bloop Slash</t>
  </si>
  <si>
    <t>Switcher</t>
  </si>
  <si>
    <t>Blowback</t>
  </si>
  <si>
    <t>Warp</t>
  </si>
  <si>
    <t>Transfer</t>
  </si>
  <si>
    <t>Slow Down</t>
  </si>
  <si>
    <t>Speed Boost</t>
  </si>
  <si>
    <t>Searchlight</t>
  </si>
  <si>
    <t>Petrify</t>
  </si>
  <si>
    <t>Stay Away</t>
  </si>
  <si>
    <t>Pounce</t>
  </si>
  <si>
    <t>Trawl</t>
  </si>
  <si>
    <t>Cleanse</t>
  </si>
  <si>
    <t>Observer</t>
  </si>
  <si>
    <t>Decoy Maker</t>
  </si>
  <si>
    <t>Siesta</t>
  </si>
  <si>
    <t>Totter</t>
  </si>
  <si>
    <t>Two-Edge</t>
  </si>
  <si>
    <t>No-Move</t>
  </si>
  <si>
    <t>Escape</t>
  </si>
  <si>
    <t>Scan</t>
  </si>
  <si>
    <t>Power-Ears</t>
  </si>
  <si>
    <t>Drought</t>
  </si>
  <si>
    <t>Trap Buster</t>
  </si>
  <si>
    <t>Wild Call</t>
  </si>
  <si>
    <t>Invisify</t>
  </si>
  <si>
    <t>One-Shot</t>
  </si>
  <si>
    <t>HP Gauge</t>
  </si>
  <si>
    <t>Reviver</t>
  </si>
  <si>
    <t>Shocker</t>
  </si>
  <si>
    <t>Echo</t>
  </si>
  <si>
    <t>Famish</t>
  </si>
  <si>
    <t>One-Room</t>
  </si>
  <si>
    <t>Fill-In</t>
  </si>
  <si>
    <t>Trapper</t>
  </si>
  <si>
    <t>Possess</t>
  </si>
  <si>
    <t>Itemize</t>
  </si>
  <si>
    <t>projectile</t>
  </si>
  <si>
    <t>Hurl</t>
  </si>
  <si>
    <t>Mobile</t>
  </si>
  <si>
    <t>Item-Toss</t>
  </si>
  <si>
    <t>See Stairs</t>
  </si>
  <si>
    <t>Long Toss</t>
  </si>
  <si>
    <t>Pierce</t>
  </si>
  <si>
    <t>Hammer Arm</t>
  </si>
  <si>
    <t>Iron Head</t>
  </si>
  <si>
    <t>Aqua Jet</t>
  </si>
  <si>
    <t>Aqua Tail</t>
  </si>
  <si>
    <t>Aqua Ring</t>
  </si>
  <si>
    <t>Spacial Rend</t>
  </si>
  <si>
    <t>Ominous Wind</t>
  </si>
  <si>
    <t>Gastro Acid</t>
  </si>
  <si>
    <t>Healing Wish</t>
  </si>
  <si>
    <t>Close Combat</t>
  </si>
  <si>
    <t>Wood Hammer</t>
  </si>
  <si>
    <t>Air Slash</t>
  </si>
  <si>
    <t>Tailwind</t>
  </si>
  <si>
    <t>Punishment</t>
  </si>
  <si>
    <t>Chatter</t>
  </si>
  <si>
    <t>Lucky Chant</t>
  </si>
  <si>
    <t>Guard Swap</t>
  </si>
  <si>
    <t>Heal Order</t>
  </si>
  <si>
    <t>Heal Block</t>
  </si>
  <si>
    <t>Shadow Sneak</t>
  </si>
  <si>
    <t>Thunder Fang</t>
  </si>
  <si>
    <t>Rock Wrecker</t>
  </si>
  <si>
    <t>Trump Card</t>
  </si>
  <si>
    <t>Cross Poison</t>
  </si>
  <si>
    <t>Attack Order</t>
  </si>
  <si>
    <t>Ice Fang</t>
  </si>
  <si>
    <t>Ice Shard</t>
  </si>
  <si>
    <t>Psycho Cut</t>
  </si>
  <si>
    <t>Psycho Shift</t>
  </si>
  <si>
    <t>Me First</t>
  </si>
  <si>
    <t>$$$ *Judgment*</t>
  </si>
  <si>
    <t>Seed Flare</t>
  </si>
  <si>
    <t>Zen Headbutt</t>
  </si>
  <si>
    <t>Wring Out</t>
  </si>
  <si>
    <t>Shadow Force</t>
  </si>
  <si>
    <t>Gravity</t>
  </si>
  <si>
    <t>Vacuum Wave</t>
  </si>
  <si>
    <t>Switcheroo</t>
  </si>
  <si>
    <t>Dark Void</t>
  </si>
  <si>
    <t>Earth Power</t>
  </si>
  <si>
    <t>Gunk Shot</t>
  </si>
  <si>
    <t>Seed Bomb</t>
  </si>
  <si>
    <t>Double Hit</t>
  </si>
  <si>
    <t>Assurance</t>
  </si>
  <si>
    <t>Night Slash</t>
  </si>
  <si>
    <t>Acupressure</t>
  </si>
  <si>
    <t>Magnet Rise</t>
  </si>
  <si>
    <t>Roar of Time</t>
  </si>
  <si>
    <t>Toxic Spikes</t>
  </si>
  <si>
    <t>Last Resort</t>
  </si>
  <si>
    <t>Dragon Rush</t>
  </si>
  <si>
    <t>Mud Bomb</t>
  </si>
  <si>
    <t>Worry Seed</t>
  </si>
  <si>
    <t>Crush Grip</t>
  </si>
  <si>
    <t>Heart Swap</t>
  </si>
  <si>
    <t>Force Palm</t>
  </si>
  <si>
    <t>Aura Sphere</t>
  </si>
  <si>
    <t>Bullet Punch</t>
  </si>
  <si>
    <t>Power Whip</t>
  </si>
  <si>
    <t>Power Gem</t>
  </si>
  <si>
    <t>Power Swap</t>
  </si>
  <si>
    <t>Power Trick</t>
  </si>
  <si>
    <t>Sucker Punch</t>
  </si>
  <si>
    <t>Feint</t>
  </si>
  <si>
    <t>Flare Blitz</t>
  </si>
  <si>
    <t>Brave Bird</t>
  </si>
  <si>
    <t>Lava Plume</t>
  </si>
  <si>
    <t>Defend Order</t>
  </si>
  <si>
    <t>Discharge</t>
  </si>
  <si>
    <t>Fire Fang</t>
  </si>
  <si>
    <t>Magnet Bomb</t>
  </si>
  <si>
    <t>Magma Storm</t>
  </si>
  <si>
    <t>Copycat</t>
  </si>
  <si>
    <t>Lunar Dance</t>
  </si>
  <si>
    <t>Mirror Shot</t>
  </si>
  <si>
    <t>Miracle Eye</t>
  </si>
  <si>
    <t>Bug Bite</t>
  </si>
  <si>
    <t>Bug Buzz</t>
  </si>
  <si>
    <t>Wake-Up Slap</t>
  </si>
  <si>
    <t>Metal Burst</t>
  </si>
  <si>
    <t>Head Smash</t>
  </si>
  <si>
    <t>Leaf Storm</t>
  </si>
  <si>
    <t>Draco Meteor</t>
  </si>
  <si>
    <t>Nasty Plot</t>
  </si>
  <si>
    <t>Move</t>
  </si>
  <si>
    <t>$$$ (Spurn)</t>
  </si>
  <si>
    <t>$$$ (Foe-Hold)</t>
  </si>
  <si>
    <t>$$$ (All-Mach)</t>
  </si>
  <si>
    <t>$$$ (Foe-Fear)</t>
  </si>
  <si>
    <t>$$$ (All-Hit)</t>
  </si>
  <si>
    <t>$$$ (Foe-Seal)</t>
  </si>
  <si>
    <t>$$$ (Excavate)</t>
  </si>
  <si>
    <t>$$$ (Spin Slash)</t>
  </si>
  <si>
    <t>08 00 00 00 //956-3BC</t>
  </si>
  <si>
    <t>08 00 00 00 //955-3BB</t>
  </si>
  <si>
    <t>08 00 00 00 //954-3BA</t>
  </si>
  <si>
    <t>08 00 00 00 //953-3B9</t>
  </si>
  <si>
    <t>08 00 00 00 //952-3B8</t>
  </si>
  <si>
    <t>08 00 00 00 //951-3B7</t>
  </si>
  <si>
    <t>08 00 00 00 //950-3B6</t>
  </si>
  <si>
    <t>08 00 00 00 //949-3B5</t>
  </si>
  <si>
    <t>08 00 00 00 //948-3B4</t>
  </si>
  <si>
    <t>08 00 00 00 //947-3B3</t>
  </si>
  <si>
    <t>08 00 00 00 //946-3B2</t>
  </si>
  <si>
    <t>08 00 00 00 //945-3B1</t>
  </si>
  <si>
    <t>08 00 00 00 //944-3B0</t>
  </si>
  <si>
    <t>08 00 00 00 //943-3AF</t>
  </si>
  <si>
    <t>08 00 00 00 //942-3AE</t>
  </si>
  <si>
    <t>08 00 00 00 //941-3AD</t>
  </si>
  <si>
    <t>08 00 00 00 //940-3AC</t>
  </si>
  <si>
    <t>08 00 00 00 //939-3AB</t>
  </si>
  <si>
    <t>08 00 00 00 //938-3AA</t>
  </si>
  <si>
    <t>08 00 00 00 //937-3A9</t>
  </si>
  <si>
    <t>08 00 00 00 //936-3A8</t>
  </si>
  <si>
    <t>08 00 00 00 //935-3A7</t>
  </si>
  <si>
    <t>08 00 00 00 //934-3A6</t>
  </si>
  <si>
    <t>08 00 00 00 //933-3A5</t>
  </si>
  <si>
    <t>08 00 00 00 //932-3A4</t>
  </si>
  <si>
    <t>08 00 00 00 //931-3A3</t>
  </si>
  <si>
    <t>08 00 00 00 //930-3A2</t>
  </si>
  <si>
    <t>08 00 00 00 //929-3A1</t>
  </si>
  <si>
    <t>08 00 00 00 //928-3A0</t>
  </si>
  <si>
    <t>08 00 00 00 //927-39F</t>
  </si>
  <si>
    <t>08 00 00 00 //926-39E</t>
  </si>
  <si>
    <t>08 00 00 00 //925-39D</t>
  </si>
  <si>
    <t>08 00 00 00 //924-39C</t>
  </si>
  <si>
    <t>08 00 00 00 //923-39B</t>
  </si>
  <si>
    <t>08 00 00 00 //922-39A</t>
  </si>
  <si>
    <t>08 00 00 00 //921-399</t>
  </si>
  <si>
    <t>08 00 00 00 //920-398</t>
  </si>
  <si>
    <t>08 00 00 00 //919-397</t>
  </si>
  <si>
    <t>08 00 00 00 //918-396</t>
  </si>
  <si>
    <t>08 00 00 00 //917-395</t>
  </si>
  <si>
    <t>08 00 00 00 //916-394</t>
  </si>
  <si>
    <t>08 00 00 00 //915-393</t>
  </si>
  <si>
    <t>08 00 00 00 //914-392</t>
  </si>
  <si>
    <t>08 00 00 00 //913-391</t>
  </si>
  <si>
    <t>08 00 00 00 //912-390</t>
  </si>
  <si>
    <t>08 00 00 00 //911-38F</t>
  </si>
  <si>
    <t>08 00 00 00 //910-38E</t>
  </si>
  <si>
    <t>08 00 00 00 //909-38D</t>
  </si>
  <si>
    <t>08 00 16 02 //908-38C</t>
  </si>
  <si>
    <t>08 00 89 01 //907-38B</t>
  </si>
  <si>
    <t>08 00 83 01 //906-38A</t>
  </si>
  <si>
    <t>08 00 47 01 //905-389</t>
  </si>
  <si>
    <t>08 00 34 01 //904-388</t>
  </si>
  <si>
    <t>08 00 89 00 //903-387</t>
  </si>
  <si>
    <t>08 00 F7 00 //902-386</t>
  </si>
  <si>
    <t>08 00 EA 00 //901-385</t>
  </si>
  <si>
    <t>08 00 C1 00 //900-384</t>
  </si>
  <si>
    <t>08 00 72 00 //899-383</t>
  </si>
  <si>
    <t>08 00 6F 00 //898-382</t>
  </si>
  <si>
    <t>08 00 6C 00 //897-381</t>
  </si>
  <si>
    <t>08 00 51 00 //896-380</t>
  </si>
  <si>
    <t>08 00 F5 01 //895-37F</t>
  </si>
  <si>
    <t>08 00 F5 01 //894-37E</t>
  </si>
  <si>
    <t>08 00 F2 01 //893-37D</t>
  </si>
  <si>
    <t>08 00 F2 01 //892-37C</t>
  </si>
  <si>
    <t>08 00 F1 01 //891-37B</t>
  </si>
  <si>
    <t>08 00 EF 01 //890-37A</t>
  </si>
  <si>
    <t>08 00 EF 01 //889-379</t>
  </si>
  <si>
    <t>08 00 ED 01 //888-378</t>
  </si>
  <si>
    <t>08 00 ED 01 //887-377</t>
  </si>
  <si>
    <t>08 00 EB 01 //886-376</t>
  </si>
  <si>
    <t>08 00 EB 01 //885-375</t>
  </si>
  <si>
    <t>08 00 E3 01 //884-374</t>
  </si>
  <si>
    <t>08 00 DE 01 //883-373</t>
  </si>
  <si>
    <t>08 00 DE 01 //882-372</t>
  </si>
  <si>
    <t>08 00 DC 01 //881-371</t>
  </si>
  <si>
    <t>08 00 DC 01 //880-370</t>
  </si>
  <si>
    <t>08 00 DB 01 //879-36F</t>
  </si>
  <si>
    <t>08 00 D9 01 //878-36E</t>
  </si>
  <si>
    <t>08 00 D9 01 //877-36D</t>
  </si>
  <si>
    <t>08 00 C6 00 //876-36C</t>
  </si>
  <si>
    <t>08 00 C8 00 //875-36B</t>
  </si>
  <si>
    <t>08 00 D5 01 //874-36A</t>
  </si>
  <si>
    <t>08 00 D5 01 //873-369</t>
  </si>
  <si>
    <t>08 00 BE 00 //872-368</t>
  </si>
  <si>
    <t>08 00 CE 01 //871-367</t>
  </si>
  <si>
    <t>08 00 CE 01 //870-366</t>
  </si>
  <si>
    <t>08 00 C6 01 //869-365</t>
  </si>
  <si>
    <t>08 00 C6 01 //868-364</t>
  </si>
  <si>
    <t>08 00 BF 01 //867-363</t>
  </si>
  <si>
    <t>08 00 BF 01 //866-362</t>
  </si>
  <si>
    <t>08 00 BF 01 //865-361</t>
  </si>
  <si>
    <t>08 00 BD 01 //864-360</t>
  </si>
  <si>
    <t>08 00 BD 01 //863-35F</t>
  </si>
  <si>
    <t>08 00 BB 01 //862-35E</t>
  </si>
  <si>
    <t>08 00 BB 01 //861-35D</t>
  </si>
  <si>
    <t>08 00 B9 01 //860-35C</t>
  </si>
  <si>
    <t>08 00 B9 01 //859-35B</t>
  </si>
  <si>
    <t>08 00 B4 01 //858-35A</t>
  </si>
  <si>
    <t>08 00 B4 01 //857-359</t>
  </si>
  <si>
    <t>08 00 AF 01 //856-358</t>
  </si>
  <si>
    <t>08 00 AF 01 //855-357</t>
  </si>
  <si>
    <t>08 00 AF 01 //854-356</t>
  </si>
  <si>
    <t>08 00 96 01 //853-355</t>
  </si>
  <si>
    <t>08 00 96 01 //852-354</t>
  </si>
  <si>
    <t>08 00 96 01 //851-353</t>
  </si>
  <si>
    <t>08 00 93 01 //850-352</t>
  </si>
  <si>
    <t>08 00 93 01 //849-351</t>
  </si>
  <si>
    <t>08 00 93 01 //848-350</t>
  </si>
  <si>
    <t>08 00 92 01 //847-34F</t>
  </si>
  <si>
    <t>08 00 91 01 //846-34E</t>
  </si>
  <si>
    <t>08 00 8E 01 //845-34D</t>
  </si>
  <si>
    <t>08 00 8E 01 //844-34C</t>
  </si>
  <si>
    <t>08 00 8E 01 //843-34B</t>
  </si>
  <si>
    <t>08 00 8B 01 //842-34A</t>
  </si>
  <si>
    <t>08 00 8B 01 //841-349</t>
  </si>
  <si>
    <t>08 00 8B 01 //840-348</t>
  </si>
  <si>
    <t>08 00 89 01 //839-347</t>
  </si>
  <si>
    <t>08 00 89 01 //838-346</t>
  </si>
  <si>
    <t>08 00 87 01 //837-345</t>
  </si>
  <si>
    <t>08 00 DB 01 //836-344</t>
  </si>
  <si>
    <t>08 00 85 01 //835-343</t>
  </si>
  <si>
    <t>08 00 83 01 //834-342</t>
  </si>
  <si>
    <t>08 00 83 01 //833-341</t>
  </si>
  <si>
    <t>08 00 81 01 //832-340</t>
  </si>
  <si>
    <t>08 00 81 01 //831-33F</t>
  </si>
  <si>
    <t>08 00 7F 01 //830-33E</t>
  </si>
  <si>
    <t>08 00 79 01 //829-33D</t>
  </si>
  <si>
    <t>08 00 79 01 //828-33C</t>
  </si>
  <si>
    <t>08 00 77 01 //827-33B</t>
  </si>
  <si>
    <t>08 00 77 01 //826-33A</t>
  </si>
  <si>
    <t>08 00 75 01 //825-339</t>
  </si>
  <si>
    <t>08 00 75 01 //824-338</t>
  </si>
  <si>
    <t>08 00 73 01 //823-337</t>
  </si>
  <si>
    <t>08 00 73 01 //822-336</t>
  </si>
  <si>
    <t>08 00 71 01 //821-335</t>
  </si>
  <si>
    <t>08 00 71 01 //820-334</t>
  </si>
  <si>
    <t>08 00 6F 01 //819-333</t>
  </si>
  <si>
    <t>08 00 6F 01 //818-332</t>
  </si>
  <si>
    <t>08 00 6E 01 //817-331</t>
  </si>
  <si>
    <t>08 00 6D 01 //816-330</t>
  </si>
  <si>
    <t>08 00 6C 01 //815-32F</t>
  </si>
  <si>
    <t>08 00 6B 01 //814-32E</t>
  </si>
  <si>
    <t>08 00 69 01 //813-32D</t>
  </si>
  <si>
    <t>08 00 69 01 //812-32C</t>
  </si>
  <si>
    <t>08 00 67 01 //811-32B</t>
  </si>
  <si>
    <t>08 00 67 01 //810-32A</t>
  </si>
  <si>
    <t>08 00 64 01 //809-329</t>
  </si>
  <si>
    <t>08 00 64 01 //808-328</t>
  </si>
  <si>
    <t>08 00 64 01 //807-327</t>
  </si>
  <si>
    <t>08 00 63 01 //806-326</t>
  </si>
  <si>
    <t>08 00 61 01 //805-325</t>
  </si>
  <si>
    <t>08 00 61 01 //804-324</t>
  </si>
  <si>
    <t>08 00 60 01 //803-323</t>
  </si>
  <si>
    <t>08 00 5E 01 //802-322</t>
  </si>
  <si>
    <t>08 00 5E 01 //801-321</t>
  </si>
  <si>
    <t>08 00 5C 01 //800-320</t>
  </si>
  <si>
    <t>08 00 5C 01 //799-31F</t>
  </si>
  <si>
    <t>08 00 5A 01 //798-31E</t>
  </si>
  <si>
    <t>08 00 5A 01 //797-31D</t>
  </si>
  <si>
    <t>08 00 58 01 //796-31C</t>
  </si>
  <si>
    <t>08 00 58 01 //795-31B</t>
  </si>
  <si>
    <t>08 00 B9 01 //794-31A</t>
  </si>
  <si>
    <t>08 00 56 01 //793-319</t>
  </si>
  <si>
    <t>08 00 55 01 //792-318</t>
  </si>
  <si>
    <t>08 00 51 01 //791-317</t>
  </si>
  <si>
    <t>08 00 51 01 //790-316</t>
  </si>
  <si>
    <t>08 00 4F 01 //789-315</t>
  </si>
  <si>
    <t>08 00 4F 01 //788-314</t>
  </si>
  <si>
    <t>08 00 4C 01 //787-313</t>
  </si>
  <si>
    <t>08 00 4C 01 //786-312</t>
  </si>
  <si>
    <t>08 00 4C 01 //785-311</t>
  </si>
  <si>
    <t>08 00 4B 01 //784-310</t>
  </si>
  <si>
    <t>08 00 4A 01 //783-30F</t>
  </si>
  <si>
    <t>08 00 47 01 //782-30E</t>
  </si>
  <si>
    <t>08 00 44 01 //781-30D</t>
  </si>
  <si>
    <t>08 00 44 01 //780-30C</t>
  </si>
  <si>
    <t>08 00 41 01 //779-30B</t>
  </si>
  <si>
    <t>08 00 41 01 //778-30A</t>
  </si>
  <si>
    <t>08 00 41 01 //777-309</t>
  </si>
  <si>
    <t>08 00 3E 01 //776-308</t>
  </si>
  <si>
    <t>08 00 3E 01 //775-307</t>
  </si>
  <si>
    <t>08 00 3E 01 //774-306</t>
  </si>
  <si>
    <t>08 00 3B 01 //773-305</t>
  </si>
  <si>
    <t>08 00 3B 01 //772-304</t>
  </si>
  <si>
    <t>08 00 3B 01 //771-303</t>
  </si>
  <si>
    <t>08 00 39 01 //770-302</t>
  </si>
  <si>
    <t>08 00 39 01 //769-301</t>
  </si>
  <si>
    <t>08 00 37 01 //768-300</t>
  </si>
  <si>
    <t>08 00 37 01 //767-2FF</t>
  </si>
  <si>
    <t>08 00 34 01 //766-2FE</t>
  </si>
  <si>
    <t>08 00 34 01 //765-2FD</t>
  </si>
  <si>
    <t>08 00 34 01 //764-2FC</t>
  </si>
  <si>
    <t>08 00 32 01 //763-2FB</t>
  </si>
  <si>
    <t>08 00 32 01 //762-2FA</t>
  </si>
  <si>
    <t>08 00 30 01 //761-2F9</t>
  </si>
  <si>
    <t>08 00 30 01 //760-2F8</t>
  </si>
  <si>
    <t>08 00 2D 01 //759-2F7</t>
  </si>
  <si>
    <t>08 00 2D 01 //758-2F6</t>
  </si>
  <si>
    <t>08 00 2D 01 //757-2F5</t>
  </si>
  <si>
    <t>08 00 2A 01 //756-2F4</t>
  </si>
  <si>
    <t>08 00 2A 01 //755-2F3</t>
  </si>
  <si>
    <t>08 00 2A 01 //754-2F2</t>
  </si>
  <si>
    <t>08 00 25 01 //753-2F1</t>
  </si>
  <si>
    <t>08 00 25 01 //752-2F0</t>
  </si>
  <si>
    <t>08 00 25 01 //751-2EF</t>
  </si>
  <si>
    <t>08 00 25 01 //750-2EE</t>
  </si>
  <si>
    <t>08 00 25 01 //749-2ED</t>
  </si>
  <si>
    <t>08 00 23 01 //748-2EC</t>
  </si>
  <si>
    <t>08 00 23 01 //747-2EB</t>
  </si>
  <si>
    <t>08 00 21 01 //746-2EA</t>
  </si>
  <si>
    <t>08 00 21 01 //745-2E9</t>
  </si>
  <si>
    <t>08 00 11 01 //744-2E8</t>
  </si>
  <si>
    <t>08 00 11 01 //743-2E7</t>
  </si>
  <si>
    <t>08 00 11 01 //742-2E6</t>
  </si>
  <si>
    <t>08 00 0C 01 //741-2E5</t>
  </si>
  <si>
    <t>08 00 06 01 //740-2E4</t>
  </si>
  <si>
    <t>08 00 05 01 //739-2E3</t>
  </si>
  <si>
    <t>08 00 89 00 //738-2E2</t>
  </si>
  <si>
    <t>08 00 74 00 //737-2E1</t>
  </si>
  <si>
    <t>08 00 FF 00 //736-2E0</t>
  </si>
  <si>
    <t>08 00 FF 00 //735-2DF</t>
  </si>
  <si>
    <t>08 00 FE 00 //734-2DE</t>
  </si>
  <si>
    <t>08 00 FC 00 //733-2DD</t>
  </si>
  <si>
    <t>08 00 FA 00 //732-2DC</t>
  </si>
  <si>
    <t>08 00 FA 00 //731-2DB</t>
  </si>
  <si>
    <t>08 00 F9 00 //730-2DA</t>
  </si>
  <si>
    <t>08 00 F7 00 //729-2D9</t>
  </si>
  <si>
    <t>08 00 F7 00 //728-2D8</t>
  </si>
  <si>
    <t>08 00 F5 00 //727-2D7</t>
  </si>
  <si>
    <t>08 00 F5 00 //726-2D6</t>
  </si>
  <si>
    <t>08 00 F1 00 //725-2D5</t>
  </si>
  <si>
    <t>08 00 F0 00 //724-2D4</t>
  </si>
  <si>
    <t>08 00 EE 00 //723-2D3</t>
  </si>
  <si>
    <t>08 00 EC 00 //722-2D2</t>
  </si>
  <si>
    <t>08 00 EC 00 //721-2D1</t>
  </si>
  <si>
    <t>08 00 5F 00 //720-2D0</t>
  </si>
  <si>
    <t>08 00 EA 00 //719-2CF</t>
  </si>
  <si>
    <t>08 00 E9 00 //718-2CE</t>
  </si>
  <si>
    <t>08 00 E7 00 //717-2CD</t>
  </si>
  <si>
    <t>08 00 E7 00 //716-2CC</t>
  </si>
  <si>
    <t>08 00 E6 00 //715-2CB</t>
  </si>
  <si>
    <t>08 00 C9 00 //714-2CA</t>
  </si>
  <si>
    <t>08 00 C8 00 //713-2C9</t>
  </si>
  <si>
    <t>08 00 4F 00 //712-2C8</t>
  </si>
  <si>
    <t>08 00 C6 00 //711-2C7</t>
  </si>
  <si>
    <t>08 00 C2 00 //710-2C6</t>
  </si>
  <si>
    <t>08 00 C2 00 //709-2C5</t>
  </si>
  <si>
    <t>08 00 C1 00 //708-2C4</t>
  </si>
  <si>
    <t>08 00 BF 00 //707-2C3</t>
  </si>
  <si>
    <t>08 00 BF 00 //706-2C2</t>
  </si>
  <si>
    <t>08 00 BE 00 //705-2C1</t>
  </si>
  <si>
    <t>08 00 BB 00 //704-2C0</t>
  </si>
  <si>
    <t>08 00 BB 00 //703-2BF</t>
  </si>
  <si>
    <t>08 00 BB 00 //702-2BE</t>
  </si>
  <si>
    <t>08 00 3C 00 //701-2BD</t>
  </si>
  <si>
    <t>08 00 2B 00 //700-2BC</t>
  </si>
  <si>
    <t>08 00 B3 00 //699-2BB</t>
  </si>
  <si>
    <t>08 00 B3 00 //698-2BA</t>
  </si>
  <si>
    <t>08 00 B3 00 //697-2B9</t>
  </si>
  <si>
    <t>08 00 B1 00 //696-2B8</t>
  </si>
  <si>
    <t>08 00 B1 00 //695-2B7</t>
  </si>
  <si>
    <t>08 00 AA 00 //694-2B6</t>
  </si>
  <si>
    <t>08 00 AA 00 //693-2B5</t>
  </si>
  <si>
    <t>08 00 29 00 //692-2B4</t>
  </si>
  <si>
    <t>08 00 A7 00 //691-2B3</t>
  </si>
  <si>
    <t>08 00 A7 00 //690-2B2</t>
  </si>
  <si>
    <t>08 00 A5 00 //689-2B1</t>
  </si>
  <si>
    <t>08 00 A5 00 //688-2B0</t>
  </si>
  <si>
    <t>08 00 A3 00 //687-2AF</t>
  </si>
  <si>
    <t>08 00 A3 00 //686-2AE</t>
  </si>
  <si>
    <t>08 00 A1 00 //685-2AD</t>
  </si>
  <si>
    <t>08 00 A1 00 //684-2AC</t>
  </si>
  <si>
    <t>08 00 93 00 //683-2AB</t>
  </si>
  <si>
    <t>08 00 93 00 //682-2AA</t>
  </si>
  <si>
    <t>08 00 93 00 //681-2A9</t>
  </si>
  <si>
    <t>08 00 8E 00 //680-2A8</t>
  </si>
  <si>
    <t>08 00 8C 00 //679-2A7</t>
  </si>
  <si>
    <t>08 00 8C 00 //678-2A6</t>
  </si>
  <si>
    <t>08 00 8A 00 //677-2A5</t>
  </si>
  <si>
    <t>08 00 8A 00 //676-2A4</t>
  </si>
  <si>
    <t>08 00 89 00 //675-2A3</t>
  </si>
  <si>
    <t>08 00 84 00 //674-2A2</t>
  </si>
  <si>
    <t>08 00 81 00 //673-2A1</t>
  </si>
  <si>
    <t>08 00 81 00 //672-2A0</t>
  </si>
  <si>
    <t>08 00 80 00 //671-29F</t>
  </si>
  <si>
    <t>08 00 7F 00 //670-29E</t>
  </si>
  <si>
    <t>08 00 78 00 //669-29D</t>
  </si>
  <si>
    <t>08 00 78 00 //668-29C</t>
  </si>
  <si>
    <t>08 00 76 00 //667-29B</t>
  </si>
  <si>
    <t>08 00 76 00 //666-29A</t>
  </si>
  <si>
    <t>08 00 74 00 //665-299</t>
  </si>
  <si>
    <t>08 00 74 00 //664-298</t>
  </si>
  <si>
    <t>08 00 73 00 //663-297</t>
  </si>
  <si>
    <t>08 00 72 00 //662-296</t>
  </si>
  <si>
    <t>08 00 6F 00 //661-295</t>
  </si>
  <si>
    <t>08 00 6F 00 //660-294</t>
  </si>
  <si>
    <t>08 00 6D 00 //659-293</t>
  </si>
  <si>
    <t>08 00 6D 00 //658-292</t>
  </si>
  <si>
    <t>08 00 6C 00 //657-291</t>
  </si>
  <si>
    <t>08 00 68 00 //656-290</t>
  </si>
  <si>
    <t>08 00 68 00 //655-28F</t>
  </si>
  <si>
    <t>08 00 66 00 //654-28E</t>
  </si>
  <si>
    <t>08 00 66 00 //653-28D</t>
  </si>
  <si>
    <t>08 00 64 00 //652-28C</t>
  </si>
  <si>
    <t>08 00 64 00 //651-28B</t>
  </si>
  <si>
    <t>08 00 62 00 //650-28A</t>
  </si>
  <si>
    <t>08 00 62 00 //649-289</t>
  </si>
  <si>
    <t>08 00 60 00 //648-288</t>
  </si>
  <si>
    <t>08 00 60 00 //647-287</t>
  </si>
  <si>
    <t>08 00 5F 00 //646-286</t>
  </si>
  <si>
    <t>08 00 5C 00 //645-285</t>
  </si>
  <si>
    <t>08 00 5C 00 //644-284</t>
  </si>
  <si>
    <t>08 00 5C 00 //643-283</t>
  </si>
  <si>
    <t>08 00 5A 00 //642-282</t>
  </si>
  <si>
    <t>08 00 5A 00 //641-281</t>
  </si>
  <si>
    <t>08 00 58 00 //640-280</t>
  </si>
  <si>
    <t>08 00 58 00 //639-27F</t>
  </si>
  <si>
    <t>08 00 56 00 //638-27E</t>
  </si>
  <si>
    <t>08 00 56 00 //637-27D</t>
  </si>
  <si>
    <t>08 00 54 00 //636-27C</t>
  </si>
  <si>
    <t>08 00 54 00 //635-27B</t>
  </si>
  <si>
    <t>08 00 53 00 //634-27A</t>
  </si>
  <si>
    <t>08 00 51 00 //633-279</t>
  </si>
  <si>
    <t>08 00 51 00 //632-278</t>
  </si>
  <si>
    <t>08 00 4F 00 //631-277</t>
  </si>
  <si>
    <t>08 00 4F 00 //630-276</t>
  </si>
  <si>
    <t>08 00 4D 00 //629-275</t>
  </si>
  <si>
    <t>08 00 4D 00 //628-274</t>
  </si>
  <si>
    <t>08 00 4A 00 //627-273</t>
  </si>
  <si>
    <t>08 00 4A 00 //626-272</t>
  </si>
  <si>
    <t>08 00 4A 00 //625-271</t>
  </si>
  <si>
    <t>08 00 48 00 //624-270</t>
  </si>
  <si>
    <t>08 00 48 00 //623-26F</t>
  </si>
  <si>
    <t>08 00 45 00 //622-26E</t>
  </si>
  <si>
    <t>08 00 45 00 //621-26D</t>
  </si>
  <si>
    <t>08 00 45 00 //620-26C</t>
  </si>
  <si>
    <t>08 00 42 00 //619-26B</t>
  </si>
  <si>
    <t>08 00 42 00 //618-26A</t>
  </si>
  <si>
    <t>08 00 42 00 //617-269</t>
  </si>
  <si>
    <t>08 00 3F 00 //616-268</t>
  </si>
  <si>
    <t>08 00 3F 00 //615-267</t>
  </si>
  <si>
    <t>08 00 3F 00 //614-266</t>
  </si>
  <si>
    <t>08 00 3C 00 //613-265</t>
  </si>
  <si>
    <t>08 00 3C 00 //612-264</t>
  </si>
  <si>
    <t>08 00 3C 00 //611-263</t>
  </si>
  <si>
    <t>08 00 3A 00 //610-262</t>
  </si>
  <si>
    <t>08 00 3A 00 //609-261</t>
  </si>
  <si>
    <t>08 00 38 00 //608-260</t>
  </si>
  <si>
    <t>08 00 38 00 //607-25F</t>
  </si>
  <si>
    <t>08 00 36 00 //606-25E</t>
  </si>
  <si>
    <t>08 00 36 00 //605-25D</t>
  </si>
  <si>
    <t>08 00 32 00 //604-25C</t>
  </si>
  <si>
    <t>08 00 32 00 //603-25B</t>
  </si>
  <si>
    <t>08 00 30 00 //602-25A</t>
  </si>
  <si>
    <t>08 00 30 00 //601-259</t>
  </si>
  <si>
    <t>08 00 2E 00 //600-258</t>
  </si>
  <si>
    <t>08 00 2E 00 //599-257</t>
  </si>
  <si>
    <t>08 00 2B 00 //598-256</t>
  </si>
  <si>
    <t>08 00 2B 00 //597-255</t>
  </si>
  <si>
    <t>08 00 2B 00 //596-254</t>
  </si>
  <si>
    <t>08 00 29 00 //595-253</t>
  </si>
  <si>
    <t>08 00 29 00 //594-252</t>
  </si>
  <si>
    <t>08 00 20 00 //593-251</t>
  </si>
  <si>
    <t>08 00 20 00 //592-250</t>
  </si>
  <si>
    <t>08 00 20 00 //591-24F</t>
  </si>
  <si>
    <t>08 00 1D 00 //590-24E</t>
  </si>
  <si>
    <t>08 00 1D 00 //589-24D</t>
  </si>
  <si>
    <t>08 00 1D 00 //588-24C</t>
  </si>
  <si>
    <t>08 00 1B 00 //587-24B</t>
  </si>
  <si>
    <t>08 00 1B 00 //586-24A</t>
  </si>
  <si>
    <t>08 00 17 00 //585-249</t>
  </si>
  <si>
    <t>08 00 17 00 //584-248</t>
  </si>
  <si>
    <t>08 00 15 00 //583-247</t>
  </si>
  <si>
    <t>08 00 15 00 //582-246</t>
  </si>
  <si>
    <t>08 00 13 00 //581-245</t>
  </si>
  <si>
    <t>08 00 13 00 //580-244</t>
  </si>
  <si>
    <t>08 00 10 00 //579-243</t>
  </si>
  <si>
    <t>08 00 10 00 //578-242</t>
  </si>
  <si>
    <t>08 00 10 00 //577-241</t>
  </si>
  <si>
    <t>08 00 0D 00 //576-240</t>
  </si>
  <si>
    <t>08 00 0D 00 //575-23F</t>
  </si>
  <si>
    <t>08 00 0D 00 //574-23E</t>
  </si>
  <si>
    <t>08 00 0A 00 //573-23D</t>
  </si>
  <si>
    <t>08 00 0A 00 //572-23C</t>
  </si>
  <si>
    <t>08 00 0A 00 //571-23B</t>
  </si>
  <si>
    <t>08 00 02 01 //570-23A</t>
  </si>
  <si>
    <t>07 00 02 01 //569-239</t>
  </si>
  <si>
    <t>06 00 02 01 //568-238</t>
  </si>
  <si>
    <t>05 00 02 01 //567-237</t>
  </si>
  <si>
    <t>08 00 02 01 //566-236</t>
  </si>
  <si>
    <t>07 00 02 01 //565-235</t>
  </si>
  <si>
    <t>06 00 02 01 //564-234</t>
  </si>
  <si>
    <t>05 00 02 01 //563-233</t>
  </si>
  <si>
    <t>08 00 25 00 //562-232</t>
  </si>
  <si>
    <t>07 00 25 00 //561-231</t>
  </si>
  <si>
    <t>06 00 25 00 //560-230</t>
  </si>
  <si>
    <t>05 00 25 00 //559-22F</t>
  </si>
  <si>
    <t>08 00 25 00 //558-22E</t>
  </si>
  <si>
    <t>07 00 25 00 //557-22D</t>
  </si>
  <si>
    <t>06 00 25 00 //556-22C</t>
  </si>
  <si>
    <t>05 00 25 00 //555-22B</t>
  </si>
  <si>
    <t>08 00 13 02 //554-22A</t>
  </si>
  <si>
    <t>07 00 13 02 //553-229</t>
  </si>
  <si>
    <t>06 00 13 02 //552-228</t>
  </si>
  <si>
    <t>05 00 13 02 //551-227</t>
  </si>
  <si>
    <t>08 00 F4 01 //550-226</t>
  </si>
  <si>
    <t>07 00 F4 01 //549-225</t>
  </si>
  <si>
    <t>06 00 F4 01 //548-224</t>
  </si>
  <si>
    <t>05 00 F4 01 //547-223</t>
  </si>
  <si>
    <t>08 00 F4 01 //546-222</t>
  </si>
  <si>
    <t>07 00 F4 01 //545-221</t>
  </si>
  <si>
    <t>06 00 F4 01 //544-220</t>
  </si>
  <si>
    <t>05 00 F4 01 //543-21F</t>
  </si>
  <si>
    <t>08 00 E9 01 //542-21E</t>
  </si>
  <si>
    <t>07 00 E9 01 //541-21D</t>
  </si>
  <si>
    <t>06 00 E9 01 //540-21C</t>
  </si>
  <si>
    <t>05 00 E9 01 //539-21B</t>
  </si>
  <si>
    <t>08 00 E9 01 //538-21A</t>
  </si>
  <si>
    <t>07 00 E9 01 //537-219</t>
  </si>
  <si>
    <t>06 00 E9 01 //536-218</t>
  </si>
  <si>
    <t>05 00 E9 01 //535-217</t>
  </si>
  <si>
    <t>08 00 E5 01 //534-216</t>
  </si>
  <si>
    <t>07 00 E5 01 //533-215</t>
  </si>
  <si>
    <t>06 00 E5 01 //532-214</t>
  </si>
  <si>
    <t>05 00 E5 01 //531-213</t>
  </si>
  <si>
    <t>08 00 E5 01 //530-212</t>
  </si>
  <si>
    <t>07 00 E5 01 //529-211</t>
  </si>
  <si>
    <t>06 00 E5 01 //528-210</t>
  </si>
  <si>
    <t>05 00 E5 01 //527-20F</t>
  </si>
  <si>
    <t>08 00 E5 01 //526-20E</t>
  </si>
  <si>
    <t>07 00 E5 01 //525-20D</t>
  </si>
  <si>
    <t>06 00 E5 01 //524-20C</t>
  </si>
  <si>
    <t>05 00 E5 01 //523-20B</t>
  </si>
  <si>
    <t>08 00 E2 01 //522-20A</t>
  </si>
  <si>
    <t>07 00 E2 01 //521-209</t>
  </si>
  <si>
    <t>06 00 E2 01 //520-208</t>
  </si>
  <si>
    <t>05 00 E2 01 //519-207</t>
  </si>
  <si>
    <t>08 00 E2 01 //518-206</t>
  </si>
  <si>
    <t>07 00 E2 01 //517-205</t>
  </si>
  <si>
    <t>06 00 E2 01 //516-204</t>
  </si>
  <si>
    <t>05 00 E2 01 //515-203</t>
  </si>
  <si>
    <t>08 00 E2 01 //514-202</t>
  </si>
  <si>
    <t>07 00 E2 01 //513-201</t>
  </si>
  <si>
    <t>06 00 E2 01 //512-200</t>
  </si>
  <si>
    <t>05 00 E2 01 //511-1FF</t>
  </si>
  <si>
    <t>08 00 E1 01 //510-1FE</t>
  </si>
  <si>
    <t>07 00 E1 01 //509-1FD</t>
  </si>
  <si>
    <t>06 00 E1 01 //508-1FC</t>
  </si>
  <si>
    <t>05 00 E1 01 //507-1FB</t>
  </si>
  <si>
    <t>08 00 E1 01 //506-1FA</t>
  </si>
  <si>
    <t>07 00 E1 01 //505-1F9</t>
  </si>
  <si>
    <t>06 00 E1 01 //504-1F8</t>
  </si>
  <si>
    <t>05 00 E1 01 //503-1F7</t>
  </si>
  <si>
    <t>08 00 E0 01 //502-1F6</t>
  </si>
  <si>
    <t>07 00 E0 01 //501-1F5</t>
  </si>
  <si>
    <t>06 00 E0 01 //500-1F4</t>
  </si>
  <si>
    <t>05 00 E0 01 //499-1F3</t>
  </si>
  <si>
    <t>08 00 E0 01 //498-1F2</t>
  </si>
  <si>
    <t>07 00 E0 01 //497-1F1</t>
  </si>
  <si>
    <t>06 00 E0 01 //496-1F0</t>
  </si>
  <si>
    <t>05 00 E0 01 //495-1EF</t>
  </si>
  <si>
    <t>08 00 CB 01 //494-1EE</t>
  </si>
  <si>
    <t>07 00 CB 01 //493-1ED</t>
  </si>
  <si>
    <t>06 00 CB 01 //492-1EC</t>
  </si>
  <si>
    <t>05 00 CB 01 //491-1EB</t>
  </si>
  <si>
    <t>08 00 CB 01 //490-1EA</t>
  </si>
  <si>
    <t>07 00 CB 01 //489-1E9</t>
  </si>
  <si>
    <t>06 00 CB 01 //488-1E8</t>
  </si>
  <si>
    <t>05 00 CB 01 //487-1E7</t>
  </si>
  <si>
    <t>08 00 D3 01 //486-1E6</t>
  </si>
  <si>
    <t>07 00 D3 01 //485-1E5</t>
  </si>
  <si>
    <t>06 00 D3 01 //484-1E4</t>
  </si>
  <si>
    <t>05 00 D3 01 //483-1E3</t>
  </si>
  <si>
    <t>08 00 D3 01 //482-1E2</t>
  </si>
  <si>
    <t>07 00 D3 01 //481-1E1</t>
  </si>
  <si>
    <t>06 00 D3 01 //480-1E0</t>
  </si>
  <si>
    <t>05 00 D3 01 //479-1DF</t>
  </si>
  <si>
    <t>08 00 C9 01 //478-1DE</t>
  </si>
  <si>
    <t>07 00 C9 01 //477-1DD</t>
  </si>
  <si>
    <t>06 00 C9 01 //476-1DC</t>
  </si>
  <si>
    <t>05 00 C9 01 //475-1DB</t>
  </si>
  <si>
    <t>08 00 C9 01 //474-1DA</t>
  </si>
  <si>
    <t>07 00 C9 01 //473-1D9</t>
  </si>
  <si>
    <t>06 00 C9 01 //472-1D8</t>
  </si>
  <si>
    <t>05 00 C9 01 //471-1D7</t>
  </si>
  <si>
    <t>08 00 C8 01 //470-1D6</t>
  </si>
  <si>
    <t>07 00 C8 01 //469-1D5</t>
  </si>
  <si>
    <t>06 00 C8 01 //468-1D4</t>
  </si>
  <si>
    <t>05 00 C8 01 //467-1D3</t>
  </si>
  <si>
    <t>08 00 B6 01 //466-1D2</t>
  </si>
  <si>
    <t>07 00 B6 01 //465-1D1</t>
  </si>
  <si>
    <t>06 00 B6 01 //464-1D0</t>
  </si>
  <si>
    <t>05 00 B6 01 //463-1CF</t>
  </si>
  <si>
    <t>08 00 B6 01 //462-1CE</t>
  </si>
  <si>
    <t>07 00 B6 01 //461-1CD</t>
  </si>
  <si>
    <t>06 00 B6 01 //460-1CC</t>
  </si>
  <si>
    <t>05 00 B6 01 //459-1CB</t>
  </si>
  <si>
    <t>08 00 B6 01 //458-1CA</t>
  </si>
  <si>
    <t>07 00 B6 01 //457-1C9</t>
  </si>
  <si>
    <t>06 00 B6 01 //456-1C8</t>
  </si>
  <si>
    <t>05 00 B6 01 //455-1C7</t>
  </si>
  <si>
    <t>08 00 B2 01 //454-1C6</t>
  </si>
  <si>
    <t>07 00 B2 01 //453-1C5</t>
  </si>
  <si>
    <t>06 00 B2 01 //452-1C4</t>
  </si>
  <si>
    <t>05 00 B2 01 //451-1C3</t>
  </si>
  <si>
    <t>08 00 B2 01 //450-1C2</t>
  </si>
  <si>
    <t>07 00 B2 01 //449-1C1</t>
  </si>
  <si>
    <t>06 00 B2 01 //448-1C0</t>
  </si>
  <si>
    <t>05 00 B2 01 //447-1BF</t>
  </si>
  <si>
    <t>08 00 88 01 //446-1BE</t>
  </si>
  <si>
    <t>07 00 88 01 //445-1BD</t>
  </si>
  <si>
    <t>06 00 88 01 //444-1BC</t>
  </si>
  <si>
    <t>05 00 88 01 //443-1BB</t>
  </si>
  <si>
    <t>08 00 88 01 //442-1BA</t>
  </si>
  <si>
    <t>07 00 88 01 //441-1B9</t>
  </si>
  <si>
    <t>06 00 88 01 //440-1B8</t>
  </si>
  <si>
    <t>05 00 88 01 //439-1B7</t>
  </si>
  <si>
    <t>08 00 7B 01 //438-1B6</t>
  </si>
  <si>
    <t>07 00 7B 01 //437-1B5</t>
  </si>
  <si>
    <t>06 00 7B 01 //436-1B4</t>
  </si>
  <si>
    <t>05 00 7B 01 //435-1B3</t>
  </si>
  <si>
    <t>08 00 54 01 //434-1B2</t>
  </si>
  <si>
    <t>07 00 54 01 //433-1B1</t>
  </si>
  <si>
    <t>06 00 54 01 //432-1B0</t>
  </si>
  <si>
    <t>05 00 54 01 //431-1AF</t>
  </si>
  <si>
    <t>08 00 53 01 //430-1AE</t>
  </si>
  <si>
    <t>07 00 53 01 //429-1AD</t>
  </si>
  <si>
    <t>06 00 53 01 //428-1AC</t>
  </si>
  <si>
    <t>05 00 53 01 //427-1AB</t>
  </si>
  <si>
    <t>08 00 46 01 //426-1AA</t>
  </si>
  <si>
    <t>07 00 46 01 //425-1A9</t>
  </si>
  <si>
    <t>06 00 46 01 //424-1A8</t>
  </si>
  <si>
    <t>05 00 46 01 //423-1A7</t>
  </si>
  <si>
    <t>08 00 46 01 //422-1A6</t>
  </si>
  <si>
    <t>07 00 46 01 //421-1A5</t>
  </si>
  <si>
    <t>06 00 46 01 //420-1A4</t>
  </si>
  <si>
    <t>05 00 46 01 //419-1A3</t>
  </si>
  <si>
    <t>08 00 46 01 //418-1A2</t>
  </si>
  <si>
    <t>07 00 46 01 //417-1A1</t>
  </si>
  <si>
    <t>06 00 46 01 //416-1A0</t>
  </si>
  <si>
    <t>05 00 46 01 //415-19F</t>
  </si>
  <si>
    <t>08 00 0B 01 //414-19E</t>
  </si>
  <si>
    <t>07 00 0B 01 //413-19D</t>
  </si>
  <si>
    <t>06 00 0B 01 //412-19C</t>
  </si>
  <si>
    <t>05 00 0B 01 //411-19B</t>
  </si>
  <si>
    <t>08 00 0B 01 //410-19A</t>
  </si>
  <si>
    <t>07 00 0B 01 //409-199</t>
  </si>
  <si>
    <t>06 00 0B 01 //408-198</t>
  </si>
  <si>
    <t>05 00 0B 01 //407-197</t>
  </si>
  <si>
    <t>08 00 0B 01 //406-196</t>
  </si>
  <si>
    <t>07 00 0B 01 //405-195</t>
  </si>
  <si>
    <t>06 00 0B 01 //404-194</t>
  </si>
  <si>
    <t>05 00 0B 01 //403-193</t>
  </si>
  <si>
    <t>08 00 0A 01 //402-192</t>
  </si>
  <si>
    <t>07 00 0A 01 //401-191</t>
  </si>
  <si>
    <t>06 00 0A 01 //400-190</t>
  </si>
  <si>
    <t>05 00 0A 01 //399-18F</t>
  </si>
  <si>
    <t>08 00 0A 01 //398-18E</t>
  </si>
  <si>
    <t>07 00 0A 01 //397-18D</t>
  </si>
  <si>
    <t>06 00 0A 01 //396-18C</t>
  </si>
  <si>
    <t>05 00 0A 01 //395-18B</t>
  </si>
  <si>
    <t>08 00 0A 01 //394-18A</t>
  </si>
  <si>
    <t>07 00 0A 01 //393-189</t>
  </si>
  <si>
    <t>06 00 0A 01 //392-188</t>
  </si>
  <si>
    <t>05 00 0A 01 //391-187</t>
  </si>
  <si>
    <t>08 00 09 01 //390-186</t>
  </si>
  <si>
    <t>07 00 09 01 //389-185</t>
  </si>
  <si>
    <t>06 00 09 01 //388-184</t>
  </si>
  <si>
    <t>05 00 09 01 //387-183</t>
  </si>
  <si>
    <t>08 00 09 01 //386-182</t>
  </si>
  <si>
    <t>07 00 09 01 //385-181</t>
  </si>
  <si>
    <t>06 00 09 01 //384-180</t>
  </si>
  <si>
    <t>05 00 09 01 //383-17F</t>
  </si>
  <si>
    <t>08 00 07 01 //382-17E</t>
  </si>
  <si>
    <t>07 00 07 01 //381-17D</t>
  </si>
  <si>
    <t>06 00 07 01 //380-17C</t>
  </si>
  <si>
    <t>05 00 07 01 //379-17B</t>
  </si>
  <si>
    <t>08 00 F3 00 //378-17A</t>
  </si>
  <si>
    <t>07 00 F3 00 //377-179</t>
  </si>
  <si>
    <t>06 00 F3 00 //376-178</t>
  </si>
  <si>
    <t>05 00 F3 00 //375-177</t>
  </si>
  <si>
    <t>08 00 F3 00 //374-176</t>
  </si>
  <si>
    <t>07 00 F3 00 //373-175</t>
  </si>
  <si>
    <t>06 00 F3 00 //372-174</t>
  </si>
  <si>
    <t>05 00 F3 00 //371-173</t>
  </si>
  <si>
    <t>08 00 F2 00 //370-172</t>
  </si>
  <si>
    <t>07 00 F2 00 //369-171</t>
  </si>
  <si>
    <t>06 00 F2 00 //368-170</t>
  </si>
  <si>
    <t>05 00 F2 00 //367-16F</t>
  </si>
  <si>
    <t>08 00 F2 00 //366-16E</t>
  </si>
  <si>
    <t>07 00 F2 00 //365-16D</t>
  </si>
  <si>
    <t>06 00 F2 00 //364-16C</t>
  </si>
  <si>
    <t>05 00 F2 00 //363-16B</t>
  </si>
  <si>
    <t>08 00 AF 00 //362-16A</t>
  </si>
  <si>
    <t>07 00 AF 00 //361-169</t>
  </si>
  <si>
    <t>06 00 AF 00 //360-168</t>
  </si>
  <si>
    <t>05 00 AF 00 //359-167</t>
  </si>
  <si>
    <t>08 00 AF 00 //358-166</t>
  </si>
  <si>
    <t>07 00 AF 00 //357-165</t>
  </si>
  <si>
    <t>06 00 AF 00 //356-164</t>
  </si>
  <si>
    <t>05 00 AF 00 //355-163</t>
  </si>
  <si>
    <t>08 00 AF 00 //354-162</t>
  </si>
  <si>
    <t>07 00 AF 00 //353-161</t>
  </si>
  <si>
    <t>06 00 AF 00 //352-160</t>
  </si>
  <si>
    <t>05 00 AF 00 //351-15F</t>
  </si>
  <si>
    <t>08 00 AE 00 //350-15E</t>
  </si>
  <si>
    <t>07 00 AE 00 //349-15D</t>
  </si>
  <si>
    <t>06 00 AE 00 //348-15C</t>
  </si>
  <si>
    <t>05 00 AE 00 //347-15B</t>
  </si>
  <si>
    <t>08 00 AE 00 //346-15A</t>
  </si>
  <si>
    <t>07 00 AE 00 //345-159</t>
  </si>
  <si>
    <t>06 00 AE 00 //344-158</t>
  </si>
  <si>
    <t>05 00 AE 00 //343-157</t>
  </si>
  <si>
    <t>08 00 AE 00 //342-156</t>
  </si>
  <si>
    <t>07 00 AE 00 //341-155</t>
  </si>
  <si>
    <t>06 00 AE 00 //340-154</t>
  </si>
  <si>
    <t>05 00 AE 00 //339-153</t>
  </si>
  <si>
    <t>08 00 AD 00 //338-152</t>
  </si>
  <si>
    <t>07 00 AD 00 //337-151</t>
  </si>
  <si>
    <t>06 00 AD 00 //336-150</t>
  </si>
  <si>
    <t>05 00 AD 00 //335-14F</t>
  </si>
  <si>
    <t>08 00 AD 00 //334-14E</t>
  </si>
  <si>
    <t>07 00 AD 00 //333-14D</t>
  </si>
  <si>
    <t>06 00 AD 00 //332-14C</t>
  </si>
  <si>
    <t>05 00 AD 00 //331-14B</t>
  </si>
  <si>
    <t>08 00 AD 00 //330-14A</t>
  </si>
  <si>
    <t>07 00 AD 00 //329-149</t>
  </si>
  <si>
    <t>06 00 AD 00 //328-148</t>
  </si>
  <si>
    <t>05 00 AD 00 //327-147</t>
  </si>
  <si>
    <t>08 00 85 00 //326-146</t>
  </si>
  <si>
    <t>07 00 85 00 //325-145</t>
  </si>
  <si>
    <t>06 00 85 00 //324-144</t>
  </si>
  <si>
    <t>05 00 85 00 //323-143</t>
  </si>
  <si>
    <t>08 00 83 00 //322-142</t>
  </si>
  <si>
    <t>07 00 83 00 //321-141</t>
  </si>
  <si>
    <t>06 00 83 00 //320-140</t>
  </si>
  <si>
    <t>05 00 83 00 //319-13F</t>
  </si>
  <si>
    <t>08 00 7B 00 //318-13E</t>
  </si>
  <si>
    <t>07 00 7B 00 //317-13D</t>
  </si>
  <si>
    <t>06 00 7B 00 //316-13C</t>
  </si>
  <si>
    <t>05 00 7B 00 //315-13B</t>
  </si>
  <si>
    <t>08 00 7B 00 //314-13A</t>
  </si>
  <si>
    <t>07 00 7B 00 //313-139</t>
  </si>
  <si>
    <t>06 00 7B 00 //312-138</t>
  </si>
  <si>
    <t>05 00 7B 00 //311-137</t>
  </si>
  <si>
    <t>08 00 E8 01 //310-136</t>
  </si>
  <si>
    <t>07 00 E8 01 //309-135</t>
  </si>
  <si>
    <t>06 00 E8 01 //308-134</t>
  </si>
  <si>
    <t>05 00 E8 01 //307-133</t>
  </si>
  <si>
    <t>08 00 E8 01 //306-132</t>
  </si>
  <si>
    <t>07 00 E8 01 //305-131</t>
  </si>
  <si>
    <t>06 00 E8 01 //304-130</t>
  </si>
  <si>
    <t>05 00 E8 01 //303-12F</t>
  </si>
  <si>
    <t>08 00 AC 01 //302-12E</t>
  </si>
  <si>
    <t>07 00 AC 01 //301-12D</t>
  </si>
  <si>
    <t>06 00 AC 01 //300-12C</t>
  </si>
  <si>
    <t>05 00 AC 01 //299-12B</t>
  </si>
  <si>
    <t>08 00 AC 01 //298-12A</t>
  </si>
  <si>
    <t>07 00 AC 01 //297-129</t>
  </si>
  <si>
    <t>06 00 AC 01 //296-128</t>
  </si>
  <si>
    <t>05 00 AC 01 //295-127</t>
  </si>
  <si>
    <t>08 00 AC 01 //294-126</t>
  </si>
  <si>
    <t>07 00 AC 01 //293-125</t>
  </si>
  <si>
    <t>06 00 AC 01 //292-124</t>
  </si>
  <si>
    <t>05 00 AC 01 //291-123</t>
  </si>
  <si>
    <t>08 00 A9 01 //290-122</t>
  </si>
  <si>
    <t>07 00 A9 01 //289-121</t>
  </si>
  <si>
    <t>06 00 A9 01 //288-120</t>
  </si>
  <si>
    <t>05 00 A9 01 //287-11F</t>
  </si>
  <si>
    <t>08 00 A9 01 //286-11E</t>
  </si>
  <si>
    <t>07 00 A9 01 //285-11D</t>
  </si>
  <si>
    <t>06 00 A9 01 //284-11C</t>
  </si>
  <si>
    <t>05 00 A9 01 //283-11B</t>
  </si>
  <si>
    <t>08 00 A9 01 //282-11A</t>
  </si>
  <si>
    <t>07 00 A9 01 //281-119</t>
  </si>
  <si>
    <t>06 00 A9 01 //280-118</t>
  </si>
  <si>
    <t>05 00 A9 01 //279-117</t>
  </si>
  <si>
    <t>08 00 A6 01 //278-116</t>
  </si>
  <si>
    <t>07 00 A6 01 //277-115</t>
  </si>
  <si>
    <t>06 00 A6 01 //276-114</t>
  </si>
  <si>
    <t>05 00 A6 01 //275-113</t>
  </si>
  <si>
    <t>08 00 A6 01 //274-112</t>
  </si>
  <si>
    <t>07 00 A6 01 //273-111</t>
  </si>
  <si>
    <t>06 00 A6 01 //272-110</t>
  </si>
  <si>
    <t>05 00 A6 01 //271-10F</t>
  </si>
  <si>
    <t>08 00 A6 01 //270-10E</t>
  </si>
  <si>
    <t>07 00 A6 01 //269-10D</t>
  </si>
  <si>
    <t>06 00 A6 01 //268-10C</t>
  </si>
  <si>
    <t>05 00 A6 01 //267-10B</t>
  </si>
  <si>
    <t>08 00 48 01 //266-10A</t>
  </si>
  <si>
    <t>07 00 48 01 //265-109</t>
  </si>
  <si>
    <t>06 00 48 01 //264-108</t>
  </si>
  <si>
    <t>05 00 48 01 //263-107</t>
  </si>
  <si>
    <t>08 00 48 01 //262-106</t>
  </si>
  <si>
    <t>07 00 48 01 //261-105</t>
  </si>
  <si>
    <t>06 00 48 01 //260-104</t>
  </si>
  <si>
    <t>05 00 48 01 //259-103</t>
  </si>
  <si>
    <t>08 00 1E 01 //258-102</t>
  </si>
  <si>
    <t>07 00 1E 01 //257-101</t>
  </si>
  <si>
    <t>06 00 1E 01 //256-100</t>
  </si>
  <si>
    <t>05 00 1E 01 //255- FF</t>
  </si>
  <si>
    <t>08 00 1E 01 //254- FE</t>
  </si>
  <si>
    <t>07 00 1E 01 //253- FD</t>
  </si>
  <si>
    <t>06 00 1E 01 //252- FC</t>
  </si>
  <si>
    <t>05 00 1E 01 //251- FB</t>
  </si>
  <si>
    <t>08 00 1E 01 //250- FA</t>
  </si>
  <si>
    <t>07 00 1E 01 //249- F9</t>
  </si>
  <si>
    <t>06 00 1E 01 //248- F8</t>
  </si>
  <si>
    <t>05 00 1E 01 //247- F7</t>
  </si>
  <si>
    <t>08 00 1B 01 //246- F6</t>
  </si>
  <si>
    <t>07 00 1B 01 //245- F5</t>
  </si>
  <si>
    <t>06 00 1B 01 //244- F4</t>
  </si>
  <si>
    <t>05 00 1B 01 //243- F3</t>
  </si>
  <si>
    <t>08 00 1B 01 //242- F2</t>
  </si>
  <si>
    <t>07 00 1B 01 //241- F1</t>
  </si>
  <si>
    <t>06 00 1B 01 //240- F0</t>
  </si>
  <si>
    <t>05 00 1B 01 //239- EF</t>
  </si>
  <si>
    <t>08 00 1B 01 //238- EE</t>
  </si>
  <si>
    <t>07 00 1B 01 //237- ED</t>
  </si>
  <si>
    <t>06 00 1B 01 //236- EC</t>
  </si>
  <si>
    <t>05 00 1B 01 //235- EB</t>
  </si>
  <si>
    <t>08 00 18 01 //234- EA</t>
  </si>
  <si>
    <t>07 00 18 01 //233- E9</t>
  </si>
  <si>
    <t>06 00 18 01 //232- E8</t>
  </si>
  <si>
    <t>05 00 18 01 //231- E7</t>
  </si>
  <si>
    <t>08 00 18 01 //230- E6</t>
  </si>
  <si>
    <t>07 00 18 01 //229- E5</t>
  </si>
  <si>
    <t>06 00 18 01 //228- E4</t>
  </si>
  <si>
    <t>05 00 18 01 //227- E3</t>
  </si>
  <si>
    <t>08 00 18 01 //226- E2</t>
  </si>
  <si>
    <t>07 00 18 01 //225- E1</t>
  </si>
  <si>
    <t>06 00 18 01 //224- E0</t>
  </si>
  <si>
    <t>05 00 18 01 //223- DF</t>
  </si>
  <si>
    <t>08 00 9E 00 //222- DE</t>
  </si>
  <si>
    <t>07 00 9E 00 //221- DD</t>
  </si>
  <si>
    <t>06 00 9E 00 //220- DC</t>
  </si>
  <si>
    <t>05 00 9E 00 //219- DB</t>
  </si>
  <si>
    <t>08 00 9E 00 //218- DA</t>
  </si>
  <si>
    <t>07 00 9E 00 //217- D9</t>
  </si>
  <si>
    <t>06 00 9E 00 //216- D8</t>
  </si>
  <si>
    <t>05 00 9E 00 //215- D7</t>
  </si>
  <si>
    <t>08 00 9E 00 //214- D6</t>
  </si>
  <si>
    <t>07 00 9E 00 //213- D5</t>
  </si>
  <si>
    <t>06 00 9E 00 //212- D4</t>
  </si>
  <si>
    <t>05 00 9E 00 //211- D3</t>
  </si>
  <si>
    <t>08 00 9B 00 //210- D2</t>
  </si>
  <si>
    <t>07 00 9B 00 //209- D1</t>
  </si>
  <si>
    <t>06 00 9B 00 //208- D0</t>
  </si>
  <si>
    <t>05 00 9B 00 //207- CF</t>
  </si>
  <si>
    <t>08 00 9B 00 //206- CE</t>
  </si>
  <si>
    <t>07 00 9B 00 //205- CD</t>
  </si>
  <si>
    <t>06 00 9B 00 //204- CC</t>
  </si>
  <si>
    <t>05 00 9B 00 //203- CB</t>
  </si>
  <si>
    <t>08 00 9B 00 //202- CA</t>
  </si>
  <si>
    <t>07 00 9B 00 //201- C9</t>
  </si>
  <si>
    <t>06 00 9B 00 //200- C8</t>
  </si>
  <si>
    <t>05 00 9B 00 //199- C7</t>
  </si>
  <si>
    <t>08 00 98 00 //198- C6</t>
  </si>
  <si>
    <t>07 00 98 00 //197- C5</t>
  </si>
  <si>
    <t>06 00 98 00 //196- C4</t>
  </si>
  <si>
    <t>05 00 98 00 //195- C3</t>
  </si>
  <si>
    <t>08 00 98 00 //194- C2</t>
  </si>
  <si>
    <t>07 00 98 00 //193- C1</t>
  </si>
  <si>
    <t>06 00 98 00 //192- C0</t>
  </si>
  <si>
    <t>05 00 98 00 //191- BF</t>
  </si>
  <si>
    <t>08 00 98 00 //190- BE</t>
  </si>
  <si>
    <t>07 00 98 00 //189- BD</t>
  </si>
  <si>
    <t>06 00 98 00 //188- BC</t>
  </si>
  <si>
    <t>05 00 98 00 //187- BB</t>
  </si>
  <si>
    <t>08 00 34 00 //186- BA</t>
  </si>
  <si>
    <t>07 00 34 00 //185- B9</t>
  </si>
  <si>
    <t>06 00 34 00 //184- B8</t>
  </si>
  <si>
    <t>05 00 34 00 //183- B7</t>
  </si>
  <si>
    <t>08 00 34 00 //182- B6</t>
  </si>
  <si>
    <t>07 00 34 00 //181- B5</t>
  </si>
  <si>
    <t>06 00 34 00 //180- B4</t>
  </si>
  <si>
    <t>05 00 34 00 //179- B3</t>
  </si>
  <si>
    <t>08 00 AC 00 //178- B2</t>
  </si>
  <si>
    <t>07 00 AC 00 //177- B1</t>
  </si>
  <si>
    <t>06 00 AC 00 //176- B0</t>
  </si>
  <si>
    <t>05 00 AC 00 //175- AF</t>
  </si>
  <si>
    <t>08 00 AC 00 //174- AE</t>
  </si>
  <si>
    <t>07 00 AC 00 //173- AD</t>
  </si>
  <si>
    <t>06 00 AC 00 //172- AC</t>
  </si>
  <si>
    <t>05 00 AC 00 //171- AB</t>
  </si>
  <si>
    <t>08 00 AC 00 //170- AA</t>
  </si>
  <si>
    <t>07 00 AC 00 //169- A9</t>
  </si>
  <si>
    <t>06 00 AC 00 //168- A8</t>
  </si>
  <si>
    <t>05 00 AC 00 //167- A7</t>
  </si>
  <si>
    <t>08 00 07 00 //166- A6</t>
  </si>
  <si>
    <t>07 00 07 00 //165- A5</t>
  </si>
  <si>
    <t>06 00 07 00 //164- A4</t>
  </si>
  <si>
    <t>05 00 07 00 //163- A3</t>
  </si>
  <si>
    <t>08 00 07 00 //162- A2</t>
  </si>
  <si>
    <t>07 00 07 00 //161- A1</t>
  </si>
  <si>
    <t>06 00 07 00 //160- A0</t>
  </si>
  <si>
    <t>05 00 07 00 //159- 9F</t>
  </si>
  <si>
    <t>08 00 07 00 //158- 9E</t>
  </si>
  <si>
    <t>07 00 07 00 //157- 9D</t>
  </si>
  <si>
    <t>06 00 07 00 //156- 9C</t>
  </si>
  <si>
    <t>05 00 07 00 //155- 9B</t>
  </si>
  <si>
    <t>08 00 04 00 //154- 9A</t>
  </si>
  <si>
    <t>07 00 04 00 //153- 99</t>
  </si>
  <si>
    <t>06 00 04 00 //152- 98</t>
  </si>
  <si>
    <t>05 00 04 00 //151- 97</t>
  </si>
  <si>
    <t>08 00 04 00 //150- 96</t>
  </si>
  <si>
    <t>07 00 04 00 //149- 95</t>
  </si>
  <si>
    <t>06 00 04 00 //148- 94</t>
  </si>
  <si>
    <t>05 00 04 00 //147- 93</t>
  </si>
  <si>
    <t>08 00 04 00 //146- 92</t>
  </si>
  <si>
    <t>07 00 04 00 //145- 91</t>
  </si>
  <si>
    <t>06 00 04 00 //144- 90</t>
  </si>
  <si>
    <t>05 00 04 00 //143- 8F</t>
  </si>
  <si>
    <t>08 00 01 00 //142- 8E</t>
  </si>
  <si>
    <t>07 00 01 00 //141- 8D</t>
  </si>
  <si>
    <t>06 00 01 00 //140- 8C</t>
  </si>
  <si>
    <t>05 00 01 00 //139- 8B</t>
  </si>
  <si>
    <t>08 00 01 00 //138- 8A</t>
  </si>
  <si>
    <t>07 00 01 00 //137- 89</t>
  </si>
  <si>
    <t>06 00 01 00 //136- 88</t>
  </si>
  <si>
    <t>05 00 01 00 //135- 87</t>
  </si>
  <si>
    <t>08 00 01 00 //134- 86</t>
  </si>
  <si>
    <t>07 00 01 00 //133- 85</t>
  </si>
  <si>
    <t>06 00 01 00 //132- 84</t>
  </si>
  <si>
    <t>05 00 01 00 //131- 83</t>
  </si>
  <si>
    <t>04 00 11 00 //130- 82</t>
  </si>
  <si>
    <t>03 00 11 00 //129- 81</t>
  </si>
  <si>
    <t>02 00 11 00 //128- 80</t>
  </si>
  <si>
    <t>01 00 11 00 //127- 7F</t>
  </si>
  <si>
    <t>04 00 10 00 //126- 7E</t>
  </si>
  <si>
    <t>03 00 10 00 //125- 7D</t>
  </si>
  <si>
    <t>02 00 10 00 //124- 7C</t>
  </si>
  <si>
    <t>01 00 10 00 //123- 7B</t>
  </si>
  <si>
    <t>04 00 0F 00 //122- 7A</t>
  </si>
  <si>
    <t>03 00 0F 00 //121- 79</t>
  </si>
  <si>
    <t>02 00 0F 00 //120- 78</t>
  </si>
  <si>
    <t>01 00 0F 00 //119- 77</t>
  </si>
  <si>
    <t>04 00 0E 00 //118- 76</t>
  </si>
  <si>
    <t>03 00 0E 00 //117- 75</t>
  </si>
  <si>
    <t>02 00 0E 00 //116- 74</t>
  </si>
  <si>
    <t>01 00 0E 00 //115- 73</t>
  </si>
  <si>
    <t>04 00 0D 00 //114- 72</t>
  </si>
  <si>
    <t>03 00 0D 00 //113- 71</t>
  </si>
  <si>
    <t>02 00 0D 00 //112- 70</t>
  </si>
  <si>
    <t>01 00 0D 00 //111- 6F</t>
  </si>
  <si>
    <t>04 00 0C 00 //110- 6E</t>
  </si>
  <si>
    <t>03 00 0C 00 //109- 6D</t>
  </si>
  <si>
    <t>02 00 0C 00 //108- 6C</t>
  </si>
  <si>
    <t>01 00 0C 00 //107- 6B</t>
  </si>
  <si>
    <t>04 00 0B 00 //106- 6A</t>
  </si>
  <si>
    <t>03 00 0B 00 //105- 69</t>
  </si>
  <si>
    <t>02 00 0B 00 //104- 68</t>
  </si>
  <si>
    <t>01 00 0B 00 //103- 67</t>
  </si>
  <si>
    <t>04 00 0A 00 //102- 66</t>
  </si>
  <si>
    <t>03 00 0A 00 //101- 65</t>
  </si>
  <si>
    <t>02 00 0A 00 //100- 64</t>
  </si>
  <si>
    <t>01 00 0A 00 // 99- 63</t>
  </si>
  <si>
    <t>04 00 09 00 // 98- 62</t>
  </si>
  <si>
    <t>03 00 09 00 // 97- 61</t>
  </si>
  <si>
    <t>02 00 09 00 // 96- 60</t>
  </si>
  <si>
    <t>01 00 09 00 // 95- 5F</t>
  </si>
  <si>
    <t>04 00 08 00 // 94- 5E</t>
  </si>
  <si>
    <t>03 00 08 00 // 93- 5D</t>
  </si>
  <si>
    <t>02 00 08 00 // 92- 5C</t>
  </si>
  <si>
    <t>01 00 08 00 // 91- 5B</t>
  </si>
  <si>
    <t>04 00 07 00 // 90- 5A</t>
  </si>
  <si>
    <t>03 00 07 00 // 89- 59</t>
  </si>
  <si>
    <t>02 00 07 00 // 88- 58</t>
  </si>
  <si>
    <t>01 00 07 00 // 87- 57</t>
  </si>
  <si>
    <t>04 00 06 00 // 86- 56</t>
  </si>
  <si>
    <t>03 00 06 00 // 85- 55</t>
  </si>
  <si>
    <t>02 00 06 00 // 84- 54</t>
  </si>
  <si>
    <t>01 00 06 00 // 83- 53</t>
  </si>
  <si>
    <t>04 00 05 00 // 82- 52</t>
  </si>
  <si>
    <t>03 00 05 00 // 81- 51</t>
  </si>
  <si>
    <t>02 00 05 00 // 80- 50</t>
  </si>
  <si>
    <t>01 00 05 00 // 79- 4F</t>
  </si>
  <si>
    <t>04 00 04 00 // 78- 4E</t>
  </si>
  <si>
    <t>03 00 04 00 // 77- 4D</t>
  </si>
  <si>
    <t>02 00 04 00 // 76- 4C</t>
  </si>
  <si>
    <t>01 00 04 00 // 75- 4B</t>
  </si>
  <si>
    <t>04 00 03 00 // 74- 4A</t>
  </si>
  <si>
    <t>03 00 03 00 // 73- 49</t>
  </si>
  <si>
    <t>02 00 03 00 // 72- 48</t>
  </si>
  <si>
    <t>01 00 03 00 // 71- 47</t>
  </si>
  <si>
    <t>04 00 02 00 // 70- 46</t>
  </si>
  <si>
    <t>03 00 02 00 // 69- 45</t>
  </si>
  <si>
    <t>02 00 02 00 // 68- 44</t>
  </si>
  <si>
    <t>01 00 02 00 // 67- 43</t>
  </si>
  <si>
    <t>04 00 01 00 // 66- 42</t>
  </si>
  <si>
    <t>03 00 01 00 // 65- 41</t>
  </si>
  <si>
    <t>02 00 01 00 // 64- 40</t>
  </si>
  <si>
    <t>01 00 01 00 // 63- 3F</t>
  </si>
  <si>
    <t>08 00 15 02 // 62- 3E</t>
  </si>
  <si>
    <t>08 00 14 02 // 61- 3D</t>
  </si>
  <si>
    <t>08 00 12 02 // 60- 3C</t>
  </si>
  <si>
    <t>08 00 11 02 // 59- 3B</t>
  </si>
  <si>
    <t>08 00 10 02 // 58- 3A</t>
  </si>
  <si>
    <t>08 00 0F 02 // 57- 39</t>
  </si>
  <si>
    <t>08 00 0E 02 // 56- 38</t>
  </si>
  <si>
    <t>08 00 0D 02 // 55- 37</t>
  </si>
  <si>
    <t>08 00 0C 02 // 54- 36</t>
  </si>
  <si>
    <t>08 00 0B 02 // 53- 35</t>
  </si>
  <si>
    <t>08 00 0A 02 // 52- 34</t>
  </si>
  <si>
    <t>08 00 09 02 // 51- 33</t>
  </si>
  <si>
    <t>08 00 E4 01 // 50- 32</t>
  </si>
  <si>
    <t>08 00 A2 01 // 49- 31</t>
  </si>
  <si>
    <t>08 00 A1 01 // 48- 30</t>
  </si>
  <si>
    <t>08 00 A0 01 // 47- 2F</t>
  </si>
  <si>
    <t>08 00 9F 01 // 46- 2E</t>
  </si>
  <si>
    <t>08 00 9E 01 // 45- 2D</t>
  </si>
  <si>
    <t>08 00 9D 01 // 44- 2C</t>
  </si>
  <si>
    <t>08 00 9C 01 // 43- 2B</t>
  </si>
  <si>
    <t>08 00 9B 01 // 42- 2A</t>
  </si>
  <si>
    <t>08 00 9A 01 // 41- 29</t>
  </si>
  <si>
    <t>08 00 99 01 // 40- 28</t>
  </si>
  <si>
    <t>08 00 16 01 // 39- 27</t>
  </si>
  <si>
    <t>08 00 15 01 // 38- 26</t>
  </si>
  <si>
    <t>08 00 14 01 // 37- 25</t>
  </si>
  <si>
    <t>08 00 10 01 // 36- 24</t>
  </si>
  <si>
    <t>08 00 0F 01 // 35- 23</t>
  </si>
  <si>
    <t>08 00 0E 01 // 34- 22</t>
  </si>
  <si>
    <t>08 00 97 00 // 33- 21</t>
  </si>
  <si>
    <t>08 00 96 00 // 32- 20</t>
  </si>
  <si>
    <t>08 00 92 00 // 31- 1F</t>
  </si>
  <si>
    <t>08 00 91 00 // 30- 1E</t>
  </si>
  <si>
    <t>08 00 90 00 // 29- 1D</t>
  </si>
  <si>
    <t>09 00 13 02 // 28- 1C</t>
  </si>
  <si>
    <t>09 00 F4 01 // 27- 1B</t>
  </si>
  <si>
    <t>09 00 E9 01 // 26- 1A</t>
  </si>
  <si>
    <t>09 00 E2 01 // 25- 19</t>
  </si>
  <si>
    <t>09 00 E1 01 // 24- 18</t>
  </si>
  <si>
    <t>09 00 E0 01 // 23- 17</t>
  </si>
  <si>
    <t>09 00 88 01 // 22- 16</t>
  </si>
  <si>
    <t>09 00 46 01 // 21- 15</t>
  </si>
  <si>
    <t>09 00 0B 01 // 20- 14</t>
  </si>
  <si>
    <t>09 00 0A 01 // 19- 13</t>
  </si>
  <si>
    <t>09 00 09 01 // 18- 12</t>
  </si>
  <si>
    <t>09 00 07 01 // 17- 11</t>
  </si>
  <si>
    <t>09 00 AF 00 // 16- 10</t>
  </si>
  <si>
    <t>09 00 AE 00 // 15- 0F</t>
  </si>
  <si>
    <t>09 00 AD 00 // 14- 0E</t>
  </si>
  <si>
    <t>09 00 AC 00 // 13- 0D</t>
  </si>
  <si>
    <t>0A 00 08 01 // 12- 0C</t>
  </si>
  <si>
    <t>0A 00 6B 00 // 11- 0B</t>
  </si>
  <si>
    <t>0A 00 6A 00 // 10- 0A</t>
  </si>
  <si>
    <t>0A 00 07 01 //  9- 09</t>
  </si>
  <si>
    <t>0A 00 01 02 //  8- 08</t>
  </si>
  <si>
    <t>0A 00 00 02 //  7- 07</t>
  </si>
  <si>
    <t>0A 00 C5 00 //  6- 06</t>
  </si>
  <si>
    <t>0A 00 C4 00 //  5- 05</t>
  </si>
  <si>
    <t>0A 00 88 00 //  4- 04</t>
  </si>
  <si>
    <t>0A 00 87 00 //  3- 03</t>
  </si>
  <si>
    <t>0A 00 86 00 //  2- 02</t>
  </si>
  <si>
    <t>0A 00 85 00 //  1- 01</t>
  </si>
  <si>
    <t>Bulbasaur</t>
  </si>
  <si>
    <t>Ivysaur</t>
  </si>
  <si>
    <t>Venusaur</t>
  </si>
  <si>
    <t>Charmander</t>
  </si>
  <si>
    <t>Charmeleon</t>
  </si>
  <si>
    <t>Charizard</t>
  </si>
  <si>
    <t>Squirtle</t>
  </si>
  <si>
    <t>Wartortle</t>
  </si>
  <si>
    <t>Blastoise</t>
  </si>
  <si>
    <t>Caterpie</t>
  </si>
  <si>
    <t>Metapod</t>
  </si>
  <si>
    <t>Butterfree</t>
  </si>
  <si>
    <t>Weedle</t>
  </si>
  <si>
    <t>Kakuna</t>
  </si>
  <si>
    <t>Beedrill</t>
  </si>
  <si>
    <t>Pidgey</t>
  </si>
  <si>
    <t>Pidgeotto</t>
  </si>
  <si>
    <t>Pidgeot</t>
  </si>
  <si>
    <t>Rattata</t>
  </si>
  <si>
    <t>Raticate</t>
  </si>
  <si>
    <t>Spearow</t>
  </si>
  <si>
    <t>Fearow</t>
  </si>
  <si>
    <t>Ekans</t>
  </si>
  <si>
    <t>Arbok</t>
  </si>
  <si>
    <t>Pikachu</t>
  </si>
  <si>
    <t>Raichu</t>
  </si>
  <si>
    <t>Sandshrew</t>
  </si>
  <si>
    <t>Sandslash</t>
  </si>
  <si>
    <t>Nidoran(f)</t>
  </si>
  <si>
    <t>Nidorina</t>
  </si>
  <si>
    <t>Nidoqueen</t>
  </si>
  <si>
    <t>Nidoran(m)</t>
  </si>
  <si>
    <t>Nidorino</t>
  </si>
  <si>
    <t>Nidoking</t>
  </si>
  <si>
    <t>Clefairy</t>
  </si>
  <si>
    <t>Clefable</t>
  </si>
  <si>
    <t>Vulpix</t>
  </si>
  <si>
    <t>Ninetales</t>
  </si>
  <si>
    <t>Jigglypuff</t>
  </si>
  <si>
    <t>Wigglytuff</t>
  </si>
  <si>
    <t>Zubat</t>
  </si>
  <si>
    <t>Golbat</t>
  </si>
  <si>
    <t>Oddish</t>
  </si>
  <si>
    <t>Gloom</t>
  </si>
  <si>
    <t>Vileplume</t>
  </si>
  <si>
    <t>Paras</t>
  </si>
  <si>
    <t>Parasect</t>
  </si>
  <si>
    <t>Venonat</t>
  </si>
  <si>
    <t>Venomoth</t>
  </si>
  <si>
    <t>Diglett</t>
  </si>
  <si>
    <t>Dugtrio</t>
  </si>
  <si>
    <t>Meowth</t>
  </si>
  <si>
    <t>Persian</t>
  </si>
  <si>
    <t>Psyduck</t>
  </si>
  <si>
    <t>Golduck</t>
  </si>
  <si>
    <t>Mankey</t>
  </si>
  <si>
    <t>Primeape</t>
  </si>
  <si>
    <t>Growlithe</t>
  </si>
  <si>
    <t>Arcanine</t>
  </si>
  <si>
    <t>Poliwag</t>
  </si>
  <si>
    <t>Poliwhirl</t>
  </si>
  <si>
    <t>Poliwrath</t>
  </si>
  <si>
    <t>Abra</t>
  </si>
  <si>
    <t>Kadabra</t>
  </si>
  <si>
    <t>Alakazam</t>
  </si>
  <si>
    <t>Machop</t>
  </si>
  <si>
    <t>Machoke</t>
  </si>
  <si>
    <t>Machamp</t>
  </si>
  <si>
    <t>Bellsprout</t>
  </si>
  <si>
    <t>Weepinbell</t>
  </si>
  <si>
    <t>Victreebel</t>
  </si>
  <si>
    <t>Tentacool</t>
  </si>
  <si>
    <t>Tentacruel</t>
  </si>
  <si>
    <t>Geodude</t>
  </si>
  <si>
    <t>Graveler</t>
  </si>
  <si>
    <t>Golem</t>
  </si>
  <si>
    <t>Ponyta</t>
  </si>
  <si>
    <t>Rapidash</t>
  </si>
  <si>
    <t>Slowpoke</t>
  </si>
  <si>
    <t>Slowbro</t>
  </si>
  <si>
    <t>Magnemite</t>
  </si>
  <si>
    <t>Magneton</t>
  </si>
  <si>
    <t>Farfetch'd</t>
  </si>
  <si>
    <t>Doduo</t>
  </si>
  <si>
    <t>Dodrio</t>
  </si>
  <si>
    <t>Seel</t>
  </si>
  <si>
    <t>Dewgong</t>
  </si>
  <si>
    <t>Grimer</t>
  </si>
  <si>
    <t>Muk</t>
  </si>
  <si>
    <t>Shellder</t>
  </si>
  <si>
    <t>Cloyster</t>
  </si>
  <si>
    <t>Gastly</t>
  </si>
  <si>
    <t>Haunter</t>
  </si>
  <si>
    <t>Gengar</t>
  </si>
  <si>
    <t>Onix</t>
  </si>
  <si>
    <t>Drowzee</t>
  </si>
  <si>
    <t>Hypno</t>
  </si>
  <si>
    <t>Krabby</t>
  </si>
  <si>
    <t>Kingler</t>
  </si>
  <si>
    <t>Voltorb</t>
  </si>
  <si>
    <t>Electrode</t>
  </si>
  <si>
    <t>Exeggcute</t>
  </si>
  <si>
    <t>Exeggutor</t>
  </si>
  <si>
    <t>Cubone</t>
  </si>
  <si>
    <t>Marowak</t>
  </si>
  <si>
    <t>Hitmonlee</t>
  </si>
  <si>
    <t>Hitmonchan</t>
  </si>
  <si>
    <t>Lickitung</t>
  </si>
  <si>
    <t>Koffing</t>
  </si>
  <si>
    <t>Weezing</t>
  </si>
  <si>
    <t>Rhyhorn</t>
  </si>
  <si>
    <t>Rhydon</t>
  </si>
  <si>
    <t>Chansey</t>
  </si>
  <si>
    <t>Tangela</t>
  </si>
  <si>
    <t>Kangaskhan</t>
  </si>
  <si>
    <t>Horsea</t>
  </si>
  <si>
    <t>Seadra</t>
  </si>
  <si>
    <t>Goldeen</t>
  </si>
  <si>
    <t>Seaking</t>
  </si>
  <si>
    <t>Staryu</t>
  </si>
  <si>
    <t>Starmie</t>
  </si>
  <si>
    <t>Mr. Mime</t>
  </si>
  <si>
    <t>Scyther</t>
  </si>
  <si>
    <t>Jynx</t>
  </si>
  <si>
    <t>Electabuzz</t>
  </si>
  <si>
    <t>Magmar</t>
  </si>
  <si>
    <t>Pinsir</t>
  </si>
  <si>
    <t>Tauros</t>
  </si>
  <si>
    <t>Magikarp</t>
  </si>
  <si>
    <t>Gyarados</t>
  </si>
  <si>
    <t>Lapras</t>
  </si>
  <si>
    <t>Ditto</t>
  </si>
  <si>
    <t>Vaporeon</t>
  </si>
  <si>
    <t>Jolteon</t>
  </si>
  <si>
    <t>Flareon</t>
  </si>
  <si>
    <t>Porygon</t>
  </si>
  <si>
    <t>Omanyte</t>
  </si>
  <si>
    <t>Omastar</t>
  </si>
  <si>
    <t>Kabuto</t>
  </si>
  <si>
    <t>Kabutops</t>
  </si>
  <si>
    <t>Aerodactyl</t>
  </si>
  <si>
    <t>Snorlax</t>
  </si>
  <si>
    <t>Articuno</t>
  </si>
  <si>
    <t>Zapdos</t>
  </si>
  <si>
    <t>Moltres</t>
  </si>
  <si>
    <t>Dratini</t>
  </si>
  <si>
    <t>Dragonair</t>
  </si>
  <si>
    <t>Dragonite</t>
  </si>
  <si>
    <t>Mewtwo</t>
  </si>
  <si>
    <t>Mew</t>
  </si>
  <si>
    <t>Chikorita</t>
  </si>
  <si>
    <t>Bayleef</t>
  </si>
  <si>
    <t>Meganium</t>
  </si>
  <si>
    <t>Cyndaquil</t>
  </si>
  <si>
    <t>Quilava</t>
  </si>
  <si>
    <t>Typhlosion</t>
  </si>
  <si>
    <t>Totodile</t>
  </si>
  <si>
    <t>Croconaw</t>
  </si>
  <si>
    <t>Feraligatr</t>
  </si>
  <si>
    <t>Sentret</t>
  </si>
  <si>
    <t>Furret</t>
  </si>
  <si>
    <t>Hoothoot</t>
  </si>
  <si>
    <t>Noctowl</t>
  </si>
  <si>
    <t>Ledyba</t>
  </si>
  <si>
    <t>Ledian</t>
  </si>
  <si>
    <t>Spinarak</t>
  </si>
  <si>
    <t>Ariados</t>
  </si>
  <si>
    <t>Crobat</t>
  </si>
  <si>
    <t>Chinchou</t>
  </si>
  <si>
    <t>Lanturn</t>
  </si>
  <si>
    <t>Pichu</t>
  </si>
  <si>
    <t>Cleffa</t>
  </si>
  <si>
    <t>Igglybuff</t>
  </si>
  <si>
    <t>Togepi</t>
  </si>
  <si>
    <t>Togetic</t>
  </si>
  <si>
    <t>Natu</t>
  </si>
  <si>
    <t>Xatu</t>
  </si>
  <si>
    <t>Mareep</t>
  </si>
  <si>
    <t>Flaaffy</t>
  </si>
  <si>
    <t>Ampharos</t>
  </si>
  <si>
    <t>Bellossom</t>
  </si>
  <si>
    <t>Marill</t>
  </si>
  <si>
    <t>Azumarill</t>
  </si>
  <si>
    <t>Sudowoodo</t>
  </si>
  <si>
    <t>Politoed</t>
  </si>
  <si>
    <t>Hoppip</t>
  </si>
  <si>
    <t>Skiploom</t>
  </si>
  <si>
    <t>Jumpluff</t>
  </si>
  <si>
    <t>Aipom</t>
  </si>
  <si>
    <t>Sunkern</t>
  </si>
  <si>
    <t>Sunflora</t>
  </si>
  <si>
    <t>Yanma</t>
  </si>
  <si>
    <t>Wooper</t>
  </si>
  <si>
    <t>Quagsire</t>
  </si>
  <si>
    <t>Espeon</t>
  </si>
  <si>
    <t>Umbreon</t>
  </si>
  <si>
    <t>Murkrow</t>
  </si>
  <si>
    <t>Slowking</t>
  </si>
  <si>
    <t>Misdreavus</t>
  </si>
  <si>
    <t>Unown A</t>
  </si>
  <si>
    <t>Unown B</t>
  </si>
  <si>
    <t>Unown C</t>
  </si>
  <si>
    <t>Unown D</t>
  </si>
  <si>
    <t>Unown E</t>
  </si>
  <si>
    <t>Unown F</t>
  </si>
  <si>
    <t>Unown G</t>
  </si>
  <si>
    <t>Unown H</t>
  </si>
  <si>
    <t>Unown I</t>
  </si>
  <si>
    <t>Unown J</t>
  </si>
  <si>
    <t>Unown K</t>
  </si>
  <si>
    <t>Unown L</t>
  </si>
  <si>
    <t>Unown M</t>
  </si>
  <si>
    <t>Unown N</t>
  </si>
  <si>
    <t>Unown O</t>
  </si>
  <si>
    <t>Unown P</t>
  </si>
  <si>
    <t>Unown Q</t>
  </si>
  <si>
    <t>Unown R</t>
  </si>
  <si>
    <t>Unown S</t>
  </si>
  <si>
    <t>Unown T</t>
  </si>
  <si>
    <t>Unown U</t>
  </si>
  <si>
    <t>Unown V</t>
  </si>
  <si>
    <t>Unown W</t>
  </si>
  <si>
    <t>Unown X</t>
  </si>
  <si>
    <t>Unown Y</t>
  </si>
  <si>
    <t>Unown Z</t>
  </si>
  <si>
    <t>Unown !</t>
  </si>
  <si>
    <t>Unown ?</t>
  </si>
  <si>
    <t>Wobbuffet</t>
  </si>
  <si>
    <t>Girafarig</t>
  </si>
  <si>
    <t>Pineco</t>
  </si>
  <si>
    <t>Forretress</t>
  </si>
  <si>
    <t>Dunsparce</t>
  </si>
  <si>
    <t>Gligar</t>
  </si>
  <si>
    <t>Steelix</t>
  </si>
  <si>
    <t>Snubbull</t>
  </si>
  <si>
    <t>Granbull</t>
  </si>
  <si>
    <t>Qwilfish</t>
  </si>
  <si>
    <t>Scizor</t>
  </si>
  <si>
    <t>Shuckle</t>
  </si>
  <si>
    <t>Heracross</t>
  </si>
  <si>
    <t>Sneasel</t>
  </si>
  <si>
    <t>Teddiursa</t>
  </si>
  <si>
    <t>Ursaring</t>
  </si>
  <si>
    <t>Slugma</t>
  </si>
  <si>
    <t>Magcargo</t>
  </si>
  <si>
    <t>Swinub</t>
  </si>
  <si>
    <t>Piloswine</t>
  </si>
  <si>
    <t>Corsola</t>
  </si>
  <si>
    <t>Remoraid</t>
  </si>
  <si>
    <t>Octillery</t>
  </si>
  <si>
    <t>Delibird</t>
  </si>
  <si>
    <t>Mantine</t>
  </si>
  <si>
    <t>Skarmory</t>
  </si>
  <si>
    <t>Houndour</t>
  </si>
  <si>
    <t>Houndoom</t>
  </si>
  <si>
    <t>Kingdra</t>
  </si>
  <si>
    <t>Phanpy</t>
  </si>
  <si>
    <t>Donphan</t>
  </si>
  <si>
    <t>Porygon2</t>
  </si>
  <si>
    <t>Stantler</t>
  </si>
  <si>
    <t>Smeargle</t>
  </si>
  <si>
    <t>Hitmontop</t>
  </si>
  <si>
    <t>Smoochum</t>
  </si>
  <si>
    <t>Elekid</t>
  </si>
  <si>
    <t>Magby</t>
  </si>
  <si>
    <t>Miltank</t>
  </si>
  <si>
    <t>Blissey</t>
  </si>
  <si>
    <t>Raikou</t>
  </si>
  <si>
    <t>Entei</t>
  </si>
  <si>
    <t>Suicune</t>
  </si>
  <si>
    <t>Larvitar</t>
  </si>
  <si>
    <t>Pupitar</t>
  </si>
  <si>
    <t>Tyranitar</t>
  </si>
  <si>
    <t>Lugia</t>
  </si>
  <si>
    <t>Ho-Oh</t>
  </si>
  <si>
    <t>Celebi</t>
  </si>
  <si>
    <t>Celebi (Pink)</t>
  </si>
  <si>
    <t>Treecko</t>
  </si>
  <si>
    <t>Grovyle</t>
  </si>
  <si>
    <t>Sceptile</t>
  </si>
  <si>
    <t>Torchic</t>
  </si>
  <si>
    <t>Combusken</t>
  </si>
  <si>
    <t>Blaziken</t>
  </si>
  <si>
    <t>Mudkip</t>
  </si>
  <si>
    <t>Marshtomp</t>
  </si>
  <si>
    <t>Swampert</t>
  </si>
  <si>
    <t>Poochyena</t>
  </si>
  <si>
    <t>Mightyena</t>
  </si>
  <si>
    <t>Zigzagoon</t>
  </si>
  <si>
    <t>Linoone</t>
  </si>
  <si>
    <t>Wurmple</t>
  </si>
  <si>
    <t>Silcoon</t>
  </si>
  <si>
    <t>Beautifly</t>
  </si>
  <si>
    <t>Cascoon</t>
  </si>
  <si>
    <t>Dustox</t>
  </si>
  <si>
    <t>Lotad</t>
  </si>
  <si>
    <t>Lombre</t>
  </si>
  <si>
    <t>Ludicolo</t>
  </si>
  <si>
    <t>Seedot</t>
  </si>
  <si>
    <t>Nuzleaf</t>
  </si>
  <si>
    <t>Shiftry</t>
  </si>
  <si>
    <t>Taillow</t>
  </si>
  <si>
    <t>Swellow</t>
  </si>
  <si>
    <t>Wingull</t>
  </si>
  <si>
    <t>Pelipper</t>
  </si>
  <si>
    <t>Ralts</t>
  </si>
  <si>
    <t>Kirlia</t>
  </si>
  <si>
    <t>Gardevoir</t>
  </si>
  <si>
    <t>Surskit</t>
  </si>
  <si>
    <t>Masquerain</t>
  </si>
  <si>
    <t>Shroomish</t>
  </si>
  <si>
    <t>Breloom</t>
  </si>
  <si>
    <t>Slakoth</t>
  </si>
  <si>
    <t>Vigoroth</t>
  </si>
  <si>
    <t>Slaking</t>
  </si>
  <si>
    <t>Nincada</t>
  </si>
  <si>
    <t>Ninjask</t>
  </si>
  <si>
    <t>Shedinja</t>
  </si>
  <si>
    <t>Whismur</t>
  </si>
  <si>
    <t>Loudred</t>
  </si>
  <si>
    <t>Exploud</t>
  </si>
  <si>
    <t>Makuhita</t>
  </si>
  <si>
    <t>Hariyama</t>
  </si>
  <si>
    <t>Azurill</t>
  </si>
  <si>
    <t>Nosepass</t>
  </si>
  <si>
    <t>Skitty</t>
  </si>
  <si>
    <t>Delcatty</t>
  </si>
  <si>
    <t>Sableye</t>
  </si>
  <si>
    <t>Mawile</t>
  </si>
  <si>
    <t>Aron</t>
  </si>
  <si>
    <t>Lairon</t>
  </si>
  <si>
    <t>Aggron</t>
  </si>
  <si>
    <t>Meditite</t>
  </si>
  <si>
    <t>Medicham</t>
  </si>
  <si>
    <t>Electrike</t>
  </si>
  <si>
    <t>Manectric</t>
  </si>
  <si>
    <t>Plusle</t>
  </si>
  <si>
    <t>Minun</t>
  </si>
  <si>
    <t>Volbeat</t>
  </si>
  <si>
    <t>Illumise</t>
  </si>
  <si>
    <t>Roselia</t>
  </si>
  <si>
    <t>Gulpin</t>
  </si>
  <si>
    <t>Swalot</t>
  </si>
  <si>
    <t>Carvanha</t>
  </si>
  <si>
    <t>Sharpedo</t>
  </si>
  <si>
    <t>Wailmer</t>
  </si>
  <si>
    <t>Wailord</t>
  </si>
  <si>
    <t>Numel</t>
  </si>
  <si>
    <t>Camerupt</t>
  </si>
  <si>
    <t>Torkoal</t>
  </si>
  <si>
    <t>Spoink</t>
  </si>
  <si>
    <t>Grumpig</t>
  </si>
  <si>
    <t>Spinda</t>
  </si>
  <si>
    <t>Trapinch</t>
  </si>
  <si>
    <t>Vibrava</t>
  </si>
  <si>
    <t>Flygon</t>
  </si>
  <si>
    <t>Cacnea</t>
  </si>
  <si>
    <t>Cacturne</t>
  </si>
  <si>
    <t>Swablu</t>
  </si>
  <si>
    <t>Altaria</t>
  </si>
  <si>
    <t>Zangoose</t>
  </si>
  <si>
    <t>Seviper</t>
  </si>
  <si>
    <t>Lunatone</t>
  </si>
  <si>
    <t>Solrock</t>
  </si>
  <si>
    <t>Barboach</t>
  </si>
  <si>
    <t>Whiscash</t>
  </si>
  <si>
    <t>Corphish</t>
  </si>
  <si>
    <t>Crawdaunt</t>
  </si>
  <si>
    <t>Baltoy</t>
  </si>
  <si>
    <t>Claydol</t>
  </si>
  <si>
    <t>Lileep</t>
  </si>
  <si>
    <t>Cradily</t>
  </si>
  <si>
    <t>Anorith</t>
  </si>
  <si>
    <t>Armaldo</t>
  </si>
  <si>
    <t>Feebas</t>
  </si>
  <si>
    <t>Milotic</t>
  </si>
  <si>
    <t>Castform</t>
  </si>
  <si>
    <t>Castform (Hail)</t>
  </si>
  <si>
    <t>Castform (Sunny)</t>
  </si>
  <si>
    <t>Castform (Rain)</t>
  </si>
  <si>
    <t>Kecleon</t>
  </si>
  <si>
    <t>Kecleon (Purple)</t>
  </si>
  <si>
    <t>Shuppet</t>
  </si>
  <si>
    <t>Banette</t>
  </si>
  <si>
    <t>Duskull</t>
  </si>
  <si>
    <t>Dusclops</t>
  </si>
  <si>
    <t>Tropius</t>
  </si>
  <si>
    <t>Chimecho</t>
  </si>
  <si>
    <t>Absol</t>
  </si>
  <si>
    <t>Wynaut</t>
  </si>
  <si>
    <t>Snorunt</t>
  </si>
  <si>
    <t>Glalie</t>
  </si>
  <si>
    <t>Spheal</t>
  </si>
  <si>
    <t>Sealeo</t>
  </si>
  <si>
    <t>Walrein</t>
  </si>
  <si>
    <t>Clamperl</t>
  </si>
  <si>
    <t>Huntail</t>
  </si>
  <si>
    <t>Gorebyss</t>
  </si>
  <si>
    <t>Relicanth</t>
  </si>
  <si>
    <t>Luvdisc</t>
  </si>
  <si>
    <t>Bagon</t>
  </si>
  <si>
    <t>Shelgon</t>
  </si>
  <si>
    <t>Salamence</t>
  </si>
  <si>
    <t>Beldum</t>
  </si>
  <si>
    <t>Metang</t>
  </si>
  <si>
    <t>Metagross</t>
  </si>
  <si>
    <t>Regirock</t>
  </si>
  <si>
    <t>Regice</t>
  </si>
  <si>
    <t>Registeel</t>
  </si>
  <si>
    <t>Latias</t>
  </si>
  <si>
    <t>Latios</t>
  </si>
  <si>
    <t>Kyogre</t>
  </si>
  <si>
    <t>Groudon</t>
  </si>
  <si>
    <t>Rayquaza</t>
  </si>
  <si>
    <t>Jirachi</t>
  </si>
  <si>
    <t>Deoxys</t>
  </si>
  <si>
    <t>Deoxys (Attack)</t>
  </si>
  <si>
    <t>Deoxys (Defense)</t>
  </si>
  <si>
    <t>Deoxys (Speed)</t>
  </si>
  <si>
    <t>Turtwig</t>
  </si>
  <si>
    <t>Grotle</t>
  </si>
  <si>
    <t>Torterra</t>
  </si>
  <si>
    <t>Chimchar</t>
  </si>
  <si>
    <t>Monferno</t>
  </si>
  <si>
    <t>Infernape</t>
  </si>
  <si>
    <t>Piplup</t>
  </si>
  <si>
    <t>Prinplup</t>
  </si>
  <si>
    <t>Empoleon</t>
  </si>
  <si>
    <t>Starly</t>
  </si>
  <si>
    <t>Staravia</t>
  </si>
  <si>
    <t>Staraptor</t>
  </si>
  <si>
    <t>Bidoof</t>
  </si>
  <si>
    <t>Bibarel</t>
  </si>
  <si>
    <t>Kricketot</t>
  </si>
  <si>
    <t>Kricketune</t>
  </si>
  <si>
    <t>Shinx</t>
  </si>
  <si>
    <t>Luxio</t>
  </si>
  <si>
    <t>Luxray</t>
  </si>
  <si>
    <t>Budew</t>
  </si>
  <si>
    <t>Roserade</t>
  </si>
  <si>
    <t>Cranidos</t>
  </si>
  <si>
    <t>Rampardos</t>
  </si>
  <si>
    <t>Shieldon</t>
  </si>
  <si>
    <t>Bastiodon</t>
  </si>
  <si>
    <t>Burmy (Sand Cloak)</t>
  </si>
  <si>
    <t>Burmy (Plant Cloak)</t>
  </si>
  <si>
    <t>Burmy (Trash Cloak)</t>
  </si>
  <si>
    <t>Wormadam (Sand Cloak)</t>
  </si>
  <si>
    <t>Wormadam (Plant Cloak)</t>
  </si>
  <si>
    <t>Wormadam (Trash Cloak)</t>
  </si>
  <si>
    <t>Mothim</t>
  </si>
  <si>
    <t>Combee</t>
  </si>
  <si>
    <t>Vespiquen</t>
  </si>
  <si>
    <t>Pachirisu</t>
  </si>
  <si>
    <t>Buizel</t>
  </si>
  <si>
    <t>Floatzel</t>
  </si>
  <si>
    <t>Cherubi</t>
  </si>
  <si>
    <t>Cherrim</t>
  </si>
  <si>
    <t>Cherrim (Open)</t>
  </si>
  <si>
    <t>Shellos (East)</t>
  </si>
  <si>
    <t>Shellos (West)</t>
  </si>
  <si>
    <t>Gastrodon (East)</t>
  </si>
  <si>
    <t>Gastrodon (West)</t>
  </si>
  <si>
    <t>Ambipom</t>
  </si>
  <si>
    <t>Drifloon</t>
  </si>
  <si>
    <t>Drifblim</t>
  </si>
  <si>
    <t>Buneary</t>
  </si>
  <si>
    <t>Lopunny</t>
  </si>
  <si>
    <t>Mismagius</t>
  </si>
  <si>
    <t>Honchkrow</t>
  </si>
  <si>
    <t>Glameow</t>
  </si>
  <si>
    <t>Purugly</t>
  </si>
  <si>
    <t>Chingling</t>
  </si>
  <si>
    <t>Stunky</t>
  </si>
  <si>
    <t>Skuntank</t>
  </si>
  <si>
    <t>Bronzor</t>
  </si>
  <si>
    <t>Bronzong</t>
  </si>
  <si>
    <t>Bonsly</t>
  </si>
  <si>
    <t>Mime Jr.</t>
  </si>
  <si>
    <t>Happiny</t>
  </si>
  <si>
    <t>Chatot</t>
  </si>
  <si>
    <t>Spiritomb</t>
  </si>
  <si>
    <t>Gible</t>
  </si>
  <si>
    <t>Gabite</t>
  </si>
  <si>
    <t>Garchomp</t>
  </si>
  <si>
    <t>Munchlax</t>
  </si>
  <si>
    <t>Riolu</t>
  </si>
  <si>
    <t>Lucario</t>
  </si>
  <si>
    <t>Hippopotas</t>
  </si>
  <si>
    <t>Hippowdon</t>
  </si>
  <si>
    <t>Skorupi</t>
  </si>
  <si>
    <t>Drapion</t>
  </si>
  <si>
    <t>Croagunk</t>
  </si>
  <si>
    <t>Toxicroak</t>
  </si>
  <si>
    <t>Carnivine</t>
  </si>
  <si>
    <t>Finneon</t>
  </si>
  <si>
    <t>Lumineon</t>
  </si>
  <si>
    <t>Mantyke</t>
  </si>
  <si>
    <t>Snover</t>
  </si>
  <si>
    <t>Abomasnow</t>
  </si>
  <si>
    <t>Weavile</t>
  </si>
  <si>
    <t>Magnezone</t>
  </si>
  <si>
    <t>Lickilicky</t>
  </si>
  <si>
    <t>Rhyperior</t>
  </si>
  <si>
    <t>Tangrowth</t>
  </si>
  <si>
    <t>Electivire</t>
  </si>
  <si>
    <t>Magmortar</t>
  </si>
  <si>
    <t>Togekiss</t>
  </si>
  <si>
    <t>Yanmega</t>
  </si>
  <si>
    <t>Leafeon</t>
  </si>
  <si>
    <t>Glaceon</t>
  </si>
  <si>
    <t>Gliscor</t>
  </si>
  <si>
    <t>Mamoswine</t>
  </si>
  <si>
    <t>Porygon-Z</t>
  </si>
  <si>
    <t>Gallade</t>
  </si>
  <si>
    <t>Probopass</t>
  </si>
  <si>
    <t>Dusknoir</t>
  </si>
  <si>
    <t>Froslass</t>
  </si>
  <si>
    <t>Rotom</t>
  </si>
  <si>
    <t>Uxie</t>
  </si>
  <si>
    <t>Mesprit</t>
  </si>
  <si>
    <t>Azelf</t>
  </si>
  <si>
    <t>Dialga</t>
  </si>
  <si>
    <t>Palkia</t>
  </si>
  <si>
    <t>Heatran</t>
  </si>
  <si>
    <t>Regigigas</t>
  </si>
  <si>
    <t>Giratina</t>
  </si>
  <si>
    <t>Cresselia</t>
  </si>
  <si>
    <t>Phione</t>
  </si>
  <si>
    <t>Manaphy</t>
  </si>
  <si>
    <t>Darkrai</t>
  </si>
  <si>
    <t>Shaymin</t>
  </si>
  <si>
    <t>Shaymin (Sky Forme)</t>
  </si>
  <si>
    <t>Giratina (Origin Forme)</t>
  </si>
  <si>
    <t>??????????</t>
  </si>
  <si>
    <t>Dialga (Primal)</t>
  </si>
  <si>
    <t>Decoy</t>
  </si>
  <si>
    <t>Statue</t>
  </si>
  <si>
    <t>Mama</t>
  </si>
  <si>
    <t>reserve_27</t>
  </si>
  <si>
    <t>reserve_28</t>
  </si>
  <si>
    <t>reserve_29</t>
  </si>
  <si>
    <t>reserve_30</t>
  </si>
  <si>
    <t>reserve_31</t>
  </si>
  <si>
    <t>reserve_32</t>
  </si>
  <si>
    <t>reserve_33</t>
  </si>
  <si>
    <t>reserve_34</t>
  </si>
  <si>
    <t>reserve_35</t>
  </si>
  <si>
    <t>reserve_36</t>
  </si>
  <si>
    <t>reserve_37</t>
  </si>
  <si>
    <t>reserve_38</t>
  </si>
  <si>
    <t>reserve_39</t>
  </si>
  <si>
    <t>reserve_40</t>
  </si>
  <si>
    <t>reserve_41</t>
  </si>
  <si>
    <t>reserve_42</t>
  </si>
  <si>
    <t>reserve_43</t>
  </si>
  <si>
    <t>reserve_44</t>
  </si>
  <si>
    <t>reserve_45</t>
  </si>
  <si>
    <t>None</t>
  </si>
  <si>
    <t>Normal</t>
  </si>
  <si>
    <t>Fire</t>
  </si>
  <si>
    <t>Water</t>
  </si>
  <si>
    <t>Grass</t>
  </si>
  <si>
    <t>Electric</t>
  </si>
  <si>
    <t>Ice</t>
  </si>
  <si>
    <t>Fighting</t>
  </si>
  <si>
    <t>Poison</t>
  </si>
  <si>
    <t>Ground</t>
  </si>
  <si>
    <t>Flying</t>
  </si>
  <si>
    <t>Bug</t>
  </si>
  <si>
    <t>Rock</t>
  </si>
  <si>
    <t>Ghost</t>
  </si>
  <si>
    <t>Dragon</t>
  </si>
  <si>
    <t>Dark</t>
  </si>
  <si>
    <t>Steel</t>
  </si>
  <si>
    <t>Neutral</t>
  </si>
  <si>
    <t>1* (1st) - P</t>
  </si>
  <si>
    <t>1* (2nd) - P</t>
  </si>
  <si>
    <t>2* - P</t>
  </si>
  <si>
    <t>3* - P</t>
  </si>
  <si>
    <t>Egg (3*) - P</t>
  </si>
  <si>
    <t>1* (1st) - T</t>
  </si>
  <si>
    <t>1* (2nd) - T</t>
  </si>
  <si>
    <t>2* - T</t>
  </si>
  <si>
    <t>3* - T</t>
  </si>
  <si>
    <t>Specific (3*) - P</t>
  </si>
  <si>
    <t>Rugged Stone</t>
  </si>
  <si>
    <t>Berry</t>
  </si>
  <si>
    <t>Money</t>
  </si>
  <si>
    <t>Music Note</t>
  </si>
  <si>
    <t>Song</t>
  </si>
  <si>
    <t>TM Disc</t>
  </si>
  <si>
    <t>Decorated Chest</t>
  </si>
  <si>
    <t>Drink</t>
  </si>
  <si>
    <t>Glasses</t>
  </si>
  <si>
    <t>Seed</t>
  </si>
  <si>
    <t>Sphere</t>
  </si>
  <si>
    <t>Pyramid</t>
  </si>
  <si>
    <t>Layered Scale</t>
  </si>
  <si>
    <t>Smooth Scale</t>
  </si>
  <si>
    <t>Tag</t>
  </si>
  <si>
    <t>Amulet</t>
  </si>
  <si>
    <t>Shard</t>
  </si>
  <si>
    <t>Gummi 2</t>
  </si>
  <si>
    <t>Chest 2</t>
  </si>
  <si>
    <t>Chest 1</t>
  </si>
  <si>
    <t>Gummi 1</t>
  </si>
  <si>
    <t>Tiara</t>
  </si>
  <si>
    <t>Fang</t>
  </si>
  <si>
    <t>Hair</t>
  </si>
  <si>
    <t>Clear Bottle</t>
  </si>
  <si>
    <t>Opaque Bottle</t>
  </si>
  <si>
    <t>Tail 1</t>
  </si>
  <si>
    <t>Tail 2</t>
  </si>
  <si>
    <t>Scarf 1</t>
  </si>
  <si>
    <t>Scarf 2</t>
  </si>
  <si>
    <t>Horn</t>
  </si>
  <si>
    <t>Claw</t>
  </si>
  <si>
    <t>Leaf</t>
  </si>
  <si>
    <t>Heart</t>
  </si>
  <si>
    <t>Hat</t>
  </si>
  <si>
    <t>Feather</t>
  </si>
  <si>
    <t>Slab</t>
  </si>
  <si>
    <t>Brooch</t>
  </si>
  <si>
    <t>Jewel</t>
  </si>
  <si>
    <t>Smooth Stone</t>
  </si>
  <si>
    <t>Tooth</t>
  </si>
  <si>
    <t>Flower</t>
  </si>
  <si>
    <t>Bow</t>
  </si>
  <si>
    <t>Tie</t>
  </si>
  <si>
    <t>Ring</t>
  </si>
  <si>
    <t>Silk 2</t>
  </si>
  <si>
    <t>Silk 1</t>
  </si>
  <si>
    <t>Robe</t>
  </si>
  <si>
    <t>Belt</t>
  </si>
  <si>
    <t>Thorn</t>
  </si>
  <si>
    <t>Mask</t>
  </si>
  <si>
    <t>Round Stone</t>
  </si>
  <si>
    <t>Manaphy Egg</t>
  </si>
  <si>
    <t>Sprite (Explanation)</t>
  </si>
  <si>
    <t>Buy (B1, B2)</t>
  </si>
  <si>
    <t>Sell (B3,B4)</t>
  </si>
  <si>
    <t>Category (B5)</t>
  </si>
  <si>
    <t>Sprite (B6)</t>
  </si>
  <si>
    <t>Move ref. (B9, B10)</t>
  </si>
  <si>
    <t>ID (B7, B8)</t>
  </si>
  <si>
    <t>Default = 0 (B16)</t>
  </si>
  <si>
    <t>B11</t>
  </si>
  <si>
    <t>B12</t>
  </si>
  <si>
    <t>B13</t>
  </si>
  <si>
    <t>B14</t>
  </si>
  <si>
    <t>B15</t>
  </si>
  <si>
    <t>Sprite.Color? B13</t>
  </si>
  <si>
    <t>item02.dat</t>
  </si>
  <si>
    <t>item09.dat</t>
  </si>
  <si>
    <t xml:space="preserve">0C 00 13 00 </t>
  </si>
  <si>
    <t xml:space="preserve">19 00 33 00 </t>
  </si>
  <si>
    <t xml:space="preserve">25 00 34 00 </t>
  </si>
  <si>
    <t xml:space="preserve">32 00 35 00 </t>
  </si>
  <si>
    <t xml:space="preserve">38 00 47 00 </t>
  </si>
  <si>
    <t xml:space="preserve">45 00 58 00 </t>
  </si>
  <si>
    <t xml:space="preserve">51 00 59 00 </t>
  </si>
  <si>
    <t xml:space="preserve">5E 00 64 00 </t>
  </si>
  <si>
    <t xml:space="preserve">6A 00 65 00 </t>
  </si>
  <si>
    <t xml:space="preserve">77 00 66 00 </t>
  </si>
  <si>
    <t xml:space="preserve">83 00 67 00 </t>
  </si>
  <si>
    <t xml:space="preserve">90 00 6C 00 </t>
  </si>
  <si>
    <t xml:space="preserve">9D 00 70 00 </t>
  </si>
  <si>
    <t xml:space="preserve">A9 00 AB 00 </t>
  </si>
  <si>
    <t xml:space="preserve">B6 00 BD 00 </t>
  </si>
  <si>
    <t xml:space="preserve">C2 00 BE 00 </t>
  </si>
  <si>
    <t xml:space="preserve">CF 00 C8 00 </t>
  </si>
  <si>
    <t xml:space="preserve">DB 00 C9 00 </t>
  </si>
  <si>
    <t xml:space="preserve">E8 00 CA 00 </t>
  </si>
  <si>
    <t xml:space="preserve">F5 00 CB 00 </t>
  </si>
  <si>
    <t xml:space="preserve">01 01 CE 00 </t>
  </si>
  <si>
    <t xml:space="preserve">0E 01 CF 00 </t>
  </si>
  <si>
    <t xml:space="preserve">1A 01 D0 00 </t>
  </si>
  <si>
    <t xml:space="preserve">27 01 D1 00 </t>
  </si>
  <si>
    <t xml:space="preserve">33 01 D2 00 </t>
  </si>
  <si>
    <t xml:space="preserve">40 01 D4 00 </t>
  </si>
  <si>
    <t xml:space="preserve">4C 01 D6 00 </t>
  </si>
  <si>
    <t xml:space="preserve">59 01 D7 00 </t>
  </si>
  <si>
    <t xml:space="preserve">66 01 DD 00 </t>
  </si>
  <si>
    <t xml:space="preserve">72 01 DE 00 </t>
  </si>
  <si>
    <t xml:space="preserve">7F 01 DF 00 </t>
  </si>
  <si>
    <t xml:space="preserve">8B 01 E1 00 </t>
  </si>
  <si>
    <t xml:space="preserve">98 01 E3 00 </t>
  </si>
  <si>
    <t xml:space="preserve">A4 01 E4 00 </t>
  </si>
  <si>
    <t xml:space="preserve">B1 01 E5 00 </t>
  </si>
  <si>
    <t xml:space="preserve">BE 01 E6 00 </t>
  </si>
  <si>
    <t xml:space="preserve">CA 01 E7 00 </t>
  </si>
  <si>
    <t xml:space="preserve">D7 01 EA 00 </t>
  </si>
  <si>
    <t xml:space="preserve">E3 01 EB 00 </t>
  </si>
  <si>
    <t xml:space="preserve">F0 01 ED 00 </t>
  </si>
  <si>
    <t xml:space="preserve">FC 01 F0 00 </t>
  </si>
  <si>
    <t xml:space="preserve">09 02 F1 00 </t>
  </si>
  <si>
    <t xml:space="preserve">15 02 F2 00 </t>
  </si>
  <si>
    <t xml:space="preserve">22 02 F3 00 </t>
  </si>
  <si>
    <t xml:space="preserve">2F 02 F4 00 </t>
  </si>
  <si>
    <t xml:space="preserve">3B 02 F5 00 </t>
  </si>
  <si>
    <t xml:space="preserve">48 02 F6 00 </t>
  </si>
  <si>
    <t xml:space="preserve">54 02 F8 00 </t>
  </si>
  <si>
    <t xml:space="preserve">61 02 F9 00 </t>
  </si>
  <si>
    <t xml:space="preserve">6D 02 FB 00 </t>
  </si>
  <si>
    <t xml:space="preserve">7A 02 FC 00 </t>
  </si>
  <si>
    <t xml:space="preserve">87 02 FF 00 </t>
  </si>
  <si>
    <t xml:space="preserve">93 02 00 01 </t>
  </si>
  <si>
    <t xml:space="preserve">A0 02 01 01 </t>
  </si>
  <si>
    <t xml:space="preserve">AC 02 04 01 </t>
  </si>
  <si>
    <t xml:space="preserve">B9 02 05 01 </t>
  </si>
  <si>
    <t xml:space="preserve">C5 02 06 01 </t>
  </si>
  <si>
    <t xml:space="preserve">D2 02 07 01 </t>
  </si>
  <si>
    <t xml:space="preserve">DF 02 08 01 </t>
  </si>
  <si>
    <t xml:space="preserve">EB 02 09 01 </t>
  </si>
  <si>
    <t xml:space="preserve">F8 02 0A 01 </t>
  </si>
  <si>
    <t xml:space="preserve">04 03 0B 01 </t>
  </si>
  <si>
    <t xml:space="preserve">11 03 0D 01 </t>
  </si>
  <si>
    <t xml:space="preserve">1D 03 0E 01 </t>
  </si>
  <si>
    <t xml:space="preserve">2A 03 0F 01 </t>
  </si>
  <si>
    <t xml:space="preserve">36 03 10 01 </t>
  </si>
  <si>
    <t xml:space="preserve">43 03 11 01 </t>
  </si>
  <si>
    <t xml:space="preserve">50 03 12 01 </t>
  </si>
  <si>
    <t xml:space="preserve">5C 03 13 01 </t>
  </si>
  <si>
    <t xml:space="preserve">69 03 15 01 </t>
  </si>
  <si>
    <t xml:space="preserve">75 03 16 01 </t>
  </si>
  <si>
    <t xml:space="preserve">82 03 17 01 </t>
  </si>
  <si>
    <t xml:space="preserve">8E 03 1A 01 </t>
  </si>
  <si>
    <t xml:space="preserve">9B 03 1C 01 </t>
  </si>
  <si>
    <t xml:space="preserve">A8 03 1D 01 </t>
  </si>
  <si>
    <t xml:space="preserve">B4 03 1E 01 </t>
  </si>
  <si>
    <t xml:space="preserve">C1 03 1F 01 </t>
  </si>
  <si>
    <t xml:space="preserve">CD 03 20 01 </t>
  </si>
  <si>
    <t xml:space="preserve">DA 03 21 01 </t>
  </si>
  <si>
    <t xml:space="preserve">E6 03 22 01 </t>
  </si>
  <si>
    <t xml:space="preserve">F3 03 23 01 </t>
  </si>
  <si>
    <t xml:space="preserve">00 04 24 01 </t>
  </si>
  <si>
    <t>Item (B3, B4)</t>
  </si>
  <si>
    <t/>
  </si>
  <si>
    <t>Percentage (?) (B1, B2)</t>
  </si>
  <si>
    <t xml:space="preserve">3F 00 2D 01 </t>
  </si>
  <si>
    <t xml:space="preserve">7F 00 2E 01 </t>
  </si>
  <si>
    <t xml:space="preserve">BF 00 2F 01 </t>
  </si>
  <si>
    <t xml:space="preserve">FF 00 31 01 </t>
  </si>
  <si>
    <t xml:space="preserve">3F 01 38 01 </t>
  </si>
  <si>
    <t xml:space="preserve">7F 01 39 01 </t>
  </si>
  <si>
    <t xml:space="preserve">BF 01 3A 01 </t>
  </si>
  <si>
    <t xml:space="preserve">FF 01 3B 01 </t>
  </si>
  <si>
    <t xml:space="preserve">3F 02 3E 01 </t>
  </si>
  <si>
    <t xml:space="preserve">7F 02 3F 01 </t>
  </si>
  <si>
    <t xml:space="preserve">BF 02 42 01 </t>
  </si>
  <si>
    <t xml:space="preserve">FF 02 4B 01 </t>
  </si>
  <si>
    <t xml:space="preserve">3F 03 4C 01 </t>
  </si>
  <si>
    <t xml:space="preserve">7F 03 4D 01 </t>
  </si>
  <si>
    <t xml:space="preserve">BF 03 52 01 </t>
  </si>
  <si>
    <t xml:space="preserve">FF 03 57 01 </t>
  </si>
  <si>
    <t>item01.dat</t>
  </si>
  <si>
    <t xml:space="preserve">0A 00 A9 00 </t>
  </si>
  <si>
    <t xml:space="preserve">14 00 AA 00 </t>
  </si>
  <si>
    <t xml:space="preserve">1E 00 AB 00 </t>
  </si>
  <si>
    <t xml:space="preserve">28 00 AC 00 </t>
  </si>
  <si>
    <t xml:space="preserve">33 00 BC 00 </t>
  </si>
  <si>
    <t xml:space="preserve">3D 00 BD 00 </t>
  </si>
  <si>
    <t xml:space="preserve">47 00 BE 00 </t>
  </si>
  <si>
    <t xml:space="preserve">51 00 BF 00 </t>
  </si>
  <si>
    <t xml:space="preserve">5C 00 C0 00 </t>
  </si>
  <si>
    <t xml:space="preserve">66 00 C1 00 </t>
  </si>
  <si>
    <t xml:space="preserve">70 00 C3 00 </t>
  </si>
  <si>
    <t xml:space="preserve">7A 00 C4 00 </t>
  </si>
  <si>
    <t xml:space="preserve">85 00 C5 00 </t>
  </si>
  <si>
    <t xml:space="preserve">8F 00 C7 00 </t>
  </si>
  <si>
    <t xml:space="preserve">99 00 C8 00 </t>
  </si>
  <si>
    <t xml:space="preserve">A3 00 C9 00 </t>
  </si>
  <si>
    <t xml:space="preserve">AE 00 CA 00 </t>
  </si>
  <si>
    <t xml:space="preserve">B8 00 CB 00 </t>
  </si>
  <si>
    <t xml:space="preserve">C2 00 CC 00 </t>
  </si>
  <si>
    <t xml:space="preserve">CC 00 CE 00 </t>
  </si>
  <si>
    <t xml:space="preserve">D7 00 CF 00 </t>
  </si>
  <si>
    <t xml:space="preserve">E1 00 D0 00 </t>
  </si>
  <si>
    <t xml:space="preserve">EB 00 D1 00 </t>
  </si>
  <si>
    <t xml:space="preserve">F5 00 D2 00 </t>
  </si>
  <si>
    <t xml:space="preserve">FF 00 D3 00 </t>
  </si>
  <si>
    <t xml:space="preserve">0A 01 D4 00 </t>
  </si>
  <si>
    <t xml:space="preserve">14 01 D5 00 </t>
  </si>
  <si>
    <t xml:space="preserve">1E 01 D6 00 </t>
  </si>
  <si>
    <t xml:space="preserve">28 01 D7 00 </t>
  </si>
  <si>
    <t xml:space="preserve">33 01 D8 00 </t>
  </si>
  <si>
    <t xml:space="preserve">3D 01 D9 00 </t>
  </si>
  <si>
    <t xml:space="preserve">47 01 DA 00 </t>
  </si>
  <si>
    <t xml:space="preserve">51 01 DC 00 </t>
  </si>
  <si>
    <t xml:space="preserve">5C 01 DD 00 </t>
  </si>
  <si>
    <t xml:space="preserve">66 01 DE 00 </t>
  </si>
  <si>
    <t xml:space="preserve">70 01 DF 00 </t>
  </si>
  <si>
    <t xml:space="preserve">7A 01 E1 00 </t>
  </si>
  <si>
    <t xml:space="preserve">85 01 E3 00 </t>
  </si>
  <si>
    <t xml:space="preserve">8F 01 E4 00 </t>
  </si>
  <si>
    <t xml:space="preserve">99 01 E5 00 </t>
  </si>
  <si>
    <t xml:space="preserve">A3 01 E6 00 </t>
  </si>
  <si>
    <t xml:space="preserve">AE 01 E7 00 </t>
  </si>
  <si>
    <t xml:space="preserve">B8 01 E8 00 </t>
  </si>
  <si>
    <t xml:space="preserve">C2 01 E9 00 </t>
  </si>
  <si>
    <t xml:space="preserve">CC 01 EA 00 </t>
  </si>
  <si>
    <t xml:space="preserve">D7 01 EB 00 </t>
  </si>
  <si>
    <t xml:space="preserve">E1 01 ED 00 </t>
  </si>
  <si>
    <t xml:space="preserve">EB 01 EE 00 </t>
  </si>
  <si>
    <t xml:space="preserve">F5 01 EF 00 </t>
  </si>
  <si>
    <t xml:space="preserve">FF 01 F0 00 </t>
  </si>
  <si>
    <t xml:space="preserve">0A 02 F1 00 </t>
  </si>
  <si>
    <t xml:space="preserve">14 02 F2 00 </t>
  </si>
  <si>
    <t xml:space="preserve">1E 02 F3 00 </t>
  </si>
  <si>
    <t xml:space="preserve">28 02 F4 00 </t>
  </si>
  <si>
    <t xml:space="preserve">33 02 F5 00 </t>
  </si>
  <si>
    <t xml:space="preserve">3D 02 F6 00 </t>
  </si>
  <si>
    <t xml:space="preserve">47 02 F7 00 </t>
  </si>
  <si>
    <t xml:space="preserve">51 02 F8 00 </t>
  </si>
  <si>
    <t xml:space="preserve">5C 02 F9 00 </t>
  </si>
  <si>
    <t xml:space="preserve">66 02 FA 00 </t>
  </si>
  <si>
    <t xml:space="preserve">70 02 FB 00 </t>
  </si>
  <si>
    <t xml:space="preserve">85 02 FD 00 </t>
  </si>
  <si>
    <t xml:space="preserve">8F 02 FE 00 </t>
  </si>
  <si>
    <t xml:space="preserve">99 02 FF 00 </t>
  </si>
  <si>
    <t xml:space="preserve">A3 02 00 01 </t>
  </si>
  <si>
    <t xml:space="preserve">AE 02 01 01 </t>
  </si>
  <si>
    <t xml:space="preserve">B8 02 04 01 </t>
  </si>
  <si>
    <t xml:space="preserve">C2 02 05 01 </t>
  </si>
  <si>
    <t xml:space="preserve">CC 02 06 01 </t>
  </si>
  <si>
    <t xml:space="preserve">D7 02 07 01 </t>
  </si>
  <si>
    <t xml:space="preserve">E1 02 08 01 </t>
  </si>
  <si>
    <t xml:space="preserve">F5 02 0A 01 </t>
  </si>
  <si>
    <t xml:space="preserve">FF 02 0B 01 </t>
  </si>
  <si>
    <t xml:space="preserve">0A 03 0C 01 </t>
  </si>
  <si>
    <t xml:space="preserve">14 03 0D 01 </t>
  </si>
  <si>
    <t xml:space="preserve">1E 03 0E 01 </t>
  </si>
  <si>
    <t xml:space="preserve">28 03 0F 01 </t>
  </si>
  <si>
    <t xml:space="preserve">33 03 10 01 </t>
  </si>
  <si>
    <t xml:space="preserve">3D 03 11 01 </t>
  </si>
  <si>
    <t xml:space="preserve">47 03 12 01 </t>
  </si>
  <si>
    <t xml:space="preserve">51 03 13 01 </t>
  </si>
  <si>
    <t xml:space="preserve">5C 03 14 01 </t>
  </si>
  <si>
    <t xml:space="preserve">66 03 15 01 </t>
  </si>
  <si>
    <t xml:space="preserve">70 03 16 01 </t>
  </si>
  <si>
    <t xml:space="preserve">7A 03 17 01 </t>
  </si>
  <si>
    <t xml:space="preserve">85 03 18 01 </t>
  </si>
  <si>
    <t xml:space="preserve">8F 03 19 01 </t>
  </si>
  <si>
    <t xml:space="preserve">99 03 1A 01 </t>
  </si>
  <si>
    <t xml:space="preserve">A3 03 1B 01 </t>
  </si>
  <si>
    <t xml:space="preserve">AE 03 1C 01 </t>
  </si>
  <si>
    <t xml:space="preserve">B8 03 1D 01 </t>
  </si>
  <si>
    <t xml:space="preserve">C2 03 1E 01 </t>
  </si>
  <si>
    <t xml:space="preserve">CC 03 1F 01 </t>
  </si>
  <si>
    <t xml:space="preserve">D7 03 20 01 </t>
  </si>
  <si>
    <t xml:space="preserve">E1 03 21 01 </t>
  </si>
  <si>
    <t xml:space="preserve">EB 03 22 01 </t>
  </si>
  <si>
    <t xml:space="preserve">F5 03 23 01 </t>
  </si>
  <si>
    <t xml:space="preserve">FF 03 24 01 </t>
  </si>
  <si>
    <t>item00.dat</t>
  </si>
  <si>
    <t xml:space="preserve">55 00 47 00 </t>
  </si>
  <si>
    <t xml:space="preserve">AA 00 49 00 </t>
  </si>
  <si>
    <t xml:space="preserve">FF 00 4D 00 </t>
  </si>
  <si>
    <t xml:space="preserve">55 01 58 00 </t>
  </si>
  <si>
    <t xml:space="preserve">AA 01 59 00 </t>
  </si>
  <si>
    <t xml:space="preserve">FF 01 64 00 </t>
  </si>
  <si>
    <t xml:space="preserve">55 02 65 00 </t>
  </si>
  <si>
    <t xml:space="preserve">AA 02 66 00 </t>
  </si>
  <si>
    <t xml:space="preserve">FF 02 6C 00 </t>
  </si>
  <si>
    <t xml:space="preserve">55 03 AB 00 </t>
  </si>
  <si>
    <t xml:space="preserve">AA 03 AC 00 </t>
  </si>
  <si>
    <t xml:space="preserve">FF 03 6A 01 </t>
  </si>
  <si>
    <t xml:space="preserve">AA 00 46 00 </t>
  </si>
  <si>
    <t xml:space="preserve">55 01 49 00 </t>
  </si>
  <si>
    <t xml:space="preserve">FF 01 63 00 </t>
  </si>
  <si>
    <t xml:space="preserve">AA 02 6D 00 </t>
  </si>
  <si>
    <t xml:space="preserve">55 03 6E 00 </t>
  </si>
  <si>
    <t xml:space="preserve">FF 03 4A 01 </t>
  </si>
  <si>
    <t>item03.dat</t>
  </si>
  <si>
    <t xml:space="preserve">00 01 45 00 </t>
  </si>
  <si>
    <t xml:space="preserve">00 02 46 00 </t>
  </si>
  <si>
    <t xml:space="preserve">00 03 4B 01 </t>
  </si>
  <si>
    <t xml:space="preserve">00 04 4C 01 </t>
  </si>
  <si>
    <t>item04.dat</t>
  </si>
  <si>
    <t xml:space="preserve">7E 00 1A 00 </t>
  </si>
  <si>
    <t xml:space="preserve">FC 00 25 00 </t>
  </si>
  <si>
    <t xml:space="preserve">7B 01 28 00 </t>
  </si>
  <si>
    <t xml:space="preserve">F9 01 29 00 </t>
  </si>
  <si>
    <t xml:space="preserve">78 02 48 00 </t>
  </si>
  <si>
    <t xml:space="preserve">F6 02 63 00 </t>
  </si>
  <si>
    <t xml:space="preserve">03 03 6E 00 </t>
  </si>
  <si>
    <t xml:space="preserve">81 03 AA 00 </t>
  </si>
  <si>
    <t xml:space="preserve">FF 03 43 01 </t>
  </si>
  <si>
    <t>item05.dat</t>
  </si>
  <si>
    <t xml:space="preserve">2A 00 03 00 </t>
  </si>
  <si>
    <t xml:space="preserve">55 00 12 00 </t>
  </si>
  <si>
    <t xml:space="preserve">6A 00 17 00 </t>
  </si>
  <si>
    <t xml:space="preserve">95 00 20 00 </t>
  </si>
  <si>
    <t xml:space="preserve">AA 00 47 00 </t>
  </si>
  <si>
    <t xml:space="preserve">D5 00 49 00 </t>
  </si>
  <si>
    <t xml:space="preserve">00 01 59 00 </t>
  </si>
  <si>
    <t xml:space="preserve">2A 01 77 00 </t>
  </si>
  <si>
    <t xml:space="preserve">55 01 78 00 </t>
  </si>
  <si>
    <t xml:space="preserve">80 01 79 00 </t>
  </si>
  <si>
    <t xml:space="preserve">AA 01 7A 00 </t>
  </si>
  <si>
    <t xml:space="preserve">D5 01 7B 00 </t>
  </si>
  <si>
    <t xml:space="preserve">00 02 7C 00 </t>
  </si>
  <si>
    <t xml:space="preserve">2A 02 7D 00 </t>
  </si>
  <si>
    <t xml:space="preserve">55 02 7E 00 </t>
  </si>
  <si>
    <t xml:space="preserve">80 02 7F 00 </t>
  </si>
  <si>
    <t xml:space="preserve">AA 02 80 00 </t>
  </si>
  <si>
    <t xml:space="preserve">D5 02 81 00 </t>
  </si>
  <si>
    <t xml:space="preserve">00 03 82 00 </t>
  </si>
  <si>
    <t xml:space="preserve">2A 03 83 00 </t>
  </si>
  <si>
    <t xml:space="preserve">55 03 84 00 </t>
  </si>
  <si>
    <t xml:space="preserve">80 03 85 00 </t>
  </si>
  <si>
    <t xml:space="preserve">AA 03 86 00 </t>
  </si>
  <si>
    <t xml:space="preserve">D5 03 87 00 </t>
  </si>
  <si>
    <t xml:space="preserve">FF 03 AB 00 </t>
  </si>
  <si>
    <t>item06.dat</t>
  </si>
  <si>
    <t>item07.dat</t>
  </si>
  <si>
    <t xml:space="preserve">CC 00 46 00 </t>
  </si>
  <si>
    <t xml:space="preserve">99 01 63 00 </t>
  </si>
  <si>
    <t xml:space="preserve">66 02 A9 00 </t>
  </si>
  <si>
    <t xml:space="preserve">33 03 2F 01 </t>
  </si>
  <si>
    <t xml:space="preserve">00 04 4A 01 </t>
  </si>
  <si>
    <t xml:space="preserve">10 00 03 00 </t>
  </si>
  <si>
    <t xml:space="preserve">21 00 11 00 </t>
  </si>
  <si>
    <t xml:space="preserve">31 00 12 00 </t>
  </si>
  <si>
    <t xml:space="preserve">42 00 17 00 </t>
  </si>
  <si>
    <t xml:space="preserve">52 00 20 00 </t>
  </si>
  <si>
    <t xml:space="preserve">63 00 28 00 </t>
  </si>
  <si>
    <t xml:space="preserve">73 00 49 00 </t>
  </si>
  <si>
    <t xml:space="preserve">84 00 5E 00 </t>
  </si>
  <si>
    <t xml:space="preserve">94 00 5F 00 </t>
  </si>
  <si>
    <t xml:space="preserve">A5 00 60 00 </t>
  </si>
  <si>
    <t xml:space="preserve">B5 00 70 00 </t>
  </si>
  <si>
    <t xml:space="preserve">C6 00 BC 00 </t>
  </si>
  <si>
    <t xml:space="preserve">D6 00 BE 00 </t>
  </si>
  <si>
    <t xml:space="preserve">E7 00 BF 00 </t>
  </si>
  <si>
    <t xml:space="preserve">F7 00 C0 00 </t>
  </si>
  <si>
    <t xml:space="preserve">08 01 C1 00 </t>
  </si>
  <si>
    <t xml:space="preserve">18 01 C3 00 </t>
  </si>
  <si>
    <t xml:space="preserve">29 01 C5 00 </t>
  </si>
  <si>
    <t xml:space="preserve">39 01 C7 00 </t>
  </si>
  <si>
    <t xml:space="preserve">4A 01 CB 00 </t>
  </si>
  <si>
    <t xml:space="preserve">5A 01 CF 00 </t>
  </si>
  <si>
    <t xml:space="preserve">6B 01 D6 00 </t>
  </si>
  <si>
    <t xml:space="preserve">7B 01 D7 00 </t>
  </si>
  <si>
    <t xml:space="preserve">8C 01 DA 00 </t>
  </si>
  <si>
    <t xml:space="preserve">9C 01 DC 00 </t>
  </si>
  <si>
    <t xml:space="preserve">AD 01 E3 00 </t>
  </si>
  <si>
    <t xml:space="preserve">BD 01 E4 00 </t>
  </si>
  <si>
    <t xml:space="preserve">CE 01 E5 00 </t>
  </si>
  <si>
    <t xml:space="preserve">DE 01 E6 00 </t>
  </si>
  <si>
    <t xml:space="preserve">EF 01 E7 00 </t>
  </si>
  <si>
    <t xml:space="preserve">00 02 E9 00 </t>
  </si>
  <si>
    <t xml:space="preserve">10 02 EE 00 </t>
  </si>
  <si>
    <t xml:space="preserve">21 02 EF 00 </t>
  </si>
  <si>
    <t xml:space="preserve">31 02 F3 00 </t>
  </si>
  <si>
    <t xml:space="preserve">42 02 F5 00 </t>
  </si>
  <si>
    <t xml:space="preserve">52 02 F7 00 </t>
  </si>
  <si>
    <t xml:space="preserve">63 02 F8 00 </t>
  </si>
  <si>
    <t xml:space="preserve">73 02 FA 00 </t>
  </si>
  <si>
    <t xml:space="preserve">84 02 FD 00 </t>
  </si>
  <si>
    <t xml:space="preserve">94 02 FE 00 </t>
  </si>
  <si>
    <t xml:space="preserve">A5 02 00 01 </t>
  </si>
  <si>
    <t xml:space="preserve">B5 02 08 01 </t>
  </si>
  <si>
    <t xml:space="preserve">C6 02 09 01 </t>
  </si>
  <si>
    <t xml:space="preserve">D6 02 0B 01 </t>
  </si>
  <si>
    <t xml:space="preserve">E7 02 0D 01 </t>
  </si>
  <si>
    <t xml:space="preserve">F7 02 0E 01 </t>
  </si>
  <si>
    <t xml:space="preserve">08 03 0F 01 </t>
  </si>
  <si>
    <t xml:space="preserve">18 03 10 01 </t>
  </si>
  <si>
    <t xml:space="preserve">29 03 12 01 </t>
  </si>
  <si>
    <t xml:space="preserve">39 03 13 01 </t>
  </si>
  <si>
    <t xml:space="preserve">4A 03 15 01 </t>
  </si>
  <si>
    <t xml:space="preserve">5A 03 16 01 </t>
  </si>
  <si>
    <t xml:space="preserve">6B 03 17 01 </t>
  </si>
  <si>
    <t xml:space="preserve">7B 03 1A 01 </t>
  </si>
  <si>
    <t xml:space="preserve">8C 03 1C 01 </t>
  </si>
  <si>
    <t xml:space="preserve">9C 03 50 01 </t>
  </si>
  <si>
    <t xml:space="preserve">AD 03 62 01 </t>
  </si>
  <si>
    <t xml:space="preserve">BD 03 63 01 </t>
  </si>
  <si>
    <t xml:space="preserve">CE 03 64 01 </t>
  </si>
  <si>
    <t xml:space="preserve">DE 03 65 01 </t>
  </si>
  <si>
    <t xml:space="preserve">EF 03 66 01 </t>
  </si>
  <si>
    <t xml:space="preserve">00 04 67 01 </t>
  </si>
  <si>
    <t>item08.dat</t>
  </si>
  <si>
    <t>item10.dat</t>
  </si>
  <si>
    <t xml:space="preserve">66 02 AA 00 </t>
  </si>
  <si>
    <t xml:space="preserve">33 03 43 01 </t>
  </si>
  <si>
    <t>item11.dat</t>
  </si>
  <si>
    <t xml:space="preserve">0E 00 13 00 </t>
  </si>
  <si>
    <t xml:space="preserve">1C 00 33 00 </t>
  </si>
  <si>
    <t xml:space="preserve">2B 00 34 00 </t>
  </si>
  <si>
    <t xml:space="preserve">39 00 BD 00 </t>
  </si>
  <si>
    <t xml:space="preserve">48 00 BE 00 </t>
  </si>
  <si>
    <t xml:space="preserve">56 00 C8 00 </t>
  </si>
  <si>
    <t xml:space="preserve">64 00 C9 00 </t>
  </si>
  <si>
    <t xml:space="preserve">73 00 CA 00 </t>
  </si>
  <si>
    <t xml:space="preserve">81 00 CB 00 </t>
  </si>
  <si>
    <t xml:space="preserve">90 00 CE 00 </t>
  </si>
  <si>
    <t xml:space="preserve">9E 00 CF 00 </t>
  </si>
  <si>
    <t xml:space="preserve">AD 00 D0 00 </t>
  </si>
  <si>
    <t xml:space="preserve">BB 00 D1 00 </t>
  </si>
  <si>
    <t xml:space="preserve">C9 00 D2 00 </t>
  </si>
  <si>
    <t xml:space="preserve">D8 00 D4 00 </t>
  </si>
  <si>
    <t xml:space="preserve">E6 00 D6 00 </t>
  </si>
  <si>
    <t xml:space="preserve">F5 00 D7 00 </t>
  </si>
  <si>
    <t xml:space="preserve">03 01 DD 00 </t>
  </si>
  <si>
    <t xml:space="preserve">12 01 DE 00 </t>
  </si>
  <si>
    <t xml:space="preserve">20 01 DF 00 </t>
  </si>
  <si>
    <t xml:space="preserve">2E 01 E1 00 </t>
  </si>
  <si>
    <t xml:space="preserve">3D 01 E3 00 </t>
  </si>
  <si>
    <t xml:space="preserve">4B 01 E4 00 </t>
  </si>
  <si>
    <t xml:space="preserve">5A 01 E5 00 </t>
  </si>
  <si>
    <t xml:space="preserve">68 01 E6 00 </t>
  </si>
  <si>
    <t xml:space="preserve">76 01 E7 00 </t>
  </si>
  <si>
    <t xml:space="preserve">85 01 EA 00 </t>
  </si>
  <si>
    <t xml:space="preserve">93 01 EB 00 </t>
  </si>
  <si>
    <t xml:space="preserve">A2 01 ED 00 </t>
  </si>
  <si>
    <t xml:space="preserve">B0 01 F0 00 </t>
  </si>
  <si>
    <t xml:space="preserve">BF 01 F1 00 </t>
  </si>
  <si>
    <t xml:space="preserve">CD 01 F2 00 </t>
  </si>
  <si>
    <t xml:space="preserve">DB 01 F3 00 </t>
  </si>
  <si>
    <t xml:space="preserve">EA 01 F4 00 </t>
  </si>
  <si>
    <t xml:space="preserve">F8 01 F5 00 </t>
  </si>
  <si>
    <t xml:space="preserve">07 02 F6 00 </t>
  </si>
  <si>
    <t xml:space="preserve">15 02 F8 00 </t>
  </si>
  <si>
    <t xml:space="preserve">24 02 00 01 </t>
  </si>
  <si>
    <t xml:space="preserve">32 02 05 01 </t>
  </si>
  <si>
    <t xml:space="preserve">40 02 06 01 </t>
  </si>
  <si>
    <t xml:space="preserve">4F 02 07 01 </t>
  </si>
  <si>
    <t xml:space="preserve">5D 02 08 01 </t>
  </si>
  <si>
    <t xml:space="preserve">6C 02 09 01 </t>
  </si>
  <si>
    <t xml:space="preserve">7A 02 0B 01 </t>
  </si>
  <si>
    <t xml:space="preserve">89 02 0D 01 </t>
  </si>
  <si>
    <t xml:space="preserve">97 02 0E 01 </t>
  </si>
  <si>
    <t xml:space="preserve">A5 02 0F 01 </t>
  </si>
  <si>
    <t xml:space="preserve">B4 02 10 01 </t>
  </si>
  <si>
    <t xml:space="preserve">C2 02 11 01 </t>
  </si>
  <si>
    <t xml:space="preserve">D1 02 12 01 </t>
  </si>
  <si>
    <t xml:space="preserve">DF 02 13 01 </t>
  </si>
  <si>
    <t xml:space="preserve">ED 02 15 01 </t>
  </si>
  <si>
    <t xml:space="preserve">FC 02 16 01 </t>
  </si>
  <si>
    <t xml:space="preserve">0A 03 17 01 </t>
  </si>
  <si>
    <t xml:space="preserve">19 03 1A 01 </t>
  </si>
  <si>
    <t xml:space="preserve">27 03 1C 01 </t>
  </si>
  <si>
    <t xml:space="preserve">36 03 1D 01 </t>
  </si>
  <si>
    <t xml:space="preserve">44 03 1E 01 </t>
  </si>
  <si>
    <t xml:space="preserve">52 03 1F 01 </t>
  </si>
  <si>
    <t xml:space="preserve">61 03 20 01 </t>
  </si>
  <si>
    <t xml:space="preserve">6F 03 21 01 </t>
  </si>
  <si>
    <t xml:space="preserve">7E 03 22 01 </t>
  </si>
  <si>
    <t xml:space="preserve">8C 03 23 01 </t>
  </si>
  <si>
    <t xml:space="preserve">9B 03 24 01 </t>
  </si>
  <si>
    <t xml:space="preserve">A9 03 50 01 </t>
  </si>
  <si>
    <t xml:space="preserve">B7 03 62 01 </t>
  </si>
  <si>
    <t xml:space="preserve">C6 03 63 01 </t>
  </si>
  <si>
    <t xml:space="preserve">D4 03 64 01 </t>
  </si>
  <si>
    <t xml:space="preserve">E3 03 65 01 </t>
  </si>
  <si>
    <t xml:space="preserve">F1 03 66 01 </t>
  </si>
  <si>
    <t>item12.dat</t>
  </si>
  <si>
    <t xml:space="preserve">12 00 10 00 </t>
  </si>
  <si>
    <t xml:space="preserve">25 00 2C 00 </t>
  </si>
  <si>
    <t xml:space="preserve">38 00 35 00 </t>
  </si>
  <si>
    <t xml:space="preserve">4B 00 47 00 </t>
  </si>
  <si>
    <t xml:space="preserve">5E 00 4D 00 </t>
  </si>
  <si>
    <t xml:space="preserve">71 00 58 00 </t>
  </si>
  <si>
    <t xml:space="preserve">84 00 59 00 </t>
  </si>
  <si>
    <t xml:space="preserve">97 00 64 00 </t>
  </si>
  <si>
    <t xml:space="preserve">AA 00 65 00 </t>
  </si>
  <si>
    <t xml:space="preserve">BD 00 66 00 </t>
  </si>
  <si>
    <t xml:space="preserve">D0 00 67 00 </t>
  </si>
  <si>
    <t xml:space="preserve">E3 00 6C 00 </t>
  </si>
  <si>
    <t xml:space="preserve">F6 00 88 00 </t>
  </si>
  <si>
    <t xml:space="preserve">09 01 AC 00 </t>
  </si>
  <si>
    <t xml:space="preserve">1C 01 BD 00 </t>
  </si>
  <si>
    <t xml:space="preserve">2F 01 BE 00 </t>
  </si>
  <si>
    <t xml:space="preserve">42 01 C8 00 </t>
  </si>
  <si>
    <t xml:space="preserve">55 01 C9 00 </t>
  </si>
  <si>
    <t xml:space="preserve">68 01 CA 00 </t>
  </si>
  <si>
    <t xml:space="preserve">7B 01 CC 00 </t>
  </si>
  <si>
    <t xml:space="preserve">8E 01 CE 00 </t>
  </si>
  <si>
    <t xml:space="preserve">A1 01 D2 00 </t>
  </si>
  <si>
    <t xml:space="preserve">B4 01 D3 00 </t>
  </si>
  <si>
    <t xml:space="preserve">C7 01 D4 00 </t>
  </si>
  <si>
    <t xml:space="preserve">DA 01 D5 00 </t>
  </si>
  <si>
    <t xml:space="preserve">ED 01 D8 00 </t>
  </si>
  <si>
    <t xml:space="preserve">00 02 D9 00 </t>
  </si>
  <si>
    <t xml:space="preserve">12 02 DD 00 </t>
  </si>
  <si>
    <t xml:space="preserve">25 02 DE 00 </t>
  </si>
  <si>
    <t xml:space="preserve">38 02 DF 00 </t>
  </si>
  <si>
    <t xml:space="preserve">4B 02 E1 00 </t>
  </si>
  <si>
    <t xml:space="preserve">5E 02 E8 00 </t>
  </si>
  <si>
    <t xml:space="preserve">71 02 EA 00 </t>
  </si>
  <si>
    <t xml:space="preserve">84 02 EB 00 </t>
  </si>
  <si>
    <t xml:space="preserve">97 02 ED 00 </t>
  </si>
  <si>
    <t xml:space="preserve">AA 02 F0 00 </t>
  </si>
  <si>
    <t xml:space="preserve">BD 02 F1 00 </t>
  </si>
  <si>
    <t xml:space="preserve">D0 02 F2 00 </t>
  </si>
  <si>
    <t xml:space="preserve">E3 02 F4 00 </t>
  </si>
  <si>
    <t xml:space="preserve">F6 02 F6 00 </t>
  </si>
  <si>
    <t xml:space="preserve">09 03 F9 00 </t>
  </si>
  <si>
    <t xml:space="preserve">1C 03 FB 00 </t>
  </si>
  <si>
    <t xml:space="preserve">2F 03 FC 00 </t>
  </si>
  <si>
    <t xml:space="preserve">42 03 FF 00 </t>
  </si>
  <si>
    <t xml:space="preserve">55 03 01 01 </t>
  </si>
  <si>
    <t xml:space="preserve">68 03 04 01 </t>
  </si>
  <si>
    <t xml:space="preserve">7B 03 05 01 </t>
  </si>
  <si>
    <t xml:space="preserve">8E 03 06 01 </t>
  </si>
  <si>
    <t xml:space="preserve">A1 03 07 01 </t>
  </si>
  <si>
    <t xml:space="preserve">B4 03 0A 01 </t>
  </si>
  <si>
    <t xml:space="preserve">C7 03 0C 01 </t>
  </si>
  <si>
    <t xml:space="preserve">DA 03 14 01 </t>
  </si>
  <si>
    <t xml:space="preserve">ED 03 1B 01 </t>
  </si>
  <si>
    <t xml:space="preserve">00 04 6A 01 </t>
  </si>
  <si>
    <t>item13.dat</t>
  </si>
  <si>
    <t xml:space="preserve">CC 00 4F 00 </t>
  </si>
  <si>
    <t xml:space="preserve">66 02 70 00 </t>
  </si>
  <si>
    <t xml:space="preserve">33 03 AB 00 </t>
  </si>
  <si>
    <t xml:space="preserve">37 00 12 00 </t>
  </si>
  <si>
    <t xml:space="preserve">6E 00 15 00 </t>
  </si>
  <si>
    <t xml:space="preserve">A6 00 1F 00 </t>
  </si>
  <si>
    <t xml:space="preserve">DD 00 2C 00 </t>
  </si>
  <si>
    <t xml:space="preserve">14 01 35 00 </t>
  </si>
  <si>
    <t xml:space="preserve">30 01 47 00 </t>
  </si>
  <si>
    <t xml:space="preserve">67 01 61 00 </t>
  </si>
  <si>
    <t xml:space="preserve">9F 01 C4 00 </t>
  </si>
  <si>
    <t xml:space="preserve">D6 01 D5 00 </t>
  </si>
  <si>
    <t xml:space="preserve">0D 02 DE 00 </t>
  </si>
  <si>
    <t xml:space="preserve">45 02 F9 00 </t>
  </si>
  <si>
    <t xml:space="preserve">7C 02 FB 00 </t>
  </si>
  <si>
    <t xml:space="preserve">B3 02 FC 00 </t>
  </si>
  <si>
    <t xml:space="preserve">EB 02 FF 00 </t>
  </si>
  <si>
    <t xml:space="preserve">22 03 01 01 </t>
  </si>
  <si>
    <t xml:space="preserve">59 03 04 01 </t>
  </si>
  <si>
    <t xml:space="preserve">91 03 0A 01 </t>
  </si>
  <si>
    <t xml:space="preserve">C8 03 0C 01 </t>
  </si>
  <si>
    <t xml:space="preserve">FF 03 1B 01 </t>
  </si>
  <si>
    <t>item14.dat</t>
  </si>
  <si>
    <t xml:space="preserve">3F 00 10 00 </t>
  </si>
  <si>
    <t xml:space="preserve">7F 00 18 00 </t>
  </si>
  <si>
    <t xml:space="preserve">BF 00 34 00 </t>
  </si>
  <si>
    <t xml:space="preserve">FF 00 42 00 </t>
  </si>
  <si>
    <t xml:space="preserve">3F 01 44 00 </t>
  </si>
  <si>
    <t xml:space="preserve">7F 01 47 00 </t>
  </si>
  <si>
    <t xml:space="preserve">BF 01 4D 00 </t>
  </si>
  <si>
    <t xml:space="preserve">FF 01 58 00 </t>
  </si>
  <si>
    <t xml:space="preserve">3F 02 59 00 </t>
  </si>
  <si>
    <t xml:space="preserve">7F 02 64 00 </t>
  </si>
  <si>
    <t xml:space="preserve">BF 02 65 00 </t>
  </si>
  <si>
    <t xml:space="preserve">FF 02 66 00 </t>
  </si>
  <si>
    <t xml:space="preserve">3F 03 67 00 </t>
  </si>
  <si>
    <t xml:space="preserve">7F 03 6C 00 </t>
  </si>
  <si>
    <t xml:space="preserve">BF 03 88 00 </t>
  </si>
  <si>
    <t>item15.dat</t>
  </si>
  <si>
    <t>Prism Ticket - Loss</t>
  </si>
  <si>
    <t>Prism Ticket - Big Win</t>
  </si>
  <si>
    <t>Prism Ticket - Win</t>
  </si>
  <si>
    <t>Gold Ticket - Big Win</t>
  </si>
  <si>
    <t>Gold Ticket - Loss</t>
  </si>
  <si>
    <t>Gold Ticket - Win</t>
  </si>
  <si>
    <t>Silver Ticket - Win</t>
  </si>
  <si>
    <t>Silver Ticket - Loss</t>
  </si>
  <si>
    <t>Silver Ticket - Big Win</t>
  </si>
  <si>
    <t>Prize Ticket - Big Win</t>
  </si>
  <si>
    <t>Prize Ticket - Win</t>
  </si>
  <si>
    <t>Prize Ticket - 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</si>
</sst>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AF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2" borderId="0" xfId="0" applyFont="1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164" fontId="0" fillId="5" borderId="0" xfId="0" applyNumberFormat="1" applyFill="1"/>
    <xf numFmtId="0" fontId="0" fillId="0" borderId="0" xfId="0" applyFill="1"/>
    <xf numFmtId="0" fontId="0" fillId="0" borderId="0" xfId="0" quotePrefix="1"/>
    <xf numFmtId="10" fontId="0" fillId="5" borderId="0" xfId="0" applyNumberFormat="1" applyFill="1"/>
    <xf numFmtId="10" fontId="2" fillId="5" borderId="0" xfId="0" applyNumberFormat="1" applyFont="1" applyFill="1"/>
    <xf numFmtId="0" fontId="2" fillId="5" borderId="0" xfId="0" applyFont="1" applyFill="1"/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A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00"/>
  <sheetViews>
    <sheetView tabSelected="1" workbookViewId="0">
      <selection activeCell="A4" sqref="A4:XFD4"/>
    </sheetView>
  </sheetViews>
  <sheetFormatPr defaultRowHeight="15" x14ac:dyDescent="0.25"/>
  <cols>
    <col min="1" max="1" width="55" customWidth="1"/>
    <col min="2" max="2" width="14.85546875" style="5" customWidth="1"/>
    <col min="3" max="3" width="11.42578125" bestFit="1" customWidth="1"/>
    <col min="4" max="4" width="11" bestFit="1" customWidth="1"/>
    <col min="5" max="5" width="12.85546875" bestFit="1" customWidth="1"/>
    <col min="6" max="6" width="20.42578125" style="7" bestFit="1" customWidth="1"/>
    <col min="7" max="7" width="4" customWidth="1"/>
    <col min="8" max="8" width="18.85546875" style="7" bestFit="1" customWidth="1"/>
    <col min="9" max="9" width="10" bestFit="1" customWidth="1"/>
    <col min="10" max="10" width="5.140625" customWidth="1"/>
    <col min="11" max="11" width="14.85546875" style="8" bestFit="1" customWidth="1"/>
    <col min="17" max="17" width="5.5703125" customWidth="1"/>
  </cols>
  <sheetData>
    <row r="1" spans="1:17" x14ac:dyDescent="0.25">
      <c r="B1" s="5" t="s">
        <v>2704</v>
      </c>
      <c r="C1" t="s">
        <v>4733</v>
      </c>
      <c r="D1" t="s">
        <v>4734</v>
      </c>
      <c r="E1" t="s">
        <v>4735</v>
      </c>
      <c r="F1" s="7" t="s">
        <v>2705</v>
      </c>
      <c r="G1" t="s">
        <v>4736</v>
      </c>
      <c r="H1" s="7" t="s">
        <v>4732</v>
      </c>
      <c r="I1" t="s">
        <v>4738</v>
      </c>
      <c r="J1" t="s">
        <v>4737</v>
      </c>
      <c r="K1" s="8" t="s">
        <v>3128</v>
      </c>
      <c r="L1" t="s">
        <v>4740</v>
      </c>
      <c r="M1" t="s">
        <v>4741</v>
      </c>
      <c r="N1" t="s">
        <v>4742</v>
      </c>
      <c r="O1" t="s">
        <v>4743</v>
      </c>
      <c r="P1" t="s">
        <v>4744</v>
      </c>
      <c r="Q1" t="s">
        <v>4739</v>
      </c>
    </row>
    <row r="2" spans="1:17" x14ac:dyDescent="0.25">
      <c r="A2" t="s">
        <v>0</v>
      </c>
      <c r="B2" s="5" t="str">
        <f>VLOOKUP(I2,KeyValues!$J$2:$K$1401,2)</f>
        <v>Stick</v>
      </c>
      <c r="C2">
        <f t="shared" ref="C2:C65" si="0">HEX2DEC(MID($A2,4,2)&amp;MID($A2,1,2))</f>
        <v>2</v>
      </c>
      <c r="D2">
        <f t="shared" ref="D2:D65" si="1">HEX2DEC(MID($A2,10,2)&amp;MID($A2,7,2))</f>
        <v>1</v>
      </c>
      <c r="E2">
        <f t="shared" ref="E2:E65" si="2">HEX2DEC(MID($A2,13,2))</f>
        <v>0</v>
      </c>
      <c r="F2" s="7" t="str">
        <f>VLOOKUP(E2,KeyValues!$A$2:$B17,2)</f>
        <v>Projectile</v>
      </c>
      <c r="G2">
        <f>HEX2DEC(MID($A2,16,2))</f>
        <v>0</v>
      </c>
      <c r="H2" s="7" t="str">
        <f>VLOOKUP($G2,KeyValues!$S$2:$T$64,2)</f>
        <v>Stick</v>
      </c>
      <c r="I2">
        <f t="shared" ref="I2:I65" si="3">HEX2DEC(MID($A2,22,2)&amp;MID($A2,19,2))</f>
        <v>1</v>
      </c>
      <c r="J2">
        <f>HEX2DEC(MID($A2,28,2)&amp;MID($A2,25,2))</f>
        <v>0</v>
      </c>
      <c r="K2" s="8">
        <f>IF(OR($E2=9,$E2=5),VLOOKUP(J2,KeyValues!$D$2:$E$562,2),IF(AND($E2=14,NOT(VLOOKUP(J2,KeyValues!$D$2:$E$562,2) = 0)),"???",0))</f>
        <v>0</v>
      </c>
      <c r="L2">
        <f>HEX2DEC(MID($A2,31,2))</f>
        <v>4</v>
      </c>
      <c r="M2">
        <f>HEX2DEC(MID($A2,34,2))</f>
        <v>6</v>
      </c>
      <c r="N2">
        <f>HEX2DEC(MID($A2,37,2))</f>
        <v>1</v>
      </c>
      <c r="O2">
        <f>HEX2DEC(MID($A2,40,2))</f>
        <v>1</v>
      </c>
      <c r="P2">
        <f>HEX2DEC(MID($A2,43,2))</f>
        <v>35</v>
      </c>
      <c r="Q2">
        <f>HEX2DEC(MID($A2,46,2))</f>
        <v>0</v>
      </c>
    </row>
    <row r="3" spans="1:17" x14ac:dyDescent="0.25">
      <c r="A3" t="s">
        <v>1</v>
      </c>
      <c r="B3" s="5" t="str">
        <f>VLOOKUP(I3,KeyValues!$J$2:$K$1401,2)</f>
        <v>Iron Thorn</v>
      </c>
      <c r="C3">
        <f t="shared" si="0"/>
        <v>4</v>
      </c>
      <c r="D3">
        <f t="shared" si="1"/>
        <v>2</v>
      </c>
      <c r="E3">
        <f t="shared" si="2"/>
        <v>0</v>
      </c>
      <c r="F3" s="7" t="str">
        <f>VLOOKUP(E3,KeyValues!$A$2:$B18,2)</f>
        <v>Projectile</v>
      </c>
      <c r="G3">
        <f t="shared" ref="G3:G66" si="4">HEX2DEC(MID($A3,16,2))</f>
        <v>0</v>
      </c>
      <c r="H3" s="7" t="str">
        <f>VLOOKUP($G3,KeyValues!$S$2:$T$64,2)</f>
        <v>Stick</v>
      </c>
      <c r="I3">
        <f t="shared" si="3"/>
        <v>2</v>
      </c>
      <c r="J3">
        <f t="shared" ref="J3:J66" si="5">HEX2DEC(MID($A3,28,2)&amp;MID($A3,25,2))</f>
        <v>0</v>
      </c>
      <c r="K3" s="8">
        <f>IF(OR($E3=9,$E3=5),VLOOKUP(J3,KeyValues!$D$2:$E$562,2),IF(AND($E3=14,NOT(VLOOKUP(J3,KeyValues!$D$2:$E$562,2) = 0)),"???",0))</f>
        <v>0</v>
      </c>
      <c r="L3">
        <f t="shared" ref="L3:L66" si="6">HEX2DEC(MID($A3,31,2))</f>
        <v>4</v>
      </c>
      <c r="M3">
        <f t="shared" ref="M3:M66" si="7">HEX2DEC(MID($A3,34,2))</f>
        <v>5</v>
      </c>
      <c r="N3">
        <f t="shared" ref="N3:N66" si="8">HEX2DEC(MID($A3,37,2))</f>
        <v>2</v>
      </c>
      <c r="O3">
        <f t="shared" ref="O3:O66" si="9">HEX2DEC(MID($A3,40,2))</f>
        <v>1</v>
      </c>
      <c r="P3">
        <f t="shared" ref="P3:P66" si="10">HEX2DEC(MID($A3,43,2))</f>
        <v>35</v>
      </c>
      <c r="Q3">
        <f t="shared" ref="Q3:Q66" si="11">HEX2DEC(MID($A3,46,2))</f>
        <v>0</v>
      </c>
    </row>
    <row r="4" spans="1:17" x14ac:dyDescent="0.25">
      <c r="A4" t="s">
        <v>2</v>
      </c>
      <c r="B4" s="5" t="str">
        <f>VLOOKUP(I4,KeyValues!$J$2:$K$1401,2)</f>
        <v>Silver Spike</v>
      </c>
      <c r="C4">
        <f t="shared" si="0"/>
        <v>6</v>
      </c>
      <c r="D4">
        <f t="shared" si="1"/>
        <v>3</v>
      </c>
      <c r="E4">
        <f t="shared" si="2"/>
        <v>0</v>
      </c>
      <c r="F4" s="7" t="str">
        <f>VLOOKUP(E4,KeyValues!$A$2:$B19,2)</f>
        <v>Projectile</v>
      </c>
      <c r="G4">
        <f t="shared" si="4"/>
        <v>0</v>
      </c>
      <c r="H4" s="7" t="str">
        <f>VLOOKUP($G4,KeyValues!$S$2:$T$64,2)</f>
        <v>Stick</v>
      </c>
      <c r="I4">
        <f t="shared" si="3"/>
        <v>3</v>
      </c>
      <c r="J4">
        <f t="shared" si="5"/>
        <v>0</v>
      </c>
      <c r="K4" s="8">
        <f>IF(OR($E4=9,$E4=5),VLOOKUP(J4,KeyValues!$D$2:$E$562,2),IF(AND($E4=14,NOT(VLOOKUP(J4,KeyValues!$D$2:$E$562,2) = 0)),"???",0))</f>
        <v>0</v>
      </c>
      <c r="L4">
        <f t="shared" si="6"/>
        <v>4</v>
      </c>
      <c r="M4">
        <f t="shared" si="7"/>
        <v>5</v>
      </c>
      <c r="N4">
        <f t="shared" si="8"/>
        <v>11</v>
      </c>
      <c r="O4">
        <f t="shared" si="9"/>
        <v>1</v>
      </c>
      <c r="P4">
        <f t="shared" si="10"/>
        <v>35</v>
      </c>
      <c r="Q4">
        <f t="shared" si="11"/>
        <v>0</v>
      </c>
    </row>
    <row r="5" spans="1:17" x14ac:dyDescent="0.25">
      <c r="A5" t="s">
        <v>3</v>
      </c>
      <c r="B5" s="5" t="str">
        <f>VLOOKUP(I5,KeyValues!$J$2:$K$1401,2)</f>
        <v>Gold Fang</v>
      </c>
      <c r="C5">
        <f t="shared" si="0"/>
        <v>8</v>
      </c>
      <c r="D5">
        <f t="shared" si="1"/>
        <v>4</v>
      </c>
      <c r="E5">
        <f t="shared" si="2"/>
        <v>0</v>
      </c>
      <c r="F5" s="7" t="str">
        <f>VLOOKUP(E5,KeyValues!$A$2:$B20,2)</f>
        <v>Projectile</v>
      </c>
      <c r="G5">
        <f t="shared" si="4"/>
        <v>0</v>
      </c>
      <c r="H5" s="7" t="str">
        <f>VLOOKUP($G5,KeyValues!$S$2:$T$64,2)</f>
        <v>Stick</v>
      </c>
      <c r="I5">
        <f t="shared" si="3"/>
        <v>4</v>
      </c>
      <c r="J5">
        <f t="shared" si="5"/>
        <v>0</v>
      </c>
      <c r="K5" s="8">
        <f>IF(OR($E5=9,$E5=5),VLOOKUP(J5,KeyValues!$D$2:$E$562,2),IF(AND($E5=14,NOT(VLOOKUP(J5,KeyValues!$D$2:$E$562,2) = 0)),"???",0))</f>
        <v>0</v>
      </c>
      <c r="L5">
        <f t="shared" si="6"/>
        <v>4</v>
      </c>
      <c r="M5">
        <f t="shared" si="7"/>
        <v>5</v>
      </c>
      <c r="N5">
        <f t="shared" si="8"/>
        <v>3</v>
      </c>
      <c r="O5">
        <f t="shared" si="9"/>
        <v>1</v>
      </c>
      <c r="P5">
        <f t="shared" si="10"/>
        <v>35</v>
      </c>
      <c r="Q5">
        <f t="shared" si="11"/>
        <v>0</v>
      </c>
    </row>
    <row r="6" spans="1:17" x14ac:dyDescent="0.25">
      <c r="A6" t="s">
        <v>4</v>
      </c>
      <c r="B6" s="5" t="str">
        <f>VLOOKUP(I6,KeyValues!$J$2:$K$1401,2)</f>
        <v>Cacnea Spike</v>
      </c>
      <c r="C6">
        <f t="shared" si="0"/>
        <v>10</v>
      </c>
      <c r="D6">
        <f t="shared" si="1"/>
        <v>5</v>
      </c>
      <c r="E6">
        <f t="shared" si="2"/>
        <v>0</v>
      </c>
      <c r="F6" s="7" t="str">
        <f>VLOOKUP(E6,KeyValues!$A$2:$B21,2)</f>
        <v>Projectile</v>
      </c>
      <c r="G6">
        <f t="shared" si="4"/>
        <v>0</v>
      </c>
      <c r="H6" s="7" t="str">
        <f>VLOOKUP($G6,KeyValues!$S$2:$T$64,2)</f>
        <v>Stick</v>
      </c>
      <c r="I6">
        <f t="shared" si="3"/>
        <v>5</v>
      </c>
      <c r="J6">
        <f t="shared" si="5"/>
        <v>0</v>
      </c>
      <c r="K6" s="8">
        <f>IF(OR($E6=9,$E6=5),VLOOKUP(J6,KeyValues!$D$2:$E$562,2),IF(AND($E6=14,NOT(VLOOKUP(J6,KeyValues!$D$2:$E$562,2) = 0)),"???",0))</f>
        <v>0</v>
      </c>
      <c r="L6">
        <f t="shared" si="6"/>
        <v>4</v>
      </c>
      <c r="M6">
        <f t="shared" si="7"/>
        <v>5</v>
      </c>
      <c r="N6">
        <f t="shared" si="8"/>
        <v>10</v>
      </c>
      <c r="O6">
        <f t="shared" si="9"/>
        <v>1</v>
      </c>
      <c r="P6">
        <f t="shared" si="10"/>
        <v>35</v>
      </c>
      <c r="Q6">
        <f t="shared" si="11"/>
        <v>0</v>
      </c>
    </row>
    <row r="7" spans="1:17" x14ac:dyDescent="0.25">
      <c r="A7" t="s">
        <v>5</v>
      </c>
      <c r="B7" s="5" t="str">
        <f>VLOOKUP(I7,KeyValues!$J$2:$K$1401,2)</f>
        <v>Corsola Twig</v>
      </c>
      <c r="C7">
        <f t="shared" si="0"/>
        <v>12</v>
      </c>
      <c r="D7">
        <f t="shared" si="1"/>
        <v>6</v>
      </c>
      <c r="E7">
        <f t="shared" si="2"/>
        <v>0</v>
      </c>
      <c r="F7" s="7" t="str">
        <f>VLOOKUP(E7,KeyValues!$A$2:$B22,2)</f>
        <v>Projectile</v>
      </c>
      <c r="G7">
        <f t="shared" si="4"/>
        <v>0</v>
      </c>
      <c r="H7" s="7" t="str">
        <f>VLOOKUP($G7,KeyValues!$S$2:$T$64,2)</f>
        <v>Stick</v>
      </c>
      <c r="I7">
        <f t="shared" si="3"/>
        <v>6</v>
      </c>
      <c r="J7">
        <f t="shared" si="5"/>
        <v>0</v>
      </c>
      <c r="K7" s="8">
        <f>IF(OR($E7=9,$E7=5),VLOOKUP(J7,KeyValues!$D$2:$E$562,2),IF(AND($E7=14,NOT(VLOOKUP(J7,KeyValues!$D$2:$E$562,2) = 0)),"???",0))</f>
        <v>0</v>
      </c>
      <c r="L7">
        <f t="shared" si="6"/>
        <v>4</v>
      </c>
      <c r="M7">
        <f t="shared" si="7"/>
        <v>5</v>
      </c>
      <c r="N7">
        <f t="shared" si="8"/>
        <v>4</v>
      </c>
      <c r="O7">
        <f t="shared" si="9"/>
        <v>1</v>
      </c>
      <c r="P7">
        <f t="shared" si="10"/>
        <v>35</v>
      </c>
      <c r="Q7">
        <f t="shared" si="11"/>
        <v>0</v>
      </c>
    </row>
    <row r="8" spans="1:17" x14ac:dyDescent="0.25">
      <c r="A8" t="s">
        <v>6</v>
      </c>
      <c r="B8" s="5" t="str">
        <f>VLOOKUP(I8,KeyValues!$J$2:$K$1401,2)</f>
        <v>Gravelerock</v>
      </c>
      <c r="C8">
        <f t="shared" si="0"/>
        <v>50</v>
      </c>
      <c r="D8">
        <f t="shared" si="1"/>
        <v>5</v>
      </c>
      <c r="E8">
        <f t="shared" si="2"/>
        <v>1</v>
      </c>
      <c r="F8" s="7" t="str">
        <f>VLOOKUP(E8,KeyValues!$A$2:$B23,2)</f>
        <v>Arc</v>
      </c>
      <c r="G8">
        <f t="shared" si="4"/>
        <v>1</v>
      </c>
      <c r="H8" s="7" t="str">
        <f>VLOOKUP($G8,KeyValues!$S$2:$T$64,2)</f>
        <v>Rugged Stone</v>
      </c>
      <c r="I8">
        <f t="shared" si="3"/>
        <v>7</v>
      </c>
      <c r="J8">
        <f t="shared" si="5"/>
        <v>0</v>
      </c>
      <c r="K8" s="8">
        <f>IF(OR($E8=9,$E8=5),VLOOKUP(J8,KeyValues!$D$2:$E$562,2),IF(AND($E8=14,NOT(VLOOKUP(J8,KeyValues!$D$2:$E$562,2) = 0)),"???",0))</f>
        <v>0</v>
      </c>
      <c r="L8">
        <f t="shared" si="6"/>
        <v>3</v>
      </c>
      <c r="M8">
        <f t="shared" si="7"/>
        <v>5</v>
      </c>
      <c r="N8">
        <f t="shared" si="8"/>
        <v>1</v>
      </c>
      <c r="O8">
        <f t="shared" si="9"/>
        <v>2</v>
      </c>
      <c r="P8">
        <f t="shared" si="10"/>
        <v>35</v>
      </c>
      <c r="Q8">
        <f t="shared" si="11"/>
        <v>0</v>
      </c>
    </row>
    <row r="9" spans="1:17" x14ac:dyDescent="0.25">
      <c r="A9" t="s">
        <v>7</v>
      </c>
      <c r="B9" s="5" t="str">
        <f>VLOOKUP(I9,KeyValues!$J$2:$K$1401,2)</f>
        <v>Geo Pebble</v>
      </c>
      <c r="C9">
        <f t="shared" si="0"/>
        <v>25</v>
      </c>
      <c r="D9">
        <f t="shared" si="1"/>
        <v>2</v>
      </c>
      <c r="E9">
        <f t="shared" si="2"/>
        <v>1</v>
      </c>
      <c r="F9" s="7" t="str">
        <f>VLOOKUP(E9,KeyValues!$A$2:$B24,2)</f>
        <v>Arc</v>
      </c>
      <c r="G9">
        <f t="shared" si="4"/>
        <v>1</v>
      </c>
      <c r="H9" s="7" t="str">
        <f>VLOOKUP($G9,KeyValues!$S$2:$T$64,2)</f>
        <v>Rugged Stone</v>
      </c>
      <c r="I9">
        <f t="shared" si="3"/>
        <v>8</v>
      </c>
      <c r="J9">
        <f t="shared" si="5"/>
        <v>0</v>
      </c>
      <c r="K9" s="8">
        <f>IF(OR($E9=9,$E9=5),VLOOKUP(J9,KeyValues!$D$2:$E$562,2),IF(AND($E9=14,NOT(VLOOKUP(J9,KeyValues!$D$2:$E$562,2) = 0)),"???",0))</f>
        <v>0</v>
      </c>
      <c r="L9">
        <f t="shared" si="6"/>
        <v>5</v>
      </c>
      <c r="M9">
        <f t="shared" si="7"/>
        <v>6</v>
      </c>
      <c r="N9">
        <f t="shared" si="8"/>
        <v>11</v>
      </c>
      <c r="O9">
        <f t="shared" si="9"/>
        <v>2</v>
      </c>
      <c r="P9">
        <f t="shared" si="10"/>
        <v>35</v>
      </c>
      <c r="Q9">
        <f t="shared" si="11"/>
        <v>0</v>
      </c>
    </row>
    <row r="10" spans="1:17" x14ac:dyDescent="0.25">
      <c r="A10" t="s">
        <v>8</v>
      </c>
      <c r="B10" s="5" t="str">
        <f>VLOOKUP(I10,KeyValues!$J$2:$K$1401,2)</f>
        <v>Gold Thorn</v>
      </c>
      <c r="C10">
        <f t="shared" si="0"/>
        <v>100</v>
      </c>
      <c r="D10">
        <f t="shared" si="1"/>
        <v>10</v>
      </c>
      <c r="E10">
        <f t="shared" si="2"/>
        <v>0</v>
      </c>
      <c r="F10" s="7" t="str">
        <f>VLOOKUP(E10,KeyValues!$A$2:$B25,2)</f>
        <v>Projectile</v>
      </c>
      <c r="G10">
        <f t="shared" si="4"/>
        <v>59</v>
      </c>
      <c r="H10" s="7" t="str">
        <f>VLOOKUP($G10,KeyValues!$S$2:$T$64,2)</f>
        <v>Thorn</v>
      </c>
      <c r="I10">
        <f t="shared" si="3"/>
        <v>9</v>
      </c>
      <c r="J10">
        <f t="shared" si="5"/>
        <v>0</v>
      </c>
      <c r="K10" s="8">
        <f>IF(OR($E10=9,$E10=5),VLOOKUP(J10,KeyValues!$D$2:$E$562,2),IF(AND($E10=14,NOT(VLOOKUP(J10,KeyValues!$D$2:$E$562,2) = 0)),"???",0))</f>
        <v>0</v>
      </c>
      <c r="L10">
        <f t="shared" si="6"/>
        <v>4</v>
      </c>
      <c r="M10">
        <f t="shared" si="7"/>
        <v>7</v>
      </c>
      <c r="N10">
        <f t="shared" si="8"/>
        <v>3</v>
      </c>
      <c r="O10">
        <f t="shared" si="9"/>
        <v>1</v>
      </c>
      <c r="P10">
        <f t="shared" si="10"/>
        <v>3</v>
      </c>
      <c r="Q10">
        <f t="shared" si="11"/>
        <v>0</v>
      </c>
    </row>
    <row r="11" spans="1:17" x14ac:dyDescent="0.25">
      <c r="A11" t="s">
        <v>9</v>
      </c>
      <c r="B11" s="5" t="str">
        <f>VLOOKUP(I11,KeyValues!$J$2:$K$1401,2)</f>
        <v>Rare Fossil</v>
      </c>
      <c r="C11">
        <f t="shared" si="0"/>
        <v>3000</v>
      </c>
      <c r="D11">
        <f t="shared" si="1"/>
        <v>300</v>
      </c>
      <c r="E11">
        <f t="shared" si="2"/>
        <v>1</v>
      </c>
      <c r="F11" s="7" t="str">
        <f>VLOOKUP(E11,KeyValues!$A$2:$B26,2)</f>
        <v>Arc</v>
      </c>
      <c r="G11">
        <f t="shared" si="4"/>
        <v>55</v>
      </c>
      <c r="H11" s="7" t="str">
        <f>VLOOKUP($G11,KeyValues!$S$2:$T$64,2)</f>
        <v>Smooth Stone</v>
      </c>
      <c r="I11">
        <f t="shared" si="3"/>
        <v>10</v>
      </c>
      <c r="J11">
        <f t="shared" si="5"/>
        <v>0</v>
      </c>
      <c r="K11" s="8">
        <f>IF(OR($E11=9,$E11=5),VLOOKUP(J11,KeyValues!$D$2:$E$562,2),IF(AND($E11=14,NOT(VLOOKUP(J11,KeyValues!$D$2:$E$562,2) = 0)),"???",0))</f>
        <v>0</v>
      </c>
      <c r="L11">
        <f t="shared" si="6"/>
        <v>5</v>
      </c>
      <c r="M11">
        <f t="shared" si="7"/>
        <v>7</v>
      </c>
      <c r="N11">
        <f t="shared" si="8"/>
        <v>12</v>
      </c>
      <c r="O11">
        <f t="shared" si="9"/>
        <v>1</v>
      </c>
      <c r="P11">
        <f t="shared" si="10"/>
        <v>3</v>
      </c>
      <c r="Q11">
        <f t="shared" si="11"/>
        <v>0</v>
      </c>
    </row>
    <row r="12" spans="1:17" x14ac:dyDescent="0.25">
      <c r="A12" t="s">
        <v>10</v>
      </c>
      <c r="B12" s="5" t="str">
        <f>VLOOKUP(I12,KeyValues!$J$2:$K$1401,2)</f>
        <v>$$$</v>
      </c>
      <c r="C12">
        <f t="shared" si="0"/>
        <v>1</v>
      </c>
      <c r="D12">
        <f t="shared" si="1"/>
        <v>1</v>
      </c>
      <c r="E12">
        <f t="shared" si="2"/>
        <v>0</v>
      </c>
      <c r="F12" s="7" t="str">
        <f>VLOOKUP(E12,KeyValues!$A$2:$B27,2)</f>
        <v>Projectile</v>
      </c>
      <c r="G12">
        <f t="shared" si="4"/>
        <v>0</v>
      </c>
      <c r="H12" s="7" t="str">
        <f>VLOOKUP($G12,KeyValues!$S$2:$T$64,2)</f>
        <v>Stick</v>
      </c>
      <c r="I12">
        <f t="shared" si="3"/>
        <v>11</v>
      </c>
      <c r="J12">
        <f t="shared" si="5"/>
        <v>0</v>
      </c>
      <c r="K12" s="8">
        <f>IF(OR($E12=9,$E12=5),VLOOKUP(J12,KeyValues!$D$2:$E$562,2),IF(AND($E12=14,NOT(VLOOKUP(J12,KeyValues!$D$2:$E$562,2) = 0)),"???",0))</f>
        <v>0</v>
      </c>
      <c r="L12">
        <f t="shared" si="6"/>
        <v>5</v>
      </c>
      <c r="M12">
        <f t="shared" si="7"/>
        <v>7</v>
      </c>
      <c r="N12">
        <f t="shared" si="8"/>
        <v>1</v>
      </c>
      <c r="O12">
        <f t="shared" si="9"/>
        <v>1</v>
      </c>
      <c r="P12">
        <f t="shared" si="10"/>
        <v>34</v>
      </c>
      <c r="Q12">
        <f t="shared" si="11"/>
        <v>0</v>
      </c>
    </row>
    <row r="13" spans="1:17" x14ac:dyDescent="0.25">
      <c r="A13" t="s">
        <v>11</v>
      </c>
      <c r="B13" s="5" t="str">
        <f>VLOOKUP(I13,KeyValues!$J$2:$K$1401,2)</f>
        <v>$$$</v>
      </c>
      <c r="C13">
        <f t="shared" si="0"/>
        <v>1</v>
      </c>
      <c r="D13">
        <f t="shared" si="1"/>
        <v>1</v>
      </c>
      <c r="E13">
        <f t="shared" si="2"/>
        <v>0</v>
      </c>
      <c r="F13" s="7" t="str">
        <f>VLOOKUP(E13,KeyValues!$A$2:$B28,2)</f>
        <v>Projectile</v>
      </c>
      <c r="G13">
        <f t="shared" si="4"/>
        <v>0</v>
      </c>
      <c r="H13" s="7" t="str">
        <f>VLOOKUP($G13,KeyValues!$S$2:$T$64,2)</f>
        <v>Stick</v>
      </c>
      <c r="I13">
        <f t="shared" si="3"/>
        <v>12</v>
      </c>
      <c r="J13">
        <f t="shared" si="5"/>
        <v>0</v>
      </c>
      <c r="K13" s="8">
        <f>IF(OR($E13=9,$E13=5),VLOOKUP(J13,KeyValues!$D$2:$E$562,2),IF(AND($E13=14,NOT(VLOOKUP(J13,KeyValues!$D$2:$E$562,2) = 0)),"???",0))</f>
        <v>0</v>
      </c>
      <c r="L13">
        <f t="shared" si="6"/>
        <v>5</v>
      </c>
      <c r="M13">
        <f t="shared" si="7"/>
        <v>7</v>
      </c>
      <c r="N13">
        <f t="shared" si="8"/>
        <v>1</v>
      </c>
      <c r="O13">
        <f t="shared" si="9"/>
        <v>1</v>
      </c>
      <c r="P13">
        <f t="shared" si="10"/>
        <v>34</v>
      </c>
      <c r="Q13">
        <f t="shared" si="11"/>
        <v>0</v>
      </c>
    </row>
    <row r="14" spans="1:17" x14ac:dyDescent="0.25">
      <c r="A14" t="s">
        <v>12</v>
      </c>
      <c r="B14" s="5" t="str">
        <f>VLOOKUP(I14,KeyValues!$J$2:$K$1401,2)</f>
        <v>No-Slip Cap</v>
      </c>
      <c r="C14">
        <f t="shared" si="0"/>
        <v>8000</v>
      </c>
      <c r="D14">
        <f t="shared" si="1"/>
        <v>550</v>
      </c>
      <c r="E14">
        <f t="shared" si="2"/>
        <v>4</v>
      </c>
      <c r="F14" s="7" t="str">
        <f>VLOOKUP(E14,KeyValues!$A$2:$B29,2)</f>
        <v>Hold item</v>
      </c>
      <c r="G14">
        <f t="shared" si="4"/>
        <v>4</v>
      </c>
      <c r="H14" s="7" t="str">
        <f>VLOOKUP($G14,KeyValues!$S$2:$T$64,2)</f>
        <v>Scarf 1</v>
      </c>
      <c r="I14">
        <f t="shared" si="3"/>
        <v>13</v>
      </c>
      <c r="J14">
        <f t="shared" si="5"/>
        <v>0</v>
      </c>
      <c r="K14" s="8">
        <f>IF(OR($E14=9,$E14=5),VLOOKUP(J14,KeyValues!$D$2:$E$562,2),IF(AND($E14=14,NOT(VLOOKUP(J14,KeyValues!$D$2:$E$562,2) = 0)),"???",0))</f>
        <v>0</v>
      </c>
      <c r="L14">
        <f t="shared" si="6"/>
        <v>5</v>
      </c>
      <c r="M14">
        <f t="shared" si="7"/>
        <v>7</v>
      </c>
      <c r="N14">
        <f t="shared" si="8"/>
        <v>4</v>
      </c>
      <c r="O14">
        <f t="shared" si="9"/>
        <v>1</v>
      </c>
      <c r="P14">
        <f t="shared" si="10"/>
        <v>1</v>
      </c>
      <c r="Q14">
        <f t="shared" si="11"/>
        <v>0</v>
      </c>
    </row>
    <row r="15" spans="1:17" x14ac:dyDescent="0.25">
      <c r="A15" t="s">
        <v>13</v>
      </c>
      <c r="B15" s="5" t="str">
        <f>VLOOKUP(I15,KeyValues!$J$2:$K$1401,2)</f>
        <v>Y-Ray Specs</v>
      </c>
      <c r="C15">
        <f t="shared" si="0"/>
        <v>9000</v>
      </c>
      <c r="D15">
        <f t="shared" si="1"/>
        <v>900</v>
      </c>
      <c r="E15">
        <f t="shared" si="2"/>
        <v>4</v>
      </c>
      <c r="F15" s="7" t="str">
        <f>VLOOKUP(E15,KeyValues!$A$2:$B30,2)</f>
        <v>Hold item</v>
      </c>
      <c r="G15">
        <f t="shared" si="4"/>
        <v>13</v>
      </c>
      <c r="H15" s="7" t="str">
        <f>VLOOKUP($G15,KeyValues!$S$2:$T$64,2)</f>
        <v>Glasses</v>
      </c>
      <c r="I15">
        <f t="shared" si="3"/>
        <v>14</v>
      </c>
      <c r="J15">
        <f t="shared" si="5"/>
        <v>0</v>
      </c>
      <c r="K15" s="8">
        <f>IF(OR($E15=9,$E15=5),VLOOKUP(J15,KeyValues!$D$2:$E$562,2),IF(AND($E15=14,NOT(VLOOKUP(J15,KeyValues!$D$2:$E$562,2) = 0)),"???",0))</f>
        <v>0</v>
      </c>
      <c r="L15">
        <f t="shared" si="6"/>
        <v>5</v>
      </c>
      <c r="M15">
        <f t="shared" si="7"/>
        <v>7</v>
      </c>
      <c r="N15">
        <f t="shared" si="8"/>
        <v>2</v>
      </c>
      <c r="O15">
        <f t="shared" si="9"/>
        <v>1</v>
      </c>
      <c r="P15">
        <f t="shared" si="10"/>
        <v>33</v>
      </c>
      <c r="Q15">
        <f t="shared" si="11"/>
        <v>0</v>
      </c>
    </row>
    <row r="16" spans="1:17" x14ac:dyDescent="0.25">
      <c r="A16" t="s">
        <v>14</v>
      </c>
      <c r="B16" s="5" t="str">
        <f>VLOOKUP(I16,KeyValues!$J$2:$K$1401,2)</f>
        <v>Gaggle Specs</v>
      </c>
      <c r="C16">
        <f t="shared" si="0"/>
        <v>3500</v>
      </c>
      <c r="D16">
        <f t="shared" si="1"/>
        <v>350</v>
      </c>
      <c r="E16">
        <f t="shared" si="2"/>
        <v>4</v>
      </c>
      <c r="F16" s="7" t="str">
        <f>VLOOKUP(E16,KeyValues!$A$2:$B31,2)</f>
        <v>Hold item</v>
      </c>
      <c r="G16">
        <f t="shared" si="4"/>
        <v>13</v>
      </c>
      <c r="H16" s="7" t="str">
        <f>VLOOKUP($G16,KeyValues!$S$2:$T$64,2)</f>
        <v>Glasses</v>
      </c>
      <c r="I16">
        <f t="shared" si="3"/>
        <v>15</v>
      </c>
      <c r="J16">
        <f t="shared" si="5"/>
        <v>0</v>
      </c>
      <c r="K16" s="8">
        <f>IF(OR($E16=9,$E16=5),VLOOKUP(J16,KeyValues!$D$2:$E$562,2),IF(AND($E16=14,NOT(VLOOKUP(J16,KeyValues!$D$2:$E$562,2) = 0)),"???",0))</f>
        <v>0</v>
      </c>
      <c r="L16">
        <f t="shared" si="6"/>
        <v>5</v>
      </c>
      <c r="M16">
        <f t="shared" si="7"/>
        <v>7</v>
      </c>
      <c r="N16">
        <f t="shared" si="8"/>
        <v>2</v>
      </c>
      <c r="O16">
        <f t="shared" si="9"/>
        <v>1</v>
      </c>
      <c r="P16">
        <f t="shared" si="10"/>
        <v>33</v>
      </c>
      <c r="Q16">
        <f t="shared" si="11"/>
        <v>0</v>
      </c>
    </row>
    <row r="17" spans="1:17" x14ac:dyDescent="0.25">
      <c r="A17" t="s">
        <v>15</v>
      </c>
      <c r="B17" s="5" t="str">
        <f>VLOOKUP(I17,KeyValues!$J$2:$K$1401,2)</f>
        <v>Mobile Scarf</v>
      </c>
      <c r="C17">
        <f t="shared" si="0"/>
        <v>8500</v>
      </c>
      <c r="D17">
        <f t="shared" si="1"/>
        <v>300</v>
      </c>
      <c r="E17">
        <f t="shared" si="2"/>
        <v>4</v>
      </c>
      <c r="F17" s="7" t="str">
        <f>VLOOKUP(E17,KeyValues!$A$2:$B32,2)</f>
        <v>Hold item</v>
      </c>
      <c r="G17">
        <f t="shared" si="4"/>
        <v>4</v>
      </c>
      <c r="H17" s="7" t="str">
        <f>VLOOKUP($G17,KeyValues!$S$2:$T$64,2)</f>
        <v>Scarf 1</v>
      </c>
      <c r="I17">
        <f t="shared" si="3"/>
        <v>16</v>
      </c>
      <c r="J17">
        <f t="shared" si="5"/>
        <v>0</v>
      </c>
      <c r="K17" s="8">
        <f>IF(OR($E17=9,$E17=5),VLOOKUP(J17,KeyValues!$D$2:$E$562,2),IF(AND($E17=14,NOT(VLOOKUP(J17,KeyValues!$D$2:$E$562,2) = 0)),"???",0))</f>
        <v>0</v>
      </c>
      <c r="L17">
        <f t="shared" si="6"/>
        <v>0</v>
      </c>
      <c r="M17">
        <f t="shared" si="7"/>
        <v>0</v>
      </c>
      <c r="N17">
        <f t="shared" si="8"/>
        <v>4</v>
      </c>
      <c r="O17">
        <f t="shared" si="9"/>
        <v>12</v>
      </c>
      <c r="P17">
        <f t="shared" si="10"/>
        <v>3</v>
      </c>
      <c r="Q17">
        <f t="shared" si="11"/>
        <v>0</v>
      </c>
    </row>
    <row r="18" spans="1:17" x14ac:dyDescent="0.25">
      <c r="A18" t="s">
        <v>16</v>
      </c>
      <c r="B18" s="5" t="str">
        <f>VLOOKUP(I18,KeyValues!$J$2:$K$1401,2)</f>
        <v>Heal Ribbon</v>
      </c>
      <c r="C18">
        <f t="shared" si="0"/>
        <v>6500</v>
      </c>
      <c r="D18">
        <f t="shared" si="1"/>
        <v>350</v>
      </c>
      <c r="E18">
        <f t="shared" si="2"/>
        <v>4</v>
      </c>
      <c r="F18" s="7" t="str">
        <f>VLOOKUP(E18,KeyValues!$A$2:$B33,2)</f>
        <v>Hold item</v>
      </c>
      <c r="G18">
        <f t="shared" si="4"/>
        <v>4</v>
      </c>
      <c r="H18" s="7" t="str">
        <f>VLOOKUP($G18,KeyValues!$S$2:$T$64,2)</f>
        <v>Scarf 1</v>
      </c>
      <c r="I18">
        <f t="shared" si="3"/>
        <v>17</v>
      </c>
      <c r="J18">
        <f t="shared" si="5"/>
        <v>0</v>
      </c>
      <c r="K18" s="8">
        <f>IF(OR($E18=9,$E18=5),VLOOKUP(J18,KeyValues!$D$2:$E$562,2),IF(AND($E18=14,NOT(VLOOKUP(J18,KeyValues!$D$2:$E$562,2) = 0)),"???",0))</f>
        <v>0</v>
      </c>
      <c r="L18">
        <f t="shared" si="6"/>
        <v>0</v>
      </c>
      <c r="M18">
        <f t="shared" si="7"/>
        <v>0</v>
      </c>
      <c r="N18">
        <f t="shared" si="8"/>
        <v>4</v>
      </c>
      <c r="O18">
        <f t="shared" si="9"/>
        <v>3</v>
      </c>
      <c r="P18">
        <f t="shared" si="10"/>
        <v>3</v>
      </c>
      <c r="Q18">
        <f t="shared" si="11"/>
        <v>0</v>
      </c>
    </row>
    <row r="19" spans="1:17" x14ac:dyDescent="0.25">
      <c r="A19" t="s">
        <v>17</v>
      </c>
      <c r="B19" s="5" t="str">
        <f>VLOOKUP(I19,KeyValues!$J$2:$K$1401,2)</f>
        <v>Twist Band</v>
      </c>
      <c r="C19">
        <f t="shared" si="0"/>
        <v>3500</v>
      </c>
      <c r="D19">
        <f t="shared" si="1"/>
        <v>400</v>
      </c>
      <c r="E19">
        <f t="shared" si="2"/>
        <v>4</v>
      </c>
      <c r="F19" s="7" t="str">
        <f>VLOOKUP(E19,KeyValues!$A$2:$B34,2)</f>
        <v>Hold item</v>
      </c>
      <c r="G19">
        <f t="shared" si="4"/>
        <v>4</v>
      </c>
      <c r="H19" s="7" t="str">
        <f>VLOOKUP($G19,KeyValues!$S$2:$T$64,2)</f>
        <v>Scarf 1</v>
      </c>
      <c r="I19">
        <f t="shared" si="3"/>
        <v>18</v>
      </c>
      <c r="J19">
        <f t="shared" si="5"/>
        <v>0</v>
      </c>
      <c r="K19" s="8">
        <f>IF(OR($E19=9,$E19=5),VLOOKUP(J19,KeyValues!$D$2:$E$562,2),IF(AND($E19=14,NOT(VLOOKUP(J19,KeyValues!$D$2:$E$562,2) = 0)),"???",0))</f>
        <v>0</v>
      </c>
      <c r="L19">
        <f t="shared" si="6"/>
        <v>0</v>
      </c>
      <c r="M19">
        <f t="shared" si="7"/>
        <v>0</v>
      </c>
      <c r="N19">
        <f t="shared" si="8"/>
        <v>4</v>
      </c>
      <c r="O19">
        <f t="shared" si="9"/>
        <v>12</v>
      </c>
      <c r="P19">
        <f t="shared" si="10"/>
        <v>3</v>
      </c>
      <c r="Q19">
        <f t="shared" si="11"/>
        <v>0</v>
      </c>
    </row>
    <row r="20" spans="1:17" x14ac:dyDescent="0.25">
      <c r="A20" t="s">
        <v>18</v>
      </c>
      <c r="B20" s="5" t="str">
        <f>VLOOKUP(I20,KeyValues!$J$2:$K$1401,2)</f>
        <v>Scope Lens</v>
      </c>
      <c r="C20">
        <f t="shared" si="0"/>
        <v>7500</v>
      </c>
      <c r="D20">
        <f t="shared" si="1"/>
        <v>450</v>
      </c>
      <c r="E20">
        <f t="shared" si="2"/>
        <v>4</v>
      </c>
      <c r="F20" s="7" t="str">
        <f>VLOOKUP(E20,KeyValues!$A$2:$B35,2)</f>
        <v>Hold item</v>
      </c>
      <c r="G20">
        <f t="shared" si="4"/>
        <v>13</v>
      </c>
      <c r="H20" s="7" t="str">
        <f>VLOOKUP($G20,KeyValues!$S$2:$T$64,2)</f>
        <v>Glasses</v>
      </c>
      <c r="I20">
        <f t="shared" si="3"/>
        <v>19</v>
      </c>
      <c r="J20">
        <f t="shared" si="5"/>
        <v>0</v>
      </c>
      <c r="K20" s="8">
        <f>IF(OR($E20=9,$E20=5),VLOOKUP(J20,KeyValues!$D$2:$E$562,2),IF(AND($E20=14,NOT(VLOOKUP(J20,KeyValues!$D$2:$E$562,2) = 0)),"???",0))</f>
        <v>0</v>
      </c>
      <c r="L20">
        <f t="shared" si="6"/>
        <v>0</v>
      </c>
      <c r="M20">
        <f t="shared" si="7"/>
        <v>0</v>
      </c>
      <c r="N20">
        <f t="shared" si="8"/>
        <v>3</v>
      </c>
      <c r="O20">
        <f t="shared" si="9"/>
        <v>11</v>
      </c>
      <c r="P20">
        <f t="shared" si="10"/>
        <v>3</v>
      </c>
      <c r="Q20">
        <f t="shared" si="11"/>
        <v>0</v>
      </c>
    </row>
    <row r="21" spans="1:17" x14ac:dyDescent="0.25">
      <c r="A21" t="s">
        <v>19</v>
      </c>
      <c r="B21" s="5" t="str">
        <f>VLOOKUP(I21,KeyValues!$J$2:$K$1401,2)</f>
        <v>Patsy Band</v>
      </c>
      <c r="C21">
        <f t="shared" si="0"/>
        <v>1500</v>
      </c>
      <c r="D21">
        <f t="shared" si="1"/>
        <v>400</v>
      </c>
      <c r="E21">
        <f t="shared" si="2"/>
        <v>4</v>
      </c>
      <c r="F21" s="7" t="str">
        <f>VLOOKUP(E21,KeyValues!$A$2:$B36,2)</f>
        <v>Hold item</v>
      </c>
      <c r="G21">
        <f t="shared" si="4"/>
        <v>4</v>
      </c>
      <c r="H21" s="7" t="str">
        <f>VLOOKUP($G21,KeyValues!$S$2:$T$64,2)</f>
        <v>Scarf 1</v>
      </c>
      <c r="I21">
        <f t="shared" si="3"/>
        <v>20</v>
      </c>
      <c r="J21">
        <f t="shared" si="5"/>
        <v>0</v>
      </c>
      <c r="K21" s="8">
        <f>IF(OR($E21=9,$E21=5),VLOOKUP(J21,KeyValues!$D$2:$E$562,2),IF(AND($E21=14,NOT(VLOOKUP(J21,KeyValues!$D$2:$E$562,2) = 0)),"???",0))</f>
        <v>0</v>
      </c>
      <c r="L21">
        <f t="shared" si="6"/>
        <v>0</v>
      </c>
      <c r="M21">
        <f t="shared" si="7"/>
        <v>0</v>
      </c>
      <c r="N21">
        <f t="shared" si="8"/>
        <v>4</v>
      </c>
      <c r="O21">
        <f t="shared" si="9"/>
        <v>12</v>
      </c>
      <c r="P21">
        <f t="shared" si="10"/>
        <v>35</v>
      </c>
      <c r="Q21">
        <f t="shared" si="11"/>
        <v>0</v>
      </c>
    </row>
    <row r="22" spans="1:17" x14ac:dyDescent="0.25">
      <c r="A22" t="s">
        <v>20</v>
      </c>
      <c r="B22" s="5" t="str">
        <f>VLOOKUP(I22,KeyValues!$J$2:$K$1401,2)</f>
        <v>No-Stick Cap</v>
      </c>
      <c r="C22">
        <f t="shared" si="0"/>
        <v>8000</v>
      </c>
      <c r="D22">
        <f t="shared" si="1"/>
        <v>550</v>
      </c>
      <c r="E22">
        <f t="shared" si="2"/>
        <v>4</v>
      </c>
      <c r="F22" s="7" t="str">
        <f>VLOOKUP(E22,KeyValues!$A$2:$B37,2)</f>
        <v>Hold item</v>
      </c>
      <c r="G22">
        <f t="shared" si="4"/>
        <v>4</v>
      </c>
      <c r="H22" s="7" t="str">
        <f>VLOOKUP($G22,KeyValues!$S$2:$T$64,2)</f>
        <v>Scarf 1</v>
      </c>
      <c r="I22">
        <f t="shared" si="3"/>
        <v>21</v>
      </c>
      <c r="J22">
        <f t="shared" si="5"/>
        <v>0</v>
      </c>
      <c r="K22" s="8">
        <f>IF(OR($E22=9,$E22=5),VLOOKUP(J22,KeyValues!$D$2:$E$562,2),IF(AND($E22=14,NOT(VLOOKUP(J22,KeyValues!$D$2:$E$562,2) = 0)),"???",0))</f>
        <v>0</v>
      </c>
      <c r="L22">
        <f t="shared" si="6"/>
        <v>0</v>
      </c>
      <c r="M22">
        <f t="shared" si="7"/>
        <v>0</v>
      </c>
      <c r="N22">
        <f t="shared" si="8"/>
        <v>4</v>
      </c>
      <c r="O22">
        <f t="shared" si="9"/>
        <v>12</v>
      </c>
      <c r="P22">
        <f t="shared" si="10"/>
        <v>3</v>
      </c>
      <c r="Q22">
        <f t="shared" si="11"/>
        <v>0</v>
      </c>
    </row>
    <row r="23" spans="1:17" x14ac:dyDescent="0.25">
      <c r="A23" t="s">
        <v>21</v>
      </c>
      <c r="B23" s="5" t="str">
        <f>VLOOKUP(I23,KeyValues!$J$2:$K$1401,2)</f>
        <v>Pierce Band</v>
      </c>
      <c r="C23">
        <f t="shared" si="0"/>
        <v>8000</v>
      </c>
      <c r="D23">
        <f t="shared" si="1"/>
        <v>600</v>
      </c>
      <c r="E23">
        <f t="shared" si="2"/>
        <v>4</v>
      </c>
      <c r="F23" s="7" t="str">
        <f>VLOOKUP(E23,KeyValues!$A$2:$B38,2)</f>
        <v>Hold item</v>
      </c>
      <c r="G23">
        <f t="shared" si="4"/>
        <v>4</v>
      </c>
      <c r="H23" s="7" t="str">
        <f>VLOOKUP($G23,KeyValues!$S$2:$T$64,2)</f>
        <v>Scarf 1</v>
      </c>
      <c r="I23">
        <f t="shared" si="3"/>
        <v>22</v>
      </c>
      <c r="J23">
        <f t="shared" si="5"/>
        <v>0</v>
      </c>
      <c r="K23" s="8">
        <f>IF(OR($E23=9,$E23=5),VLOOKUP(J23,KeyValues!$D$2:$E$562,2),IF(AND($E23=14,NOT(VLOOKUP(J23,KeyValues!$D$2:$E$562,2) = 0)),"???",0))</f>
        <v>0</v>
      </c>
      <c r="L23">
        <f t="shared" si="6"/>
        <v>0</v>
      </c>
      <c r="M23">
        <f t="shared" si="7"/>
        <v>0</v>
      </c>
      <c r="N23">
        <f t="shared" si="8"/>
        <v>4</v>
      </c>
      <c r="O23">
        <f t="shared" si="9"/>
        <v>12</v>
      </c>
      <c r="P23">
        <f t="shared" si="10"/>
        <v>3</v>
      </c>
      <c r="Q23">
        <f t="shared" si="11"/>
        <v>0</v>
      </c>
    </row>
    <row r="24" spans="1:17" x14ac:dyDescent="0.25">
      <c r="A24" t="s">
        <v>22</v>
      </c>
      <c r="B24" s="5" t="str">
        <f>VLOOKUP(I24,KeyValues!$J$2:$K$1401,2)</f>
        <v>Joy Ribbon</v>
      </c>
      <c r="C24">
        <f t="shared" si="0"/>
        <v>3500</v>
      </c>
      <c r="D24">
        <f t="shared" si="1"/>
        <v>350</v>
      </c>
      <c r="E24">
        <f t="shared" si="2"/>
        <v>4</v>
      </c>
      <c r="F24" s="7" t="str">
        <f>VLOOKUP(E24,KeyValues!$A$2:$B39,2)</f>
        <v>Hold item</v>
      </c>
      <c r="G24">
        <f t="shared" si="4"/>
        <v>4</v>
      </c>
      <c r="H24" s="7" t="str">
        <f>VLOOKUP($G24,KeyValues!$S$2:$T$64,2)</f>
        <v>Scarf 1</v>
      </c>
      <c r="I24">
        <f t="shared" si="3"/>
        <v>23</v>
      </c>
      <c r="J24">
        <f t="shared" si="5"/>
        <v>0</v>
      </c>
      <c r="K24" s="8">
        <f>IF(OR($E24=9,$E24=5),VLOOKUP(J24,KeyValues!$D$2:$E$562,2),IF(AND($E24=14,NOT(VLOOKUP(J24,KeyValues!$D$2:$E$562,2) = 0)),"???",0))</f>
        <v>0</v>
      </c>
      <c r="L24">
        <f t="shared" si="6"/>
        <v>0</v>
      </c>
      <c r="M24">
        <f t="shared" si="7"/>
        <v>0</v>
      </c>
      <c r="N24">
        <f t="shared" si="8"/>
        <v>4</v>
      </c>
      <c r="O24">
        <f t="shared" si="9"/>
        <v>3</v>
      </c>
      <c r="P24">
        <f t="shared" si="10"/>
        <v>3</v>
      </c>
      <c r="Q24">
        <f t="shared" si="11"/>
        <v>0</v>
      </c>
    </row>
    <row r="25" spans="1:17" x14ac:dyDescent="0.25">
      <c r="A25" t="s">
        <v>23</v>
      </c>
      <c r="B25" s="5" t="str">
        <f>VLOOKUP(I25,KeyValues!$J$2:$K$1401,2)</f>
        <v>X-Ray Specs</v>
      </c>
      <c r="C25">
        <f t="shared" si="0"/>
        <v>9000</v>
      </c>
      <c r="D25">
        <f t="shared" si="1"/>
        <v>900</v>
      </c>
      <c r="E25">
        <f t="shared" si="2"/>
        <v>4</v>
      </c>
      <c r="F25" s="7" t="str">
        <f>VLOOKUP(E25,KeyValues!$A$2:$B40,2)</f>
        <v>Hold item</v>
      </c>
      <c r="G25">
        <f t="shared" si="4"/>
        <v>13</v>
      </c>
      <c r="H25" s="7" t="str">
        <f>VLOOKUP($G25,KeyValues!$S$2:$T$64,2)</f>
        <v>Glasses</v>
      </c>
      <c r="I25">
        <f t="shared" si="3"/>
        <v>24</v>
      </c>
      <c r="J25">
        <f t="shared" si="5"/>
        <v>0</v>
      </c>
      <c r="K25" s="8">
        <f>IF(OR($E25=9,$E25=5),VLOOKUP(J25,KeyValues!$D$2:$E$562,2),IF(AND($E25=14,NOT(VLOOKUP(J25,KeyValues!$D$2:$E$562,2) = 0)),"???",0))</f>
        <v>0</v>
      </c>
      <c r="L25">
        <f t="shared" si="6"/>
        <v>0</v>
      </c>
      <c r="M25">
        <f t="shared" si="7"/>
        <v>0</v>
      </c>
      <c r="N25">
        <f t="shared" si="8"/>
        <v>2</v>
      </c>
      <c r="O25">
        <f t="shared" si="9"/>
        <v>11</v>
      </c>
      <c r="P25">
        <f t="shared" si="10"/>
        <v>3</v>
      </c>
      <c r="Q25">
        <f t="shared" si="11"/>
        <v>0</v>
      </c>
    </row>
    <row r="26" spans="1:17" x14ac:dyDescent="0.25">
      <c r="A26" t="s">
        <v>24</v>
      </c>
      <c r="B26" s="5" t="str">
        <f>VLOOKUP(I26,KeyValues!$J$2:$K$1401,2)</f>
        <v>Persim Band</v>
      </c>
      <c r="C26">
        <f t="shared" si="0"/>
        <v>4500</v>
      </c>
      <c r="D26">
        <f t="shared" si="1"/>
        <v>450</v>
      </c>
      <c r="E26">
        <f t="shared" si="2"/>
        <v>4</v>
      </c>
      <c r="F26" s="7" t="str">
        <f>VLOOKUP(E26,KeyValues!$A$2:$B41,2)</f>
        <v>Hold item</v>
      </c>
      <c r="G26">
        <f t="shared" si="4"/>
        <v>4</v>
      </c>
      <c r="H26" s="7" t="str">
        <f>VLOOKUP($G26,KeyValues!$S$2:$T$64,2)</f>
        <v>Scarf 1</v>
      </c>
      <c r="I26">
        <f t="shared" si="3"/>
        <v>25</v>
      </c>
      <c r="J26">
        <f t="shared" si="5"/>
        <v>0</v>
      </c>
      <c r="K26" s="8">
        <f>IF(OR($E26=9,$E26=5),VLOOKUP(J26,KeyValues!$D$2:$E$562,2),IF(AND($E26=14,NOT(VLOOKUP(J26,KeyValues!$D$2:$E$562,2) = 0)),"???",0))</f>
        <v>0</v>
      </c>
      <c r="L26">
        <f t="shared" si="6"/>
        <v>0</v>
      </c>
      <c r="M26">
        <f t="shared" si="7"/>
        <v>0</v>
      </c>
      <c r="N26">
        <f t="shared" si="8"/>
        <v>4</v>
      </c>
      <c r="O26">
        <f t="shared" si="9"/>
        <v>12</v>
      </c>
      <c r="P26">
        <f t="shared" si="10"/>
        <v>3</v>
      </c>
      <c r="Q26">
        <f t="shared" si="11"/>
        <v>0</v>
      </c>
    </row>
    <row r="27" spans="1:17" x14ac:dyDescent="0.25">
      <c r="A27" t="s">
        <v>25</v>
      </c>
      <c r="B27" s="5" t="str">
        <f>VLOOKUP(I27,KeyValues!$J$2:$K$1401,2)</f>
        <v>Power Band</v>
      </c>
      <c r="C27">
        <f t="shared" si="0"/>
        <v>2500</v>
      </c>
      <c r="D27">
        <f t="shared" si="1"/>
        <v>250</v>
      </c>
      <c r="E27">
        <f t="shared" si="2"/>
        <v>4</v>
      </c>
      <c r="F27" s="7" t="str">
        <f>VLOOKUP(E27,KeyValues!$A$2:$B42,2)</f>
        <v>Hold item</v>
      </c>
      <c r="G27">
        <f t="shared" si="4"/>
        <v>4</v>
      </c>
      <c r="H27" s="7" t="str">
        <f>VLOOKUP($G27,KeyValues!$S$2:$T$64,2)</f>
        <v>Scarf 1</v>
      </c>
      <c r="I27">
        <f t="shared" si="3"/>
        <v>26</v>
      </c>
      <c r="J27">
        <f t="shared" si="5"/>
        <v>0</v>
      </c>
      <c r="K27" s="8">
        <f>IF(OR($E27=9,$E27=5),VLOOKUP(J27,KeyValues!$D$2:$E$562,2),IF(AND($E27=14,NOT(VLOOKUP(J27,KeyValues!$D$2:$E$562,2) = 0)),"???",0))</f>
        <v>0</v>
      </c>
      <c r="L27">
        <f t="shared" si="6"/>
        <v>0</v>
      </c>
      <c r="M27">
        <f t="shared" si="7"/>
        <v>0</v>
      </c>
      <c r="N27">
        <f t="shared" si="8"/>
        <v>4</v>
      </c>
      <c r="O27">
        <f t="shared" si="9"/>
        <v>12</v>
      </c>
      <c r="P27">
        <f t="shared" si="10"/>
        <v>3</v>
      </c>
      <c r="Q27">
        <f t="shared" si="11"/>
        <v>0</v>
      </c>
    </row>
    <row r="28" spans="1:17" x14ac:dyDescent="0.25">
      <c r="A28" t="s">
        <v>26</v>
      </c>
      <c r="B28" s="5" t="str">
        <f>VLOOKUP(I28,KeyValues!$J$2:$K$1401,2)</f>
        <v>Pecha Scarf</v>
      </c>
      <c r="C28">
        <f t="shared" si="0"/>
        <v>3500</v>
      </c>
      <c r="D28">
        <f t="shared" si="1"/>
        <v>350</v>
      </c>
      <c r="E28">
        <f t="shared" si="2"/>
        <v>4</v>
      </c>
      <c r="F28" s="7" t="str">
        <f>VLOOKUP(E28,KeyValues!$A$2:$B43,2)</f>
        <v>Hold item</v>
      </c>
      <c r="G28">
        <f t="shared" si="4"/>
        <v>4</v>
      </c>
      <c r="H28" s="7" t="str">
        <f>VLOOKUP($G28,KeyValues!$S$2:$T$64,2)</f>
        <v>Scarf 1</v>
      </c>
      <c r="I28">
        <f t="shared" si="3"/>
        <v>27</v>
      </c>
      <c r="J28">
        <f t="shared" si="5"/>
        <v>0</v>
      </c>
      <c r="K28" s="8">
        <f>IF(OR($E28=9,$E28=5),VLOOKUP(J28,KeyValues!$D$2:$E$562,2),IF(AND($E28=14,NOT(VLOOKUP(J28,KeyValues!$D$2:$E$562,2) = 0)),"???",0))</f>
        <v>0</v>
      </c>
      <c r="L28">
        <f t="shared" si="6"/>
        <v>0</v>
      </c>
      <c r="M28">
        <f t="shared" si="7"/>
        <v>0</v>
      </c>
      <c r="N28">
        <f t="shared" si="8"/>
        <v>4</v>
      </c>
      <c r="O28">
        <f t="shared" si="9"/>
        <v>12</v>
      </c>
      <c r="P28">
        <f t="shared" si="10"/>
        <v>3</v>
      </c>
      <c r="Q28">
        <f t="shared" si="11"/>
        <v>0</v>
      </c>
    </row>
    <row r="29" spans="1:17" x14ac:dyDescent="0.25">
      <c r="A29" t="s">
        <v>27</v>
      </c>
      <c r="B29" s="5" t="str">
        <f>VLOOKUP(I29,KeyValues!$J$2:$K$1401,2)</f>
        <v>Insomniscope</v>
      </c>
      <c r="C29">
        <f t="shared" si="0"/>
        <v>3500</v>
      </c>
      <c r="D29">
        <f t="shared" si="1"/>
        <v>350</v>
      </c>
      <c r="E29">
        <f t="shared" si="2"/>
        <v>4</v>
      </c>
      <c r="F29" s="7" t="str">
        <f>VLOOKUP(E29,KeyValues!$A$2:$B44,2)</f>
        <v>Hold item</v>
      </c>
      <c r="G29">
        <f t="shared" si="4"/>
        <v>13</v>
      </c>
      <c r="H29" s="7" t="str">
        <f>VLOOKUP($G29,KeyValues!$S$2:$T$64,2)</f>
        <v>Glasses</v>
      </c>
      <c r="I29">
        <f t="shared" si="3"/>
        <v>28</v>
      </c>
      <c r="J29">
        <f t="shared" si="5"/>
        <v>0</v>
      </c>
      <c r="K29" s="8">
        <f>IF(OR($E29=9,$E29=5),VLOOKUP(J29,KeyValues!$D$2:$E$562,2),IF(AND($E29=14,NOT(VLOOKUP(J29,KeyValues!$D$2:$E$562,2) = 0)),"???",0))</f>
        <v>0</v>
      </c>
      <c r="L29">
        <f t="shared" si="6"/>
        <v>0</v>
      </c>
      <c r="M29">
        <f t="shared" si="7"/>
        <v>0</v>
      </c>
      <c r="N29">
        <f t="shared" si="8"/>
        <v>12</v>
      </c>
      <c r="O29">
        <f t="shared" si="9"/>
        <v>11</v>
      </c>
      <c r="P29">
        <f t="shared" si="10"/>
        <v>3</v>
      </c>
      <c r="Q29">
        <f t="shared" si="11"/>
        <v>0</v>
      </c>
    </row>
    <row r="30" spans="1:17" x14ac:dyDescent="0.25">
      <c r="A30" t="s">
        <v>28</v>
      </c>
      <c r="B30" s="5" t="str">
        <f>VLOOKUP(I30,KeyValues!$J$2:$K$1401,2)</f>
        <v>Warp Scarf</v>
      </c>
      <c r="C30">
        <f t="shared" si="0"/>
        <v>1200</v>
      </c>
      <c r="D30">
        <f t="shared" si="1"/>
        <v>120</v>
      </c>
      <c r="E30">
        <f t="shared" si="2"/>
        <v>4</v>
      </c>
      <c r="F30" s="7" t="str">
        <f>VLOOKUP(E30,KeyValues!$A$2:$B45,2)</f>
        <v>Hold item</v>
      </c>
      <c r="G30">
        <f t="shared" si="4"/>
        <v>4</v>
      </c>
      <c r="H30" s="7" t="str">
        <f>VLOOKUP($G30,KeyValues!$S$2:$T$64,2)</f>
        <v>Scarf 1</v>
      </c>
      <c r="I30">
        <f t="shared" si="3"/>
        <v>29</v>
      </c>
      <c r="J30">
        <f t="shared" si="5"/>
        <v>0</v>
      </c>
      <c r="K30" s="8">
        <f>IF(OR($E30=9,$E30=5),VLOOKUP(J30,KeyValues!$D$2:$E$562,2),IF(AND($E30=14,NOT(VLOOKUP(J30,KeyValues!$D$2:$E$562,2) = 0)),"???",0))</f>
        <v>0</v>
      </c>
      <c r="L30">
        <f t="shared" si="6"/>
        <v>0</v>
      </c>
      <c r="M30">
        <f t="shared" si="7"/>
        <v>0</v>
      </c>
      <c r="N30">
        <f t="shared" si="8"/>
        <v>4</v>
      </c>
      <c r="O30">
        <f t="shared" si="9"/>
        <v>12</v>
      </c>
      <c r="P30">
        <f t="shared" si="10"/>
        <v>3</v>
      </c>
      <c r="Q30">
        <f t="shared" si="11"/>
        <v>0</v>
      </c>
    </row>
    <row r="31" spans="1:17" x14ac:dyDescent="0.25">
      <c r="A31" t="s">
        <v>29</v>
      </c>
      <c r="B31" s="5" t="str">
        <f>VLOOKUP(I31,KeyValues!$J$2:$K$1401,2)</f>
        <v>Tight Belt</v>
      </c>
      <c r="C31">
        <f t="shared" si="0"/>
        <v>8000</v>
      </c>
      <c r="D31">
        <f t="shared" si="1"/>
        <v>800</v>
      </c>
      <c r="E31">
        <f t="shared" si="2"/>
        <v>4</v>
      </c>
      <c r="F31" s="7" t="str">
        <f>VLOOKUP(E31,KeyValues!$A$2:$B46,2)</f>
        <v>Hold item</v>
      </c>
      <c r="G31">
        <f t="shared" si="4"/>
        <v>4</v>
      </c>
      <c r="H31" s="7" t="str">
        <f>VLOOKUP($G31,KeyValues!$S$2:$T$64,2)</f>
        <v>Scarf 1</v>
      </c>
      <c r="I31">
        <f t="shared" si="3"/>
        <v>30</v>
      </c>
      <c r="J31">
        <f t="shared" si="5"/>
        <v>0</v>
      </c>
      <c r="K31" s="8">
        <f>IF(OR($E31=9,$E31=5),VLOOKUP(J31,KeyValues!$D$2:$E$562,2),IF(AND($E31=14,NOT(VLOOKUP(J31,KeyValues!$D$2:$E$562,2) = 0)),"???",0))</f>
        <v>0</v>
      </c>
      <c r="L31">
        <f t="shared" si="6"/>
        <v>0</v>
      </c>
      <c r="M31">
        <f t="shared" si="7"/>
        <v>0</v>
      </c>
      <c r="N31">
        <f t="shared" si="8"/>
        <v>4</v>
      </c>
      <c r="O31">
        <f t="shared" si="9"/>
        <v>12</v>
      </c>
      <c r="P31">
        <f t="shared" si="10"/>
        <v>3</v>
      </c>
      <c r="Q31">
        <f t="shared" si="11"/>
        <v>0</v>
      </c>
    </row>
    <row r="32" spans="1:17" x14ac:dyDescent="0.25">
      <c r="A32" t="s">
        <v>30</v>
      </c>
      <c r="B32" s="5" t="str">
        <f>VLOOKUP(I32,KeyValues!$J$2:$K$1401,2)</f>
        <v>Sneak Scarf</v>
      </c>
      <c r="C32">
        <f t="shared" si="0"/>
        <v>8000</v>
      </c>
      <c r="D32">
        <f t="shared" si="1"/>
        <v>800</v>
      </c>
      <c r="E32">
        <f t="shared" si="2"/>
        <v>4</v>
      </c>
      <c r="F32" s="7" t="str">
        <f>VLOOKUP(E32,KeyValues!$A$2:$B47,2)</f>
        <v>Hold item</v>
      </c>
      <c r="G32">
        <f t="shared" si="4"/>
        <v>4</v>
      </c>
      <c r="H32" s="7" t="str">
        <f>VLOOKUP($G32,KeyValues!$S$2:$T$64,2)</f>
        <v>Scarf 1</v>
      </c>
      <c r="I32">
        <f t="shared" si="3"/>
        <v>31</v>
      </c>
      <c r="J32">
        <f t="shared" si="5"/>
        <v>0</v>
      </c>
      <c r="K32" s="8">
        <f>IF(OR($E32=9,$E32=5),VLOOKUP(J32,KeyValues!$D$2:$E$562,2),IF(AND($E32=14,NOT(VLOOKUP(J32,KeyValues!$D$2:$E$562,2) = 0)),"???",0))</f>
        <v>0</v>
      </c>
      <c r="L32">
        <f t="shared" si="6"/>
        <v>0</v>
      </c>
      <c r="M32">
        <f t="shared" si="7"/>
        <v>0</v>
      </c>
      <c r="N32">
        <f t="shared" si="8"/>
        <v>4</v>
      </c>
      <c r="O32">
        <f t="shared" si="9"/>
        <v>12</v>
      </c>
      <c r="P32">
        <f t="shared" si="10"/>
        <v>3</v>
      </c>
      <c r="Q32">
        <f t="shared" si="11"/>
        <v>0</v>
      </c>
    </row>
    <row r="33" spans="1:17" x14ac:dyDescent="0.25">
      <c r="A33" t="s">
        <v>31</v>
      </c>
      <c r="B33" s="5" t="str">
        <f>VLOOKUP(I33,KeyValues!$J$2:$K$1401,2)</f>
        <v>Gold Ribbon</v>
      </c>
      <c r="C33">
        <f t="shared" si="0"/>
        <v>4000</v>
      </c>
      <c r="D33">
        <f t="shared" si="1"/>
        <v>2000</v>
      </c>
      <c r="E33">
        <f t="shared" si="2"/>
        <v>4</v>
      </c>
      <c r="F33" s="7" t="str">
        <f>VLOOKUP(E33,KeyValues!$A$2:$B48,2)</f>
        <v>Hold item</v>
      </c>
      <c r="G33">
        <f t="shared" si="4"/>
        <v>4</v>
      </c>
      <c r="H33" s="7" t="str">
        <f>VLOOKUP($G33,KeyValues!$S$2:$T$64,2)</f>
        <v>Scarf 1</v>
      </c>
      <c r="I33">
        <f t="shared" si="3"/>
        <v>32</v>
      </c>
      <c r="J33">
        <f t="shared" si="5"/>
        <v>0</v>
      </c>
      <c r="K33" s="8">
        <f>IF(OR($E33=9,$E33=5),VLOOKUP(J33,KeyValues!$D$2:$E$562,2),IF(AND($E33=14,NOT(VLOOKUP(J33,KeyValues!$D$2:$E$562,2) = 0)),"???",0))</f>
        <v>0</v>
      </c>
      <c r="L33">
        <f t="shared" si="6"/>
        <v>0</v>
      </c>
      <c r="M33">
        <f t="shared" si="7"/>
        <v>0</v>
      </c>
      <c r="N33">
        <f t="shared" si="8"/>
        <v>4</v>
      </c>
      <c r="O33">
        <f t="shared" si="9"/>
        <v>3</v>
      </c>
      <c r="P33">
        <f t="shared" si="10"/>
        <v>3</v>
      </c>
      <c r="Q33">
        <f t="shared" si="11"/>
        <v>0</v>
      </c>
    </row>
    <row r="34" spans="1:17" x14ac:dyDescent="0.25">
      <c r="A34" t="s">
        <v>32</v>
      </c>
      <c r="B34" s="5" t="str">
        <f>VLOOKUP(I34,KeyValues!$J$2:$K$1401,2)</f>
        <v>Goggle Specs</v>
      </c>
      <c r="C34">
        <f t="shared" si="0"/>
        <v>3500</v>
      </c>
      <c r="D34">
        <f t="shared" si="1"/>
        <v>350</v>
      </c>
      <c r="E34">
        <f t="shared" si="2"/>
        <v>4</v>
      </c>
      <c r="F34" s="7" t="str">
        <f>VLOOKUP(E34,KeyValues!$A$2:$B49,2)</f>
        <v>Hold item</v>
      </c>
      <c r="G34">
        <f t="shared" si="4"/>
        <v>13</v>
      </c>
      <c r="H34" s="7" t="str">
        <f>VLOOKUP($G34,KeyValues!$S$2:$T$64,2)</f>
        <v>Glasses</v>
      </c>
      <c r="I34">
        <f t="shared" si="3"/>
        <v>33</v>
      </c>
      <c r="J34">
        <f t="shared" si="5"/>
        <v>0</v>
      </c>
      <c r="K34" s="8">
        <f>IF(OR($E34=9,$E34=5),VLOOKUP(J34,KeyValues!$D$2:$E$562,2),IF(AND($E34=14,NOT(VLOOKUP(J34,KeyValues!$D$2:$E$562,2) = 0)),"???",0))</f>
        <v>0</v>
      </c>
      <c r="L34">
        <f t="shared" si="6"/>
        <v>0</v>
      </c>
      <c r="M34">
        <f t="shared" si="7"/>
        <v>0</v>
      </c>
      <c r="N34">
        <f t="shared" si="8"/>
        <v>2</v>
      </c>
      <c r="O34">
        <f t="shared" si="9"/>
        <v>11</v>
      </c>
      <c r="P34">
        <f t="shared" si="10"/>
        <v>3</v>
      </c>
      <c r="Q34">
        <f t="shared" si="11"/>
        <v>0</v>
      </c>
    </row>
    <row r="35" spans="1:17" x14ac:dyDescent="0.25">
      <c r="A35" t="s">
        <v>33</v>
      </c>
      <c r="B35" s="5" t="str">
        <f>VLOOKUP(I35,KeyValues!$J$2:$K$1401,2)</f>
        <v>Diet Ribbon</v>
      </c>
      <c r="C35">
        <f t="shared" si="0"/>
        <v>4500</v>
      </c>
      <c r="D35">
        <f t="shared" si="1"/>
        <v>450</v>
      </c>
      <c r="E35">
        <f t="shared" si="2"/>
        <v>4</v>
      </c>
      <c r="F35" s="7" t="str">
        <f>VLOOKUP(E35,KeyValues!$A$2:$B50,2)</f>
        <v>Hold item</v>
      </c>
      <c r="G35">
        <f t="shared" si="4"/>
        <v>4</v>
      </c>
      <c r="H35" s="7" t="str">
        <f>VLOOKUP($G35,KeyValues!$S$2:$T$64,2)</f>
        <v>Scarf 1</v>
      </c>
      <c r="I35">
        <f t="shared" si="3"/>
        <v>34</v>
      </c>
      <c r="J35">
        <f t="shared" si="5"/>
        <v>0</v>
      </c>
      <c r="K35" s="8">
        <f>IF(OR($E35=9,$E35=5),VLOOKUP(J35,KeyValues!$D$2:$E$562,2),IF(AND($E35=14,NOT(VLOOKUP(J35,KeyValues!$D$2:$E$562,2) = 0)),"???",0))</f>
        <v>0</v>
      </c>
      <c r="L35">
        <f t="shared" si="6"/>
        <v>0</v>
      </c>
      <c r="M35">
        <f t="shared" si="7"/>
        <v>0</v>
      </c>
      <c r="N35">
        <f t="shared" si="8"/>
        <v>4</v>
      </c>
      <c r="O35">
        <f t="shared" si="9"/>
        <v>3</v>
      </c>
      <c r="P35">
        <f t="shared" si="10"/>
        <v>35</v>
      </c>
      <c r="Q35">
        <f t="shared" si="11"/>
        <v>0</v>
      </c>
    </row>
    <row r="36" spans="1:17" x14ac:dyDescent="0.25">
      <c r="A36" t="s">
        <v>34</v>
      </c>
      <c r="B36" s="5" t="str">
        <f>VLOOKUP(I36,KeyValues!$J$2:$K$1401,2)</f>
        <v>Trap Scarf</v>
      </c>
      <c r="C36">
        <f t="shared" si="0"/>
        <v>8000</v>
      </c>
      <c r="D36">
        <f t="shared" si="1"/>
        <v>800</v>
      </c>
      <c r="E36">
        <f t="shared" si="2"/>
        <v>4</v>
      </c>
      <c r="F36" s="7" t="str">
        <f>VLOOKUP(E36,KeyValues!$A$2:$B51,2)</f>
        <v>Hold item</v>
      </c>
      <c r="G36">
        <f t="shared" si="4"/>
        <v>4</v>
      </c>
      <c r="H36" s="7" t="str">
        <f>VLOOKUP($G36,KeyValues!$S$2:$T$64,2)</f>
        <v>Scarf 1</v>
      </c>
      <c r="I36">
        <f t="shared" si="3"/>
        <v>35</v>
      </c>
      <c r="J36">
        <f t="shared" si="5"/>
        <v>0</v>
      </c>
      <c r="K36" s="8">
        <f>IF(OR($E36=9,$E36=5),VLOOKUP(J36,KeyValues!$D$2:$E$562,2),IF(AND($E36=14,NOT(VLOOKUP(J36,KeyValues!$D$2:$E$562,2) = 0)),"???",0))</f>
        <v>0</v>
      </c>
      <c r="L36">
        <f t="shared" si="6"/>
        <v>0</v>
      </c>
      <c r="M36">
        <f t="shared" si="7"/>
        <v>0</v>
      </c>
      <c r="N36">
        <f t="shared" si="8"/>
        <v>4</v>
      </c>
      <c r="O36">
        <f t="shared" si="9"/>
        <v>12</v>
      </c>
      <c r="P36">
        <f t="shared" si="10"/>
        <v>3</v>
      </c>
      <c r="Q36">
        <f t="shared" si="11"/>
        <v>0</v>
      </c>
    </row>
    <row r="37" spans="1:17" x14ac:dyDescent="0.25">
      <c r="A37" t="s">
        <v>35</v>
      </c>
      <c r="B37" s="5" t="str">
        <f>VLOOKUP(I37,KeyValues!$J$2:$K$1401,2)</f>
        <v>Racket Band</v>
      </c>
      <c r="C37">
        <f t="shared" si="0"/>
        <v>3000</v>
      </c>
      <c r="D37">
        <f t="shared" si="1"/>
        <v>300</v>
      </c>
      <c r="E37">
        <f t="shared" si="2"/>
        <v>4</v>
      </c>
      <c r="F37" s="7" t="str">
        <f>VLOOKUP(E37,KeyValues!$A$2:$B52,2)</f>
        <v>Hold item</v>
      </c>
      <c r="G37">
        <f t="shared" si="4"/>
        <v>4</v>
      </c>
      <c r="H37" s="7" t="str">
        <f>VLOOKUP($G37,KeyValues!$S$2:$T$64,2)</f>
        <v>Scarf 1</v>
      </c>
      <c r="I37">
        <f t="shared" si="3"/>
        <v>36</v>
      </c>
      <c r="J37">
        <f t="shared" si="5"/>
        <v>0</v>
      </c>
      <c r="K37" s="8">
        <f>IF(OR($E37=9,$E37=5),VLOOKUP(J37,KeyValues!$D$2:$E$562,2),IF(AND($E37=14,NOT(VLOOKUP(J37,KeyValues!$D$2:$E$562,2) = 0)),"???",0))</f>
        <v>0</v>
      </c>
      <c r="L37">
        <f t="shared" si="6"/>
        <v>0</v>
      </c>
      <c r="M37">
        <f t="shared" si="7"/>
        <v>0</v>
      </c>
      <c r="N37">
        <f t="shared" si="8"/>
        <v>4</v>
      </c>
      <c r="O37">
        <f t="shared" si="9"/>
        <v>12</v>
      </c>
      <c r="P37">
        <f t="shared" si="10"/>
        <v>3</v>
      </c>
      <c r="Q37">
        <f t="shared" si="11"/>
        <v>0</v>
      </c>
    </row>
    <row r="38" spans="1:17" x14ac:dyDescent="0.25">
      <c r="A38" t="s">
        <v>36</v>
      </c>
      <c r="B38" s="5" t="str">
        <f>VLOOKUP(I38,KeyValues!$J$2:$K$1401,2)</f>
        <v>Def. Scarf</v>
      </c>
      <c r="C38">
        <f t="shared" si="0"/>
        <v>2500</v>
      </c>
      <c r="D38">
        <f t="shared" si="1"/>
        <v>250</v>
      </c>
      <c r="E38">
        <f t="shared" si="2"/>
        <v>4</v>
      </c>
      <c r="F38" s="7" t="str">
        <f>VLOOKUP(E38,KeyValues!$A$2:$B53,2)</f>
        <v>Hold item</v>
      </c>
      <c r="G38">
        <f t="shared" si="4"/>
        <v>4</v>
      </c>
      <c r="H38" s="7" t="str">
        <f>VLOOKUP($G38,KeyValues!$S$2:$T$64,2)</f>
        <v>Scarf 1</v>
      </c>
      <c r="I38">
        <f t="shared" si="3"/>
        <v>37</v>
      </c>
      <c r="J38">
        <f t="shared" si="5"/>
        <v>0</v>
      </c>
      <c r="K38" s="8">
        <f>IF(OR($E38=9,$E38=5),VLOOKUP(J38,KeyValues!$D$2:$E$562,2),IF(AND($E38=14,NOT(VLOOKUP(J38,KeyValues!$D$2:$E$562,2) = 0)),"???",0))</f>
        <v>0</v>
      </c>
      <c r="L38">
        <f t="shared" si="6"/>
        <v>0</v>
      </c>
      <c r="M38">
        <f t="shared" si="7"/>
        <v>0</v>
      </c>
      <c r="N38">
        <f t="shared" si="8"/>
        <v>4</v>
      </c>
      <c r="O38">
        <f t="shared" si="9"/>
        <v>12</v>
      </c>
      <c r="P38">
        <f t="shared" si="10"/>
        <v>3</v>
      </c>
      <c r="Q38">
        <f t="shared" si="11"/>
        <v>0</v>
      </c>
    </row>
    <row r="39" spans="1:17" x14ac:dyDescent="0.25">
      <c r="A39" t="s">
        <v>37</v>
      </c>
      <c r="B39" s="5" t="str">
        <f>VLOOKUP(I39,KeyValues!$J$2:$K$1401,2)</f>
        <v>Stamina Band</v>
      </c>
      <c r="C39">
        <f t="shared" si="0"/>
        <v>3500</v>
      </c>
      <c r="D39">
        <f t="shared" si="1"/>
        <v>350</v>
      </c>
      <c r="E39">
        <f t="shared" si="2"/>
        <v>4</v>
      </c>
      <c r="F39" s="7" t="str">
        <f>VLOOKUP(E39,KeyValues!$A$2:$B54,2)</f>
        <v>Hold item</v>
      </c>
      <c r="G39">
        <f t="shared" si="4"/>
        <v>4</v>
      </c>
      <c r="H39" s="7" t="str">
        <f>VLOOKUP($G39,KeyValues!$S$2:$T$64,2)</f>
        <v>Scarf 1</v>
      </c>
      <c r="I39">
        <f t="shared" si="3"/>
        <v>38</v>
      </c>
      <c r="J39">
        <f t="shared" si="5"/>
        <v>0</v>
      </c>
      <c r="K39" s="8">
        <f>IF(OR($E39=9,$E39=5),VLOOKUP(J39,KeyValues!$D$2:$E$562,2),IF(AND($E39=14,NOT(VLOOKUP(J39,KeyValues!$D$2:$E$562,2) = 0)),"???",0))</f>
        <v>0</v>
      </c>
      <c r="L39">
        <f t="shared" si="6"/>
        <v>0</v>
      </c>
      <c r="M39">
        <f t="shared" si="7"/>
        <v>0</v>
      </c>
      <c r="N39">
        <f t="shared" si="8"/>
        <v>4</v>
      </c>
      <c r="O39">
        <f t="shared" si="9"/>
        <v>3</v>
      </c>
      <c r="P39">
        <f t="shared" si="10"/>
        <v>3</v>
      </c>
      <c r="Q39">
        <f t="shared" si="11"/>
        <v>0</v>
      </c>
    </row>
    <row r="40" spans="1:17" x14ac:dyDescent="0.25">
      <c r="A40" t="s">
        <v>38</v>
      </c>
      <c r="B40" s="5" t="str">
        <f>VLOOKUP(I40,KeyValues!$J$2:$K$1401,2)</f>
        <v>Plain Ribbon</v>
      </c>
      <c r="C40">
        <f t="shared" si="0"/>
        <v>100</v>
      </c>
      <c r="D40">
        <f t="shared" si="1"/>
        <v>10</v>
      </c>
      <c r="E40">
        <f t="shared" si="2"/>
        <v>4</v>
      </c>
      <c r="F40" s="7" t="str">
        <f>VLOOKUP(E40,KeyValues!$A$2:$B55,2)</f>
        <v>Hold item</v>
      </c>
      <c r="G40">
        <f t="shared" si="4"/>
        <v>4</v>
      </c>
      <c r="H40" s="7" t="str">
        <f>VLOOKUP($G40,KeyValues!$S$2:$T$64,2)</f>
        <v>Scarf 1</v>
      </c>
      <c r="I40">
        <f t="shared" si="3"/>
        <v>39</v>
      </c>
      <c r="J40">
        <f t="shared" si="5"/>
        <v>0</v>
      </c>
      <c r="K40" s="8">
        <f>IF(OR($E40=9,$E40=5),VLOOKUP(J40,KeyValues!$D$2:$E$562,2),IF(AND($E40=14,NOT(VLOOKUP(J40,KeyValues!$D$2:$E$562,2) = 0)),"???",0))</f>
        <v>0</v>
      </c>
      <c r="L40">
        <f t="shared" si="6"/>
        <v>0</v>
      </c>
      <c r="M40">
        <f t="shared" si="7"/>
        <v>0</v>
      </c>
      <c r="N40">
        <f t="shared" si="8"/>
        <v>4</v>
      </c>
      <c r="O40">
        <f t="shared" si="9"/>
        <v>3</v>
      </c>
      <c r="P40">
        <f t="shared" si="10"/>
        <v>3</v>
      </c>
      <c r="Q40">
        <f t="shared" si="11"/>
        <v>0</v>
      </c>
    </row>
    <row r="41" spans="1:17" x14ac:dyDescent="0.25">
      <c r="A41" t="s">
        <v>39</v>
      </c>
      <c r="B41" s="5" t="str">
        <f>VLOOKUP(I41,KeyValues!$J$2:$K$1401,2)</f>
        <v>Special Band</v>
      </c>
      <c r="C41">
        <f t="shared" si="0"/>
        <v>3000</v>
      </c>
      <c r="D41">
        <f t="shared" si="1"/>
        <v>300</v>
      </c>
      <c r="E41">
        <f t="shared" si="2"/>
        <v>4</v>
      </c>
      <c r="F41" s="7" t="str">
        <f>VLOOKUP(E41,KeyValues!$A$2:$B56,2)</f>
        <v>Hold item</v>
      </c>
      <c r="G41">
        <f t="shared" si="4"/>
        <v>4</v>
      </c>
      <c r="H41" s="7" t="str">
        <f>VLOOKUP($G41,KeyValues!$S$2:$T$64,2)</f>
        <v>Scarf 1</v>
      </c>
      <c r="I41">
        <f t="shared" si="3"/>
        <v>40</v>
      </c>
      <c r="J41">
        <f t="shared" si="5"/>
        <v>0</v>
      </c>
      <c r="K41" s="8">
        <f>IF(OR($E41=9,$E41=5),VLOOKUP(J41,KeyValues!$D$2:$E$562,2),IF(AND($E41=14,NOT(VLOOKUP(J41,KeyValues!$D$2:$E$562,2) = 0)),"???",0))</f>
        <v>0</v>
      </c>
      <c r="L41">
        <f t="shared" si="6"/>
        <v>0</v>
      </c>
      <c r="M41">
        <f t="shared" si="7"/>
        <v>0</v>
      </c>
      <c r="N41">
        <f t="shared" si="8"/>
        <v>4</v>
      </c>
      <c r="O41">
        <f t="shared" si="9"/>
        <v>12</v>
      </c>
      <c r="P41">
        <f t="shared" si="10"/>
        <v>3</v>
      </c>
      <c r="Q41">
        <f t="shared" si="11"/>
        <v>0</v>
      </c>
    </row>
    <row r="42" spans="1:17" x14ac:dyDescent="0.25">
      <c r="A42" t="s">
        <v>40</v>
      </c>
      <c r="B42" s="5" t="str">
        <f>VLOOKUP(I42,KeyValues!$J$2:$K$1401,2)</f>
        <v>Zinc Band</v>
      </c>
      <c r="C42">
        <f t="shared" si="0"/>
        <v>3000</v>
      </c>
      <c r="D42">
        <f t="shared" si="1"/>
        <v>300</v>
      </c>
      <c r="E42">
        <f t="shared" si="2"/>
        <v>4</v>
      </c>
      <c r="F42" s="7" t="str">
        <f>VLOOKUP(E42,KeyValues!$A$2:$B57,2)</f>
        <v>Hold item</v>
      </c>
      <c r="G42">
        <f t="shared" si="4"/>
        <v>4</v>
      </c>
      <c r="H42" s="7" t="str">
        <f>VLOOKUP($G42,KeyValues!$S$2:$T$64,2)</f>
        <v>Scarf 1</v>
      </c>
      <c r="I42">
        <f t="shared" si="3"/>
        <v>41</v>
      </c>
      <c r="J42">
        <f t="shared" si="5"/>
        <v>0</v>
      </c>
      <c r="K42" s="8">
        <f>IF(OR($E42=9,$E42=5),VLOOKUP(J42,KeyValues!$D$2:$E$562,2),IF(AND($E42=14,NOT(VLOOKUP(J42,KeyValues!$D$2:$E$562,2) = 0)),"???",0))</f>
        <v>0</v>
      </c>
      <c r="L42">
        <f t="shared" si="6"/>
        <v>0</v>
      </c>
      <c r="M42">
        <f t="shared" si="7"/>
        <v>0</v>
      </c>
      <c r="N42">
        <f t="shared" si="8"/>
        <v>4</v>
      </c>
      <c r="O42">
        <f t="shared" si="9"/>
        <v>12</v>
      </c>
      <c r="P42">
        <f t="shared" si="10"/>
        <v>3</v>
      </c>
      <c r="Q42">
        <f t="shared" si="11"/>
        <v>0</v>
      </c>
    </row>
    <row r="43" spans="1:17" x14ac:dyDescent="0.25">
      <c r="A43" t="s">
        <v>41</v>
      </c>
      <c r="B43" s="5" t="str">
        <f>VLOOKUP(I43,KeyValues!$J$2:$K$1401,2)</f>
        <v>Detect Band</v>
      </c>
      <c r="C43">
        <f t="shared" si="0"/>
        <v>7500</v>
      </c>
      <c r="D43">
        <f t="shared" si="1"/>
        <v>750</v>
      </c>
      <c r="E43">
        <f t="shared" si="2"/>
        <v>4</v>
      </c>
      <c r="F43" s="7" t="str">
        <f>VLOOKUP(E43,KeyValues!$A$2:$B58,2)</f>
        <v>Hold item</v>
      </c>
      <c r="G43">
        <f t="shared" si="4"/>
        <v>4</v>
      </c>
      <c r="H43" s="7" t="str">
        <f>VLOOKUP($G43,KeyValues!$S$2:$T$64,2)</f>
        <v>Scarf 1</v>
      </c>
      <c r="I43">
        <f t="shared" si="3"/>
        <v>42</v>
      </c>
      <c r="J43">
        <f t="shared" si="5"/>
        <v>0</v>
      </c>
      <c r="K43" s="8">
        <f>IF(OR($E43=9,$E43=5),VLOOKUP(J43,KeyValues!$D$2:$E$562,2),IF(AND($E43=14,NOT(VLOOKUP(J43,KeyValues!$D$2:$E$562,2) = 0)),"???",0))</f>
        <v>0</v>
      </c>
      <c r="L43">
        <f t="shared" si="6"/>
        <v>0</v>
      </c>
      <c r="M43">
        <f t="shared" si="7"/>
        <v>0</v>
      </c>
      <c r="N43">
        <f t="shared" si="8"/>
        <v>4</v>
      </c>
      <c r="O43">
        <f t="shared" si="9"/>
        <v>12</v>
      </c>
      <c r="P43">
        <f t="shared" si="10"/>
        <v>3</v>
      </c>
      <c r="Q43">
        <f t="shared" si="11"/>
        <v>0</v>
      </c>
    </row>
    <row r="44" spans="1:17" x14ac:dyDescent="0.25">
      <c r="A44" t="s">
        <v>42</v>
      </c>
      <c r="B44" s="5" t="str">
        <f>VLOOKUP(I44,KeyValues!$J$2:$K$1401,2)</f>
        <v>Space Globe</v>
      </c>
      <c r="C44">
        <f t="shared" si="0"/>
        <v>9000</v>
      </c>
      <c r="D44">
        <f t="shared" si="1"/>
        <v>1</v>
      </c>
      <c r="E44">
        <f t="shared" si="2"/>
        <v>4</v>
      </c>
      <c r="F44" s="7" t="str">
        <f>VLOOKUP(E44,KeyValues!$A$2:$B59,2)</f>
        <v>Hold item</v>
      </c>
      <c r="G44">
        <f t="shared" si="4"/>
        <v>15</v>
      </c>
      <c r="H44" s="7" t="str">
        <f>VLOOKUP($G44,KeyValues!$S$2:$T$64,2)</f>
        <v>Sphere</v>
      </c>
      <c r="I44">
        <f t="shared" si="3"/>
        <v>43</v>
      </c>
      <c r="J44">
        <f t="shared" si="5"/>
        <v>0</v>
      </c>
      <c r="K44" s="8">
        <f>IF(OR($E44=9,$E44=5),VLOOKUP(J44,KeyValues!$D$2:$E$562,2),IF(AND($E44=14,NOT(VLOOKUP(J44,KeyValues!$D$2:$E$562,2) = 0)),"???",0))</f>
        <v>0</v>
      </c>
      <c r="L44">
        <f t="shared" si="6"/>
        <v>0</v>
      </c>
      <c r="M44">
        <f t="shared" si="7"/>
        <v>0</v>
      </c>
      <c r="N44">
        <f t="shared" si="8"/>
        <v>11</v>
      </c>
      <c r="O44">
        <f t="shared" si="9"/>
        <v>11</v>
      </c>
      <c r="P44">
        <f t="shared" si="10"/>
        <v>1</v>
      </c>
      <c r="Q44">
        <f t="shared" si="11"/>
        <v>0</v>
      </c>
    </row>
    <row r="45" spans="1:17" x14ac:dyDescent="0.25">
      <c r="A45" t="s">
        <v>43</v>
      </c>
      <c r="B45" s="5" t="str">
        <f>VLOOKUP(I45,KeyValues!$J$2:$K$1401,2)</f>
        <v>Dodge Scarf</v>
      </c>
      <c r="C45">
        <f t="shared" si="0"/>
        <v>5000</v>
      </c>
      <c r="D45">
        <f t="shared" si="1"/>
        <v>500</v>
      </c>
      <c r="E45">
        <f t="shared" si="2"/>
        <v>4</v>
      </c>
      <c r="F45" s="7" t="str">
        <f>VLOOKUP(E45,KeyValues!$A$2:$B60,2)</f>
        <v>Hold item</v>
      </c>
      <c r="G45">
        <f t="shared" si="4"/>
        <v>4</v>
      </c>
      <c r="H45" s="7" t="str">
        <f>VLOOKUP($G45,KeyValues!$S$2:$T$64,2)</f>
        <v>Scarf 1</v>
      </c>
      <c r="I45">
        <f t="shared" si="3"/>
        <v>44</v>
      </c>
      <c r="J45">
        <f t="shared" si="5"/>
        <v>0</v>
      </c>
      <c r="K45" s="8">
        <f>IF(OR($E45=9,$E45=5),VLOOKUP(J45,KeyValues!$D$2:$E$562,2),IF(AND($E45=14,NOT(VLOOKUP(J45,KeyValues!$D$2:$E$562,2) = 0)),"???",0))</f>
        <v>0</v>
      </c>
      <c r="L45">
        <f t="shared" si="6"/>
        <v>0</v>
      </c>
      <c r="M45">
        <f t="shared" si="7"/>
        <v>0</v>
      </c>
      <c r="N45">
        <f t="shared" si="8"/>
        <v>4</v>
      </c>
      <c r="O45">
        <f t="shared" si="9"/>
        <v>12</v>
      </c>
      <c r="P45">
        <f t="shared" si="10"/>
        <v>3</v>
      </c>
      <c r="Q45">
        <f t="shared" si="11"/>
        <v>0</v>
      </c>
    </row>
    <row r="46" spans="1:17" x14ac:dyDescent="0.25">
      <c r="A46" t="s">
        <v>44</v>
      </c>
      <c r="B46" s="5" t="str">
        <f>VLOOKUP(I46,KeyValues!$J$2:$K$1401,2)</f>
        <v>Bounce Band</v>
      </c>
      <c r="C46">
        <f t="shared" si="0"/>
        <v>3500</v>
      </c>
      <c r="D46">
        <f t="shared" si="1"/>
        <v>350</v>
      </c>
      <c r="E46">
        <f t="shared" si="2"/>
        <v>4</v>
      </c>
      <c r="F46" s="7" t="str">
        <f>VLOOKUP(E46,KeyValues!$A$2:$B61,2)</f>
        <v>Hold item</v>
      </c>
      <c r="G46">
        <f t="shared" si="4"/>
        <v>4</v>
      </c>
      <c r="H46" s="7" t="str">
        <f>VLOOKUP($G46,KeyValues!$S$2:$T$64,2)</f>
        <v>Scarf 1</v>
      </c>
      <c r="I46">
        <f t="shared" si="3"/>
        <v>45</v>
      </c>
      <c r="J46">
        <f t="shared" si="5"/>
        <v>0</v>
      </c>
      <c r="K46" s="8">
        <f>IF(OR($E46=9,$E46=5),VLOOKUP(J46,KeyValues!$D$2:$E$562,2),IF(AND($E46=14,NOT(VLOOKUP(J46,KeyValues!$D$2:$E$562,2) = 0)),"???",0))</f>
        <v>0</v>
      </c>
      <c r="L46">
        <f t="shared" si="6"/>
        <v>0</v>
      </c>
      <c r="M46">
        <f t="shared" si="7"/>
        <v>0</v>
      </c>
      <c r="N46">
        <f t="shared" si="8"/>
        <v>4</v>
      </c>
      <c r="O46">
        <f t="shared" si="9"/>
        <v>3</v>
      </c>
      <c r="P46">
        <f t="shared" si="10"/>
        <v>3</v>
      </c>
      <c r="Q46">
        <f t="shared" si="11"/>
        <v>0</v>
      </c>
    </row>
    <row r="47" spans="1:17" x14ac:dyDescent="0.25">
      <c r="A47" t="s">
        <v>45</v>
      </c>
      <c r="B47" s="5" t="str">
        <f>VLOOKUP(I47,KeyValues!$J$2:$K$1401,2)</f>
        <v>Curve Band</v>
      </c>
      <c r="C47">
        <f t="shared" si="0"/>
        <v>2500</v>
      </c>
      <c r="D47">
        <f t="shared" si="1"/>
        <v>250</v>
      </c>
      <c r="E47">
        <f t="shared" si="2"/>
        <v>4</v>
      </c>
      <c r="F47" s="7" t="str">
        <f>VLOOKUP(E47,KeyValues!$A$2:$B62,2)</f>
        <v>Hold item</v>
      </c>
      <c r="G47">
        <f t="shared" si="4"/>
        <v>4</v>
      </c>
      <c r="H47" s="7" t="str">
        <f>VLOOKUP($G47,KeyValues!$S$2:$T$64,2)</f>
        <v>Scarf 1</v>
      </c>
      <c r="I47">
        <f t="shared" si="3"/>
        <v>46</v>
      </c>
      <c r="J47">
        <f t="shared" si="5"/>
        <v>0</v>
      </c>
      <c r="K47" s="8">
        <f>IF(OR($E47=9,$E47=5),VLOOKUP(J47,KeyValues!$D$2:$E$562,2),IF(AND($E47=14,NOT(VLOOKUP(J47,KeyValues!$D$2:$E$562,2) = 0)),"???",0))</f>
        <v>0</v>
      </c>
      <c r="L47">
        <f t="shared" si="6"/>
        <v>0</v>
      </c>
      <c r="M47">
        <f t="shared" si="7"/>
        <v>0</v>
      </c>
      <c r="N47">
        <f t="shared" si="8"/>
        <v>4</v>
      </c>
      <c r="O47">
        <f t="shared" si="9"/>
        <v>12</v>
      </c>
      <c r="P47">
        <f t="shared" si="10"/>
        <v>3</v>
      </c>
      <c r="Q47">
        <f t="shared" si="11"/>
        <v>0</v>
      </c>
    </row>
    <row r="48" spans="1:17" x14ac:dyDescent="0.25">
      <c r="A48" t="s">
        <v>46</v>
      </c>
      <c r="B48" s="5" t="str">
        <f>VLOOKUP(I48,KeyValues!$J$2:$K$1401,2)</f>
        <v>Whiff Specs</v>
      </c>
      <c r="C48">
        <f t="shared" si="0"/>
        <v>2500</v>
      </c>
      <c r="D48">
        <f t="shared" si="1"/>
        <v>250</v>
      </c>
      <c r="E48">
        <f t="shared" si="2"/>
        <v>4</v>
      </c>
      <c r="F48" s="7" t="str">
        <f>VLOOKUP(E48,KeyValues!$A$2:$B63,2)</f>
        <v>Hold item</v>
      </c>
      <c r="G48">
        <f t="shared" si="4"/>
        <v>13</v>
      </c>
      <c r="H48" s="7" t="str">
        <f>VLOOKUP($G48,KeyValues!$S$2:$T$64,2)</f>
        <v>Glasses</v>
      </c>
      <c r="I48">
        <f t="shared" si="3"/>
        <v>47</v>
      </c>
      <c r="J48">
        <f t="shared" si="5"/>
        <v>0</v>
      </c>
      <c r="K48" s="8">
        <f>IF(OR($E48=9,$E48=5),VLOOKUP(J48,KeyValues!$D$2:$E$562,2),IF(AND($E48=14,NOT(VLOOKUP(J48,KeyValues!$D$2:$E$562,2) = 0)),"???",0))</f>
        <v>0</v>
      </c>
      <c r="L48">
        <f t="shared" si="6"/>
        <v>0</v>
      </c>
      <c r="M48">
        <f t="shared" si="7"/>
        <v>0</v>
      </c>
      <c r="N48">
        <f t="shared" si="8"/>
        <v>2</v>
      </c>
      <c r="O48">
        <f t="shared" si="9"/>
        <v>11</v>
      </c>
      <c r="P48">
        <f t="shared" si="10"/>
        <v>35</v>
      </c>
      <c r="Q48">
        <f t="shared" si="11"/>
        <v>0</v>
      </c>
    </row>
    <row r="49" spans="1:17" x14ac:dyDescent="0.25">
      <c r="A49" t="s">
        <v>47</v>
      </c>
      <c r="B49" s="5" t="str">
        <f>VLOOKUP(I49,KeyValues!$J$2:$K$1401,2)</f>
        <v>No-Aim Scope</v>
      </c>
      <c r="C49">
        <f t="shared" si="0"/>
        <v>2000</v>
      </c>
      <c r="D49">
        <f t="shared" si="1"/>
        <v>200</v>
      </c>
      <c r="E49">
        <f t="shared" si="2"/>
        <v>4</v>
      </c>
      <c r="F49" s="7" t="str">
        <f>VLOOKUP(E49,KeyValues!$A$2:$B64,2)</f>
        <v>Hold item</v>
      </c>
      <c r="G49">
        <f t="shared" si="4"/>
        <v>13</v>
      </c>
      <c r="H49" s="7" t="str">
        <f>VLOOKUP($G49,KeyValues!$S$2:$T$64,2)</f>
        <v>Glasses</v>
      </c>
      <c r="I49">
        <f t="shared" si="3"/>
        <v>48</v>
      </c>
      <c r="J49">
        <f t="shared" si="5"/>
        <v>0</v>
      </c>
      <c r="K49" s="8">
        <f>IF(OR($E49=9,$E49=5),VLOOKUP(J49,KeyValues!$D$2:$E$562,2),IF(AND($E49=14,NOT(VLOOKUP(J49,KeyValues!$D$2:$E$562,2) = 0)),"???",0))</f>
        <v>0</v>
      </c>
      <c r="L49">
        <f t="shared" si="6"/>
        <v>0</v>
      </c>
      <c r="M49">
        <f t="shared" si="7"/>
        <v>0</v>
      </c>
      <c r="N49">
        <f t="shared" si="8"/>
        <v>12</v>
      </c>
      <c r="O49">
        <f t="shared" si="9"/>
        <v>11</v>
      </c>
      <c r="P49">
        <f t="shared" si="10"/>
        <v>35</v>
      </c>
      <c r="Q49">
        <f t="shared" si="11"/>
        <v>0</v>
      </c>
    </row>
    <row r="50" spans="1:17" x14ac:dyDescent="0.25">
      <c r="A50" t="s">
        <v>48</v>
      </c>
      <c r="B50" s="5" t="str">
        <f>VLOOKUP(I50,KeyValues!$J$2:$K$1401,2)</f>
        <v>Lockon Specs</v>
      </c>
      <c r="C50">
        <f t="shared" si="0"/>
        <v>4000</v>
      </c>
      <c r="D50">
        <f t="shared" si="1"/>
        <v>400</v>
      </c>
      <c r="E50">
        <f t="shared" si="2"/>
        <v>4</v>
      </c>
      <c r="F50" s="7" t="str">
        <f>VLOOKUP(E50,KeyValues!$A$2:$B65,2)</f>
        <v>Hold item</v>
      </c>
      <c r="G50">
        <f t="shared" si="4"/>
        <v>13</v>
      </c>
      <c r="H50" s="7" t="str">
        <f>VLOOKUP($G50,KeyValues!$S$2:$T$64,2)</f>
        <v>Glasses</v>
      </c>
      <c r="I50">
        <f t="shared" si="3"/>
        <v>49</v>
      </c>
      <c r="J50">
        <f t="shared" si="5"/>
        <v>0</v>
      </c>
      <c r="K50" s="8">
        <f>IF(OR($E50=9,$E50=5),VLOOKUP(J50,KeyValues!$D$2:$E$562,2),IF(AND($E50=14,NOT(VLOOKUP(J50,KeyValues!$D$2:$E$562,2) = 0)),"???",0))</f>
        <v>0</v>
      </c>
      <c r="L50">
        <f t="shared" si="6"/>
        <v>0</v>
      </c>
      <c r="M50">
        <f t="shared" si="7"/>
        <v>0</v>
      </c>
      <c r="N50">
        <f t="shared" si="8"/>
        <v>2</v>
      </c>
      <c r="O50">
        <f t="shared" si="9"/>
        <v>11</v>
      </c>
      <c r="P50">
        <f t="shared" si="10"/>
        <v>3</v>
      </c>
      <c r="Q50">
        <f t="shared" si="11"/>
        <v>0</v>
      </c>
    </row>
    <row r="51" spans="1:17" x14ac:dyDescent="0.25">
      <c r="A51" t="s">
        <v>49</v>
      </c>
      <c r="B51" s="5" t="str">
        <f>VLOOKUP(I51,KeyValues!$J$2:$K$1401,2)</f>
        <v>Munch Belt</v>
      </c>
      <c r="C51">
        <f t="shared" si="0"/>
        <v>2500</v>
      </c>
      <c r="D51">
        <f t="shared" si="1"/>
        <v>250</v>
      </c>
      <c r="E51">
        <f t="shared" si="2"/>
        <v>4</v>
      </c>
      <c r="F51" s="7" t="str">
        <f>VLOOKUP(E51,KeyValues!$A$2:$B66,2)</f>
        <v>Hold item</v>
      </c>
      <c r="G51">
        <f t="shared" si="4"/>
        <v>4</v>
      </c>
      <c r="H51" s="7" t="str">
        <f>VLOOKUP($G51,KeyValues!$S$2:$T$64,2)</f>
        <v>Scarf 1</v>
      </c>
      <c r="I51">
        <f t="shared" si="3"/>
        <v>50</v>
      </c>
      <c r="J51">
        <f t="shared" si="5"/>
        <v>0</v>
      </c>
      <c r="K51" s="8">
        <f>IF(OR($E51=9,$E51=5),VLOOKUP(J51,KeyValues!$D$2:$E$562,2),IF(AND($E51=14,NOT(VLOOKUP(J51,KeyValues!$D$2:$E$562,2) = 0)),"???",0))</f>
        <v>0</v>
      </c>
      <c r="L51">
        <f t="shared" si="6"/>
        <v>0</v>
      </c>
      <c r="M51">
        <f t="shared" si="7"/>
        <v>0</v>
      </c>
      <c r="N51">
        <f t="shared" si="8"/>
        <v>4</v>
      </c>
      <c r="O51">
        <f t="shared" si="9"/>
        <v>12</v>
      </c>
      <c r="P51">
        <f t="shared" si="10"/>
        <v>3</v>
      </c>
      <c r="Q51">
        <f t="shared" si="11"/>
        <v>0</v>
      </c>
    </row>
    <row r="52" spans="1:17" x14ac:dyDescent="0.25">
      <c r="A52" t="s">
        <v>50</v>
      </c>
      <c r="B52" s="5" t="str">
        <f>VLOOKUP(I52,KeyValues!$J$2:$K$1401,2)</f>
        <v>Pass Scarf</v>
      </c>
      <c r="C52">
        <f t="shared" si="0"/>
        <v>6500</v>
      </c>
      <c r="D52">
        <f t="shared" si="1"/>
        <v>650</v>
      </c>
      <c r="E52">
        <f t="shared" si="2"/>
        <v>4</v>
      </c>
      <c r="F52" s="7" t="str">
        <f>VLOOKUP(E52,KeyValues!$A$2:$B67,2)</f>
        <v>Hold item</v>
      </c>
      <c r="G52">
        <f t="shared" si="4"/>
        <v>4</v>
      </c>
      <c r="H52" s="7" t="str">
        <f>VLOOKUP($G52,KeyValues!$S$2:$T$64,2)</f>
        <v>Scarf 1</v>
      </c>
      <c r="I52">
        <f t="shared" si="3"/>
        <v>51</v>
      </c>
      <c r="J52">
        <f t="shared" si="5"/>
        <v>0</v>
      </c>
      <c r="K52" s="8">
        <f>IF(OR($E52=9,$E52=5),VLOOKUP(J52,KeyValues!$D$2:$E$562,2),IF(AND($E52=14,NOT(VLOOKUP(J52,KeyValues!$D$2:$E$562,2) = 0)),"???",0))</f>
        <v>0</v>
      </c>
      <c r="L52">
        <f t="shared" si="6"/>
        <v>0</v>
      </c>
      <c r="M52">
        <f t="shared" si="7"/>
        <v>0</v>
      </c>
      <c r="N52">
        <f t="shared" si="8"/>
        <v>4</v>
      </c>
      <c r="O52">
        <f t="shared" si="9"/>
        <v>12</v>
      </c>
      <c r="P52">
        <f t="shared" si="10"/>
        <v>3</v>
      </c>
      <c r="Q52">
        <f t="shared" si="11"/>
        <v>0</v>
      </c>
    </row>
    <row r="53" spans="1:17" x14ac:dyDescent="0.25">
      <c r="A53" t="s">
        <v>51</v>
      </c>
      <c r="B53" s="5" t="str">
        <f>VLOOKUP(I53,KeyValues!$J$2:$K$1401,2)</f>
        <v>Weather Band</v>
      </c>
      <c r="C53">
        <f t="shared" si="0"/>
        <v>5000</v>
      </c>
      <c r="D53">
        <f t="shared" si="1"/>
        <v>500</v>
      </c>
      <c r="E53">
        <f t="shared" si="2"/>
        <v>4</v>
      </c>
      <c r="F53" s="7" t="str">
        <f>VLOOKUP(E53,KeyValues!$A$2:$B68,2)</f>
        <v>Hold item</v>
      </c>
      <c r="G53">
        <f t="shared" si="4"/>
        <v>4</v>
      </c>
      <c r="H53" s="7" t="str">
        <f>VLOOKUP($G53,KeyValues!$S$2:$T$64,2)</f>
        <v>Scarf 1</v>
      </c>
      <c r="I53">
        <f t="shared" si="3"/>
        <v>52</v>
      </c>
      <c r="J53">
        <f t="shared" si="5"/>
        <v>0</v>
      </c>
      <c r="K53" s="8">
        <f>IF(OR($E53=9,$E53=5),VLOOKUP(J53,KeyValues!$D$2:$E$562,2),IF(AND($E53=14,NOT(VLOOKUP(J53,KeyValues!$D$2:$E$562,2) = 0)),"???",0))</f>
        <v>0</v>
      </c>
      <c r="L53">
        <f t="shared" si="6"/>
        <v>0</v>
      </c>
      <c r="M53">
        <f t="shared" si="7"/>
        <v>0</v>
      </c>
      <c r="N53">
        <f t="shared" si="8"/>
        <v>4</v>
      </c>
      <c r="O53">
        <f t="shared" si="9"/>
        <v>12</v>
      </c>
      <c r="P53">
        <f t="shared" si="10"/>
        <v>3</v>
      </c>
      <c r="Q53">
        <f t="shared" si="11"/>
        <v>0</v>
      </c>
    </row>
    <row r="54" spans="1:17" x14ac:dyDescent="0.25">
      <c r="A54" t="s">
        <v>52</v>
      </c>
      <c r="B54" s="5" t="str">
        <f>VLOOKUP(I54,KeyValues!$J$2:$K$1401,2)</f>
        <v>Friend Bow</v>
      </c>
      <c r="C54">
        <f t="shared" si="0"/>
        <v>6500</v>
      </c>
      <c r="D54">
        <f t="shared" si="1"/>
        <v>650</v>
      </c>
      <c r="E54">
        <f t="shared" si="2"/>
        <v>4</v>
      </c>
      <c r="F54" s="7" t="str">
        <f>VLOOKUP(E54,KeyValues!$A$2:$B69,2)</f>
        <v>Hold item</v>
      </c>
      <c r="G54">
        <f t="shared" si="4"/>
        <v>4</v>
      </c>
      <c r="H54" s="7" t="str">
        <f>VLOOKUP($G54,KeyValues!$S$2:$T$64,2)</f>
        <v>Scarf 1</v>
      </c>
      <c r="I54">
        <f t="shared" si="3"/>
        <v>53</v>
      </c>
      <c r="J54">
        <f t="shared" si="5"/>
        <v>0</v>
      </c>
      <c r="K54" s="8">
        <f>IF(OR($E54=9,$E54=5),VLOOKUP(J54,KeyValues!$D$2:$E$562,2),IF(AND($E54=14,NOT(VLOOKUP(J54,KeyValues!$D$2:$E$562,2) = 0)),"???",0))</f>
        <v>0</v>
      </c>
      <c r="L54">
        <f t="shared" si="6"/>
        <v>0</v>
      </c>
      <c r="M54">
        <f t="shared" si="7"/>
        <v>0</v>
      </c>
      <c r="N54">
        <f t="shared" si="8"/>
        <v>4</v>
      </c>
      <c r="O54">
        <f t="shared" si="9"/>
        <v>3</v>
      </c>
      <c r="P54">
        <f t="shared" si="10"/>
        <v>3</v>
      </c>
      <c r="Q54">
        <f t="shared" si="11"/>
        <v>0</v>
      </c>
    </row>
    <row r="55" spans="1:17" x14ac:dyDescent="0.25">
      <c r="A55" t="s">
        <v>53</v>
      </c>
      <c r="B55" s="5" t="str">
        <f>VLOOKUP(I55,KeyValues!$J$2:$K$1401,2)</f>
        <v>Beauty Scarf</v>
      </c>
      <c r="C55">
        <f t="shared" si="0"/>
        <v>1000</v>
      </c>
      <c r="D55">
        <f t="shared" si="1"/>
        <v>1</v>
      </c>
      <c r="E55">
        <f t="shared" si="2"/>
        <v>4</v>
      </c>
      <c r="F55" s="7" t="str">
        <f>VLOOKUP(E55,KeyValues!$A$2:$B70,2)</f>
        <v>Hold item</v>
      </c>
      <c r="G55">
        <f t="shared" si="4"/>
        <v>4</v>
      </c>
      <c r="H55" s="7" t="str">
        <f>VLOOKUP($G55,KeyValues!$S$2:$T$64,2)</f>
        <v>Scarf 1</v>
      </c>
      <c r="I55">
        <f t="shared" si="3"/>
        <v>54</v>
      </c>
      <c r="J55">
        <f t="shared" si="5"/>
        <v>0</v>
      </c>
      <c r="K55" s="8">
        <f>IF(OR($E55=9,$E55=5),VLOOKUP(J55,KeyValues!$D$2:$E$562,2),IF(AND($E55=14,NOT(VLOOKUP(J55,KeyValues!$D$2:$E$562,2) = 0)),"???",0))</f>
        <v>0</v>
      </c>
      <c r="L55">
        <f t="shared" si="6"/>
        <v>0</v>
      </c>
      <c r="M55">
        <f t="shared" si="7"/>
        <v>0</v>
      </c>
      <c r="N55">
        <f t="shared" si="8"/>
        <v>10</v>
      </c>
      <c r="O55">
        <f t="shared" si="9"/>
        <v>12</v>
      </c>
      <c r="P55">
        <f t="shared" si="10"/>
        <v>3</v>
      </c>
      <c r="Q55">
        <f t="shared" si="11"/>
        <v>0</v>
      </c>
    </row>
    <row r="56" spans="1:17" x14ac:dyDescent="0.25">
      <c r="A56" t="s">
        <v>54</v>
      </c>
      <c r="B56" s="5" t="str">
        <f>VLOOKUP(I56,KeyValues!$J$2:$K$1401,2)</f>
        <v>Sun Ribbon</v>
      </c>
      <c r="C56">
        <f t="shared" si="0"/>
        <v>1000</v>
      </c>
      <c r="D56">
        <f t="shared" si="1"/>
        <v>1</v>
      </c>
      <c r="E56">
        <f t="shared" si="2"/>
        <v>4</v>
      </c>
      <c r="F56" s="7" t="str">
        <f>VLOOKUP(E56,KeyValues!$A$2:$B71,2)</f>
        <v>Hold item</v>
      </c>
      <c r="G56">
        <f t="shared" si="4"/>
        <v>4</v>
      </c>
      <c r="H56" s="7" t="str">
        <f>VLOOKUP($G56,KeyValues!$S$2:$T$64,2)</f>
        <v>Scarf 1</v>
      </c>
      <c r="I56">
        <f t="shared" si="3"/>
        <v>55</v>
      </c>
      <c r="J56">
        <f t="shared" si="5"/>
        <v>0</v>
      </c>
      <c r="K56" s="8">
        <f>IF(OR($E56=9,$E56=5),VLOOKUP(J56,KeyValues!$D$2:$E$562,2),IF(AND($E56=14,NOT(VLOOKUP(J56,KeyValues!$D$2:$E$562,2) = 0)),"???",0))</f>
        <v>0</v>
      </c>
      <c r="L56">
        <f t="shared" si="6"/>
        <v>0</v>
      </c>
      <c r="M56">
        <f t="shared" si="7"/>
        <v>0</v>
      </c>
      <c r="N56">
        <f t="shared" si="8"/>
        <v>3</v>
      </c>
      <c r="O56">
        <f t="shared" si="9"/>
        <v>3</v>
      </c>
      <c r="P56">
        <f t="shared" si="10"/>
        <v>3</v>
      </c>
      <c r="Q56">
        <f t="shared" si="11"/>
        <v>0</v>
      </c>
    </row>
    <row r="57" spans="1:17" x14ac:dyDescent="0.25">
      <c r="A57" t="s">
        <v>55</v>
      </c>
      <c r="B57" s="5" t="str">
        <f>VLOOKUP(I57,KeyValues!$J$2:$K$1401,2)</f>
        <v>Lunar Ribbon</v>
      </c>
      <c r="C57">
        <f t="shared" si="0"/>
        <v>1000</v>
      </c>
      <c r="D57">
        <f t="shared" si="1"/>
        <v>1</v>
      </c>
      <c r="E57">
        <f t="shared" si="2"/>
        <v>4</v>
      </c>
      <c r="F57" s="7" t="str">
        <f>VLOOKUP(E57,KeyValues!$A$2:$B72,2)</f>
        <v>Hold item</v>
      </c>
      <c r="G57">
        <f t="shared" si="4"/>
        <v>4</v>
      </c>
      <c r="H57" s="7" t="str">
        <f>VLOOKUP($G57,KeyValues!$S$2:$T$64,2)</f>
        <v>Scarf 1</v>
      </c>
      <c r="I57">
        <f t="shared" si="3"/>
        <v>56</v>
      </c>
      <c r="J57">
        <f t="shared" si="5"/>
        <v>0</v>
      </c>
      <c r="K57" s="8">
        <f>IF(OR($E57=9,$E57=5),VLOOKUP(J57,KeyValues!$D$2:$E$562,2),IF(AND($E57=14,NOT(VLOOKUP(J57,KeyValues!$D$2:$E$562,2) = 0)),"???",0))</f>
        <v>0</v>
      </c>
      <c r="L57">
        <f t="shared" si="6"/>
        <v>0</v>
      </c>
      <c r="M57">
        <f t="shared" si="7"/>
        <v>0</v>
      </c>
      <c r="N57">
        <f t="shared" si="8"/>
        <v>0</v>
      </c>
      <c r="O57">
        <f t="shared" si="9"/>
        <v>3</v>
      </c>
      <c r="P57">
        <f t="shared" si="10"/>
        <v>3</v>
      </c>
      <c r="Q57">
        <f t="shared" si="11"/>
        <v>0</v>
      </c>
    </row>
    <row r="58" spans="1:17" x14ac:dyDescent="0.25">
      <c r="A58" t="s">
        <v>56</v>
      </c>
      <c r="B58" s="5" t="str">
        <f>VLOOKUP(I58,KeyValues!$J$2:$K$1401,2)</f>
        <v>Golden Mask</v>
      </c>
      <c r="C58">
        <f t="shared" si="0"/>
        <v>5100</v>
      </c>
      <c r="D58">
        <f t="shared" si="1"/>
        <v>510</v>
      </c>
      <c r="E58">
        <f t="shared" si="2"/>
        <v>4</v>
      </c>
      <c r="F58" s="7" t="str">
        <f>VLOOKUP(E58,KeyValues!$A$2:$B73,2)</f>
        <v>Hold item</v>
      </c>
      <c r="G58">
        <f t="shared" si="4"/>
        <v>60</v>
      </c>
      <c r="H58" s="7" t="str">
        <f>VLOOKUP($G58,KeyValues!$S$2:$T$64,2)</f>
        <v>Mask</v>
      </c>
      <c r="I58">
        <f t="shared" si="3"/>
        <v>57</v>
      </c>
      <c r="J58">
        <f t="shared" si="5"/>
        <v>0</v>
      </c>
      <c r="K58" s="8">
        <f>IF(OR($E58=9,$E58=5),VLOOKUP(J58,KeyValues!$D$2:$E$562,2),IF(AND($E58=14,NOT(VLOOKUP(J58,KeyValues!$D$2:$E$562,2) = 0)),"???",0))</f>
        <v>0</v>
      </c>
      <c r="L58">
        <f t="shared" si="6"/>
        <v>0</v>
      </c>
      <c r="M58">
        <f t="shared" si="7"/>
        <v>0</v>
      </c>
      <c r="N58">
        <f t="shared" si="8"/>
        <v>5</v>
      </c>
      <c r="O58">
        <f t="shared" si="9"/>
        <v>3</v>
      </c>
      <c r="P58">
        <f t="shared" si="10"/>
        <v>3</v>
      </c>
      <c r="Q58">
        <f t="shared" si="11"/>
        <v>0</v>
      </c>
    </row>
    <row r="59" spans="1:17" x14ac:dyDescent="0.25">
      <c r="A59" t="s">
        <v>57</v>
      </c>
      <c r="B59" s="5" t="str">
        <f>VLOOKUP(I59,KeyValues!$J$2:$K$1401,2)</f>
        <v>Amber Tear</v>
      </c>
      <c r="C59">
        <f t="shared" si="0"/>
        <v>5200</v>
      </c>
      <c r="D59">
        <f t="shared" si="1"/>
        <v>510</v>
      </c>
      <c r="E59">
        <f t="shared" si="2"/>
        <v>4</v>
      </c>
      <c r="F59" s="7" t="str">
        <f>VLOOKUP(E59,KeyValues!$A$2:$B74,2)</f>
        <v>Hold item</v>
      </c>
      <c r="G59">
        <f t="shared" si="4"/>
        <v>35</v>
      </c>
      <c r="H59" s="7" t="str">
        <f>VLOOKUP($G59,KeyValues!$S$2:$T$64,2)</f>
        <v>Clear Bottle</v>
      </c>
      <c r="I59">
        <f t="shared" si="3"/>
        <v>58</v>
      </c>
      <c r="J59">
        <f t="shared" si="5"/>
        <v>0</v>
      </c>
      <c r="K59" s="8">
        <f>IF(OR($E59=9,$E59=5),VLOOKUP(J59,KeyValues!$D$2:$E$562,2),IF(AND($E59=14,NOT(VLOOKUP(J59,KeyValues!$D$2:$E$562,2) = 0)),"???",0))</f>
        <v>0</v>
      </c>
      <c r="L59">
        <f t="shared" si="6"/>
        <v>0</v>
      </c>
      <c r="M59">
        <f t="shared" si="7"/>
        <v>0</v>
      </c>
      <c r="N59">
        <f t="shared" si="8"/>
        <v>2</v>
      </c>
      <c r="O59">
        <f t="shared" si="9"/>
        <v>3</v>
      </c>
      <c r="P59">
        <f t="shared" si="10"/>
        <v>3</v>
      </c>
      <c r="Q59">
        <f t="shared" si="11"/>
        <v>0</v>
      </c>
    </row>
    <row r="60" spans="1:17" x14ac:dyDescent="0.25">
      <c r="A60" t="s">
        <v>58</v>
      </c>
      <c r="B60" s="5" t="str">
        <f>VLOOKUP(I60,KeyValues!$J$2:$K$1401,2)</f>
        <v>Icy Flute</v>
      </c>
      <c r="C60">
        <f t="shared" si="0"/>
        <v>5300</v>
      </c>
      <c r="D60">
        <f t="shared" si="1"/>
        <v>510</v>
      </c>
      <c r="E60">
        <f t="shared" si="2"/>
        <v>4</v>
      </c>
      <c r="F60" s="7" t="str">
        <f>VLOOKUP(E60,KeyValues!$A$2:$B75,2)</f>
        <v>Hold item</v>
      </c>
      <c r="G60">
        <f t="shared" si="4"/>
        <v>7</v>
      </c>
      <c r="H60" s="7" t="str">
        <f>VLOOKUP($G60,KeyValues!$S$2:$T$64,2)</f>
        <v>Music Note</v>
      </c>
      <c r="I60">
        <f t="shared" si="3"/>
        <v>59</v>
      </c>
      <c r="J60">
        <f t="shared" si="5"/>
        <v>0</v>
      </c>
      <c r="K60" s="8">
        <f>IF(OR($E60=9,$E60=5),VLOOKUP(J60,KeyValues!$D$2:$E$562,2),IF(AND($E60=14,NOT(VLOOKUP(J60,KeyValues!$D$2:$E$562,2) = 0)),"???",0))</f>
        <v>0</v>
      </c>
      <c r="L60">
        <f t="shared" si="6"/>
        <v>0</v>
      </c>
      <c r="M60">
        <f t="shared" si="7"/>
        <v>0</v>
      </c>
      <c r="N60">
        <f t="shared" si="8"/>
        <v>3</v>
      </c>
      <c r="O60">
        <f t="shared" si="9"/>
        <v>3</v>
      </c>
      <c r="P60">
        <f t="shared" si="10"/>
        <v>3</v>
      </c>
      <c r="Q60">
        <f t="shared" si="11"/>
        <v>0</v>
      </c>
    </row>
    <row r="61" spans="1:17" x14ac:dyDescent="0.25">
      <c r="A61" t="s">
        <v>59</v>
      </c>
      <c r="B61" s="5" t="str">
        <f>VLOOKUP(I61,KeyValues!$J$2:$K$1401,2)</f>
        <v>Fiery Drum</v>
      </c>
      <c r="C61">
        <f t="shared" si="0"/>
        <v>5100</v>
      </c>
      <c r="D61">
        <f t="shared" si="1"/>
        <v>510</v>
      </c>
      <c r="E61">
        <f t="shared" si="2"/>
        <v>4</v>
      </c>
      <c r="F61" s="7" t="str">
        <f>VLOOKUP(E61,KeyValues!$A$2:$B76,2)</f>
        <v>Hold item</v>
      </c>
      <c r="G61">
        <f t="shared" si="4"/>
        <v>7</v>
      </c>
      <c r="H61" s="7" t="str">
        <f>VLOOKUP($G61,KeyValues!$S$2:$T$64,2)</f>
        <v>Music Note</v>
      </c>
      <c r="I61">
        <f t="shared" si="3"/>
        <v>60</v>
      </c>
      <c r="J61">
        <f t="shared" si="5"/>
        <v>0</v>
      </c>
      <c r="K61" s="8">
        <f>IF(OR($E61=9,$E61=5),VLOOKUP(J61,KeyValues!$D$2:$E$562,2),IF(AND($E61=14,NOT(VLOOKUP(J61,KeyValues!$D$2:$E$562,2) = 0)),"???",0))</f>
        <v>0</v>
      </c>
      <c r="L61">
        <f t="shared" si="6"/>
        <v>0</v>
      </c>
      <c r="M61">
        <f t="shared" si="7"/>
        <v>0</v>
      </c>
      <c r="N61">
        <f t="shared" si="8"/>
        <v>3</v>
      </c>
      <c r="O61">
        <f t="shared" si="9"/>
        <v>3</v>
      </c>
      <c r="P61">
        <f t="shared" si="10"/>
        <v>3</v>
      </c>
      <c r="Q61">
        <f t="shared" si="11"/>
        <v>0</v>
      </c>
    </row>
    <row r="62" spans="1:17" x14ac:dyDescent="0.25">
      <c r="A62" t="s">
        <v>60</v>
      </c>
      <c r="B62" s="5" t="str">
        <f>VLOOKUP(I62,KeyValues!$J$2:$K$1401,2)</f>
        <v>Terra Cymbal</v>
      </c>
      <c r="C62">
        <f t="shared" si="0"/>
        <v>5100</v>
      </c>
      <c r="D62">
        <f t="shared" si="1"/>
        <v>510</v>
      </c>
      <c r="E62">
        <f t="shared" si="2"/>
        <v>4</v>
      </c>
      <c r="F62" s="7" t="str">
        <f>VLOOKUP(E62,KeyValues!$A$2:$B77,2)</f>
        <v>Hold item</v>
      </c>
      <c r="G62">
        <f t="shared" si="4"/>
        <v>7</v>
      </c>
      <c r="H62" s="7" t="str">
        <f>VLOOKUP($G62,KeyValues!$S$2:$T$64,2)</f>
        <v>Music Note</v>
      </c>
      <c r="I62">
        <f t="shared" si="3"/>
        <v>61</v>
      </c>
      <c r="J62">
        <f t="shared" si="5"/>
        <v>0</v>
      </c>
      <c r="K62" s="8">
        <f>IF(OR($E62=9,$E62=5),VLOOKUP(J62,KeyValues!$D$2:$E$562,2),IF(AND($E62=14,NOT(VLOOKUP(J62,KeyValues!$D$2:$E$562,2) = 0)),"???",0))</f>
        <v>0</v>
      </c>
      <c r="L62">
        <f t="shared" si="6"/>
        <v>0</v>
      </c>
      <c r="M62">
        <f t="shared" si="7"/>
        <v>0</v>
      </c>
      <c r="N62">
        <f t="shared" si="8"/>
        <v>3</v>
      </c>
      <c r="O62">
        <f t="shared" si="9"/>
        <v>3</v>
      </c>
      <c r="P62">
        <f t="shared" si="10"/>
        <v>3</v>
      </c>
      <c r="Q62">
        <f t="shared" si="11"/>
        <v>0</v>
      </c>
    </row>
    <row r="63" spans="1:17" x14ac:dyDescent="0.25">
      <c r="A63" t="s">
        <v>61</v>
      </c>
      <c r="B63" s="5" t="str">
        <f>VLOOKUP(I63,KeyValues!$J$2:$K$1401,2)</f>
        <v>Aqua-Monica</v>
      </c>
      <c r="C63">
        <f t="shared" si="0"/>
        <v>5100</v>
      </c>
      <c r="D63">
        <f t="shared" si="1"/>
        <v>510</v>
      </c>
      <c r="E63">
        <f t="shared" si="2"/>
        <v>4</v>
      </c>
      <c r="F63" s="7" t="str">
        <f>VLOOKUP(E63,KeyValues!$A$2:$B78,2)</f>
        <v>Hold item</v>
      </c>
      <c r="G63">
        <f t="shared" si="4"/>
        <v>7</v>
      </c>
      <c r="H63" s="7" t="str">
        <f>VLOOKUP($G63,KeyValues!$S$2:$T$64,2)</f>
        <v>Music Note</v>
      </c>
      <c r="I63">
        <f t="shared" si="3"/>
        <v>62</v>
      </c>
      <c r="J63">
        <f t="shared" si="5"/>
        <v>0</v>
      </c>
      <c r="K63" s="8">
        <f>IF(OR($E63=9,$E63=5),VLOOKUP(J63,KeyValues!$D$2:$E$562,2),IF(AND($E63=14,NOT(VLOOKUP(J63,KeyValues!$D$2:$E$562,2) = 0)),"???",0))</f>
        <v>0</v>
      </c>
      <c r="L63">
        <f t="shared" si="6"/>
        <v>0</v>
      </c>
      <c r="M63">
        <f t="shared" si="7"/>
        <v>0</v>
      </c>
      <c r="N63">
        <f t="shared" si="8"/>
        <v>3</v>
      </c>
      <c r="O63">
        <f t="shared" si="9"/>
        <v>3</v>
      </c>
      <c r="P63">
        <f t="shared" si="10"/>
        <v>3</v>
      </c>
      <c r="Q63">
        <f t="shared" si="11"/>
        <v>0</v>
      </c>
    </row>
    <row r="64" spans="1:17" x14ac:dyDescent="0.25">
      <c r="A64" t="s">
        <v>62</v>
      </c>
      <c r="B64" s="5" t="str">
        <f>VLOOKUP(I64,KeyValues!$J$2:$K$1401,2)</f>
        <v>Rock Horn</v>
      </c>
      <c r="C64">
        <f t="shared" si="0"/>
        <v>5100</v>
      </c>
      <c r="D64">
        <f t="shared" si="1"/>
        <v>510</v>
      </c>
      <c r="E64">
        <f t="shared" si="2"/>
        <v>4</v>
      </c>
      <c r="F64" s="7" t="str">
        <f>VLOOKUP(E64,KeyValues!$A$2:$B79,2)</f>
        <v>Hold item</v>
      </c>
      <c r="G64">
        <f t="shared" si="4"/>
        <v>7</v>
      </c>
      <c r="H64" s="7" t="str">
        <f>VLOOKUP($G64,KeyValues!$S$2:$T$64,2)</f>
        <v>Music Note</v>
      </c>
      <c r="I64">
        <f t="shared" si="3"/>
        <v>63</v>
      </c>
      <c r="J64">
        <f t="shared" si="5"/>
        <v>0</v>
      </c>
      <c r="K64" s="8">
        <f>IF(OR($E64=9,$E64=5),VLOOKUP(J64,KeyValues!$D$2:$E$562,2),IF(AND($E64=14,NOT(VLOOKUP(J64,KeyValues!$D$2:$E$562,2) = 0)),"???",0))</f>
        <v>0</v>
      </c>
      <c r="L64">
        <f t="shared" si="6"/>
        <v>0</v>
      </c>
      <c r="M64">
        <f t="shared" si="7"/>
        <v>0</v>
      </c>
      <c r="N64">
        <f t="shared" si="8"/>
        <v>3</v>
      </c>
      <c r="O64">
        <f t="shared" si="9"/>
        <v>3</v>
      </c>
      <c r="P64">
        <f t="shared" si="10"/>
        <v>3</v>
      </c>
      <c r="Q64">
        <f t="shared" si="11"/>
        <v>0</v>
      </c>
    </row>
    <row r="65" spans="1:17" x14ac:dyDescent="0.25">
      <c r="A65" t="s">
        <v>63</v>
      </c>
      <c r="B65" s="5" t="str">
        <f>VLOOKUP(I65,KeyValues!$J$2:$K$1401,2)</f>
        <v>Grass Cornet</v>
      </c>
      <c r="C65">
        <f t="shared" si="0"/>
        <v>5100</v>
      </c>
      <c r="D65">
        <f t="shared" si="1"/>
        <v>510</v>
      </c>
      <c r="E65">
        <f t="shared" si="2"/>
        <v>4</v>
      </c>
      <c r="F65" s="7" t="str">
        <f>VLOOKUP(E65,KeyValues!$A$2:$B80,2)</f>
        <v>Hold item</v>
      </c>
      <c r="G65">
        <f t="shared" si="4"/>
        <v>7</v>
      </c>
      <c r="H65" s="7" t="str">
        <f>VLOOKUP($G65,KeyValues!$S$2:$T$64,2)</f>
        <v>Music Note</v>
      </c>
      <c r="I65">
        <f t="shared" si="3"/>
        <v>64</v>
      </c>
      <c r="J65">
        <f t="shared" si="5"/>
        <v>0</v>
      </c>
      <c r="K65" s="8">
        <f>IF(OR($E65=9,$E65=5),VLOOKUP(J65,KeyValues!$D$2:$E$562,2),IF(AND($E65=14,NOT(VLOOKUP(J65,KeyValues!$D$2:$E$562,2) = 0)),"???",0))</f>
        <v>0</v>
      </c>
      <c r="L65">
        <f t="shared" si="6"/>
        <v>0</v>
      </c>
      <c r="M65">
        <f t="shared" si="7"/>
        <v>0</v>
      </c>
      <c r="N65">
        <f t="shared" si="8"/>
        <v>3</v>
      </c>
      <c r="O65">
        <f t="shared" si="9"/>
        <v>3</v>
      </c>
      <c r="P65">
        <f t="shared" si="10"/>
        <v>3</v>
      </c>
      <c r="Q65">
        <f t="shared" si="11"/>
        <v>0</v>
      </c>
    </row>
    <row r="66" spans="1:17" x14ac:dyDescent="0.25">
      <c r="A66" t="s">
        <v>64</v>
      </c>
      <c r="B66" s="5" t="str">
        <f>VLOOKUP(I66,KeyValues!$J$2:$K$1401,2)</f>
        <v>Sky Melodica</v>
      </c>
      <c r="C66">
        <f t="shared" ref="C66:C129" si="12">HEX2DEC(MID($A66,4,2)&amp;MID($A66,1,2))</f>
        <v>5100</v>
      </c>
      <c r="D66">
        <f t="shared" ref="D66:D129" si="13">HEX2DEC(MID($A66,10,2)&amp;MID($A66,7,2))</f>
        <v>510</v>
      </c>
      <c r="E66">
        <f t="shared" ref="E66:E129" si="14">HEX2DEC(MID($A66,13,2))</f>
        <v>4</v>
      </c>
      <c r="F66" s="7" t="str">
        <f>VLOOKUP(E66,KeyValues!$A$2:$B81,2)</f>
        <v>Hold item</v>
      </c>
      <c r="G66">
        <f t="shared" si="4"/>
        <v>7</v>
      </c>
      <c r="H66" s="7" t="str">
        <f>VLOOKUP($G66,KeyValues!$S$2:$T$64,2)</f>
        <v>Music Note</v>
      </c>
      <c r="I66">
        <f t="shared" ref="I66:I129" si="15">HEX2DEC(MID($A66,22,2)&amp;MID($A66,19,2))</f>
        <v>65</v>
      </c>
      <c r="J66">
        <f t="shared" si="5"/>
        <v>0</v>
      </c>
      <c r="K66" s="8">
        <f>IF(OR($E66=9,$E66=5),VLOOKUP(J66,KeyValues!$D$2:$E$562,2),IF(AND($E66=14,NOT(VLOOKUP(J66,KeyValues!$D$2:$E$562,2) = 0)),"???",0))</f>
        <v>0</v>
      </c>
      <c r="L66">
        <f t="shared" si="6"/>
        <v>0</v>
      </c>
      <c r="M66">
        <f t="shared" si="7"/>
        <v>0</v>
      </c>
      <c r="N66">
        <f t="shared" si="8"/>
        <v>3</v>
      </c>
      <c r="O66">
        <f t="shared" si="9"/>
        <v>3</v>
      </c>
      <c r="P66">
        <f t="shared" si="10"/>
        <v>3</v>
      </c>
      <c r="Q66">
        <f t="shared" si="11"/>
        <v>0</v>
      </c>
    </row>
    <row r="67" spans="1:17" x14ac:dyDescent="0.25">
      <c r="A67" t="s">
        <v>65</v>
      </c>
      <c r="B67" s="5" t="str">
        <f>VLOOKUP(I67,KeyValues!$J$2:$K$1401,2)</f>
        <v>Miracle Chest</v>
      </c>
      <c r="C67">
        <f t="shared" si="12"/>
        <v>8000</v>
      </c>
      <c r="D67">
        <f t="shared" si="13"/>
        <v>500</v>
      </c>
      <c r="E67">
        <f t="shared" si="14"/>
        <v>4</v>
      </c>
      <c r="F67" s="7" t="str">
        <f>VLOOKUP(E67,KeyValues!$A$2:$B82,2)</f>
        <v>Hold item</v>
      </c>
      <c r="G67">
        <f t="shared" ref="G67:G130" si="16">HEX2DEC(MID($A67,16,2))</f>
        <v>10</v>
      </c>
      <c r="H67" s="7" t="str">
        <f>VLOOKUP($G67,KeyValues!$S$2:$T$64,2)</f>
        <v>Decorated Chest</v>
      </c>
      <c r="I67">
        <f t="shared" si="15"/>
        <v>66</v>
      </c>
      <c r="J67">
        <f t="shared" ref="J67:J130" si="17">HEX2DEC(MID($A67,28,2)&amp;MID($A67,25,2))</f>
        <v>0</v>
      </c>
      <c r="K67" s="8">
        <f>IF(OR($E67=9,$E67=5),VLOOKUP(J67,KeyValues!$D$2:$E$562,2),IF(AND($E67=14,NOT(VLOOKUP(J67,KeyValues!$D$2:$E$562,2) = 0)),"???",0))</f>
        <v>0</v>
      </c>
      <c r="L67">
        <f t="shared" ref="L67:L130" si="18">HEX2DEC(MID($A67,31,2))</f>
        <v>0</v>
      </c>
      <c r="M67">
        <f t="shared" ref="M67:M130" si="19">HEX2DEC(MID($A67,34,2))</f>
        <v>0</v>
      </c>
      <c r="N67">
        <f t="shared" ref="N67:N130" si="20">HEX2DEC(MID($A67,37,2))</f>
        <v>4</v>
      </c>
      <c r="O67">
        <f t="shared" ref="O67:O130" si="21">HEX2DEC(MID($A67,40,2))</f>
        <v>3</v>
      </c>
      <c r="P67">
        <f t="shared" ref="P67:P130" si="22">HEX2DEC(MID($A67,43,2))</f>
        <v>3</v>
      </c>
      <c r="Q67">
        <f t="shared" ref="Q67:Q130" si="23">HEX2DEC(MID($A67,46,2))</f>
        <v>0</v>
      </c>
    </row>
    <row r="68" spans="1:17" x14ac:dyDescent="0.25">
      <c r="A68" t="s">
        <v>66</v>
      </c>
      <c r="B68" s="5" t="str">
        <f>VLOOKUP(I68,KeyValues!$J$2:$K$1401,2)</f>
        <v>Wonder Chest</v>
      </c>
      <c r="C68">
        <f t="shared" si="12"/>
        <v>8000</v>
      </c>
      <c r="D68">
        <f t="shared" si="13"/>
        <v>500</v>
      </c>
      <c r="E68">
        <f t="shared" si="14"/>
        <v>4</v>
      </c>
      <c r="F68" s="7" t="str">
        <f>VLOOKUP(E68,KeyValues!$A$2:$B83,2)</f>
        <v>Hold item</v>
      </c>
      <c r="G68">
        <f t="shared" si="16"/>
        <v>10</v>
      </c>
      <c r="H68" s="7" t="str">
        <f>VLOOKUP($G68,KeyValues!$S$2:$T$64,2)</f>
        <v>Decorated Chest</v>
      </c>
      <c r="I68">
        <f t="shared" si="15"/>
        <v>67</v>
      </c>
      <c r="J68">
        <f t="shared" si="17"/>
        <v>0</v>
      </c>
      <c r="K68" s="8">
        <f>IF(OR($E68=9,$E68=5),VLOOKUP(J68,KeyValues!$D$2:$E$562,2),IF(AND($E68=14,NOT(VLOOKUP(J68,KeyValues!$D$2:$E$562,2) = 0)),"???",0))</f>
        <v>0</v>
      </c>
      <c r="L68">
        <f t="shared" si="18"/>
        <v>0</v>
      </c>
      <c r="M68">
        <f t="shared" si="19"/>
        <v>0</v>
      </c>
      <c r="N68">
        <f t="shared" si="20"/>
        <v>3</v>
      </c>
      <c r="O68">
        <f t="shared" si="21"/>
        <v>3</v>
      </c>
      <c r="P68">
        <f t="shared" si="22"/>
        <v>3</v>
      </c>
      <c r="Q68">
        <f t="shared" si="23"/>
        <v>0</v>
      </c>
    </row>
    <row r="69" spans="1:17" x14ac:dyDescent="0.25">
      <c r="A69" t="s">
        <v>67</v>
      </c>
      <c r="B69" s="5" t="str">
        <f>VLOOKUP(I69,KeyValues!$J$2:$K$1401,2)</f>
        <v>IQ Booster</v>
      </c>
      <c r="C69">
        <f t="shared" si="12"/>
        <v>5100</v>
      </c>
      <c r="D69">
        <f t="shared" si="13"/>
        <v>510</v>
      </c>
      <c r="E69">
        <f t="shared" si="14"/>
        <v>4</v>
      </c>
      <c r="F69" s="7" t="str">
        <f>VLOOKUP(E69,KeyValues!$A$2:$B84,2)</f>
        <v>Hold item</v>
      </c>
      <c r="G69">
        <f t="shared" si="16"/>
        <v>10</v>
      </c>
      <c r="H69" s="7" t="str">
        <f>VLOOKUP($G69,KeyValues!$S$2:$T$64,2)</f>
        <v>Decorated Chest</v>
      </c>
      <c r="I69">
        <f t="shared" si="15"/>
        <v>68</v>
      </c>
      <c r="J69">
        <f t="shared" si="17"/>
        <v>0</v>
      </c>
      <c r="K69" s="8">
        <f>IF(OR($E69=9,$E69=5),VLOOKUP(J69,KeyValues!$D$2:$E$562,2),IF(AND($E69=14,NOT(VLOOKUP(J69,KeyValues!$D$2:$E$562,2) = 0)),"???",0))</f>
        <v>0</v>
      </c>
      <c r="L69">
        <f t="shared" si="18"/>
        <v>0</v>
      </c>
      <c r="M69">
        <f t="shared" si="19"/>
        <v>0</v>
      </c>
      <c r="N69">
        <f t="shared" si="20"/>
        <v>5</v>
      </c>
      <c r="O69">
        <f t="shared" si="21"/>
        <v>3</v>
      </c>
      <c r="P69">
        <f t="shared" si="22"/>
        <v>1</v>
      </c>
      <c r="Q69">
        <f t="shared" si="23"/>
        <v>0</v>
      </c>
    </row>
    <row r="70" spans="1:17" x14ac:dyDescent="0.25">
      <c r="A70" t="s">
        <v>68</v>
      </c>
      <c r="B70" s="5" t="str">
        <f>VLOOKUP(I70,KeyValues!$J$2:$K$1401,2)</f>
        <v>Heal Seed</v>
      </c>
      <c r="C70">
        <f t="shared" si="12"/>
        <v>250</v>
      </c>
      <c r="D70">
        <f t="shared" si="13"/>
        <v>25</v>
      </c>
      <c r="E70">
        <f t="shared" si="14"/>
        <v>2</v>
      </c>
      <c r="F70" s="7" t="str">
        <f>VLOOKUP(E70,KeyValues!$A$2:$B85,2)</f>
        <v>Seed &amp; Drink</v>
      </c>
      <c r="G70">
        <f t="shared" si="16"/>
        <v>14</v>
      </c>
      <c r="H70" s="7" t="str">
        <f>VLOOKUP($G70,KeyValues!$S$2:$T$64,2)</f>
        <v>Seed</v>
      </c>
      <c r="I70">
        <f t="shared" si="15"/>
        <v>69</v>
      </c>
      <c r="J70">
        <f t="shared" si="17"/>
        <v>0</v>
      </c>
      <c r="K70" s="8">
        <f>IF(OR($E70=9,$E70=5),VLOOKUP(J70,KeyValues!$D$2:$E$562,2),IF(AND($E70=14,NOT(VLOOKUP(J70,KeyValues!$D$2:$E$562,2) = 0)),"???",0))</f>
        <v>0</v>
      </c>
      <c r="L70">
        <f t="shared" si="18"/>
        <v>0</v>
      </c>
      <c r="M70">
        <f t="shared" si="19"/>
        <v>0</v>
      </c>
      <c r="N70">
        <f t="shared" si="20"/>
        <v>13</v>
      </c>
      <c r="O70">
        <f t="shared" si="21"/>
        <v>4</v>
      </c>
      <c r="P70">
        <f t="shared" si="22"/>
        <v>195</v>
      </c>
      <c r="Q70">
        <f t="shared" si="23"/>
        <v>0</v>
      </c>
    </row>
    <row r="71" spans="1:17" x14ac:dyDescent="0.25">
      <c r="A71" t="s">
        <v>69</v>
      </c>
      <c r="B71" s="5" t="str">
        <f>VLOOKUP(I71,KeyValues!$J$2:$K$1401,2)</f>
        <v>Oran Berry</v>
      </c>
      <c r="C71">
        <f t="shared" si="12"/>
        <v>50</v>
      </c>
      <c r="D71">
        <f t="shared" si="13"/>
        <v>5</v>
      </c>
      <c r="E71">
        <f t="shared" si="14"/>
        <v>2</v>
      </c>
      <c r="F71" s="7" t="str">
        <f>VLOOKUP(E71,KeyValues!$A$2:$B86,2)</f>
        <v>Seed &amp; Drink</v>
      </c>
      <c r="G71">
        <f t="shared" si="16"/>
        <v>2</v>
      </c>
      <c r="H71" s="7" t="str">
        <f>VLOOKUP($G71,KeyValues!$S$2:$T$64,2)</f>
        <v>Berry</v>
      </c>
      <c r="I71">
        <f t="shared" si="15"/>
        <v>70</v>
      </c>
      <c r="J71">
        <f t="shared" si="17"/>
        <v>0</v>
      </c>
      <c r="K71" s="8">
        <f>IF(OR($E71=9,$E71=5),VLOOKUP(J71,KeyValues!$D$2:$E$562,2),IF(AND($E71=14,NOT(VLOOKUP(J71,KeyValues!$D$2:$E$562,2) = 0)),"???",0))</f>
        <v>0</v>
      </c>
      <c r="L71">
        <f t="shared" si="18"/>
        <v>0</v>
      </c>
      <c r="M71">
        <f t="shared" si="19"/>
        <v>0</v>
      </c>
      <c r="N71">
        <f t="shared" si="20"/>
        <v>0</v>
      </c>
      <c r="O71">
        <f t="shared" si="21"/>
        <v>4</v>
      </c>
      <c r="P71">
        <f t="shared" si="22"/>
        <v>195</v>
      </c>
      <c r="Q71">
        <f t="shared" si="23"/>
        <v>0</v>
      </c>
    </row>
    <row r="72" spans="1:17" x14ac:dyDescent="0.25">
      <c r="A72" t="s">
        <v>70</v>
      </c>
      <c r="B72" s="5" t="str">
        <f>VLOOKUP(I72,KeyValues!$J$2:$K$1401,2)</f>
        <v>Sitrus Berry</v>
      </c>
      <c r="C72">
        <f t="shared" si="12"/>
        <v>2500</v>
      </c>
      <c r="D72">
        <f t="shared" si="13"/>
        <v>250</v>
      </c>
      <c r="E72">
        <f t="shared" si="14"/>
        <v>2</v>
      </c>
      <c r="F72" s="7" t="str">
        <f>VLOOKUP(E72,KeyValues!$A$2:$B87,2)</f>
        <v>Seed &amp; Drink</v>
      </c>
      <c r="G72">
        <f t="shared" si="16"/>
        <v>2</v>
      </c>
      <c r="H72" s="7" t="str">
        <f>VLOOKUP($G72,KeyValues!$S$2:$T$64,2)</f>
        <v>Berry</v>
      </c>
      <c r="I72">
        <f t="shared" si="15"/>
        <v>71</v>
      </c>
      <c r="J72">
        <f t="shared" si="17"/>
        <v>0</v>
      </c>
      <c r="K72" s="8">
        <f>IF(OR($E72=9,$E72=5),VLOOKUP(J72,KeyValues!$D$2:$E$562,2),IF(AND($E72=14,NOT(VLOOKUP(J72,KeyValues!$D$2:$E$562,2) = 0)),"???",0))</f>
        <v>0</v>
      </c>
      <c r="L72">
        <f t="shared" si="18"/>
        <v>0</v>
      </c>
      <c r="M72">
        <f t="shared" si="19"/>
        <v>0</v>
      </c>
      <c r="N72">
        <f t="shared" si="20"/>
        <v>3</v>
      </c>
      <c r="O72">
        <f t="shared" si="21"/>
        <v>4</v>
      </c>
      <c r="P72">
        <f t="shared" si="22"/>
        <v>195</v>
      </c>
      <c r="Q72">
        <f t="shared" si="23"/>
        <v>0</v>
      </c>
    </row>
    <row r="73" spans="1:17" x14ac:dyDescent="0.25">
      <c r="A73" t="s">
        <v>71</v>
      </c>
      <c r="B73" s="5" t="str">
        <f>VLOOKUP(I73,KeyValues!$J$2:$K$1401,2)</f>
        <v>Eyedrop Seed</v>
      </c>
      <c r="C73">
        <f t="shared" si="12"/>
        <v>60</v>
      </c>
      <c r="D73">
        <f t="shared" si="13"/>
        <v>6</v>
      </c>
      <c r="E73">
        <f t="shared" si="14"/>
        <v>2</v>
      </c>
      <c r="F73" s="7" t="str">
        <f>VLOOKUP(E73,KeyValues!$A$2:$B88,2)</f>
        <v>Seed &amp; Drink</v>
      </c>
      <c r="G73">
        <f t="shared" si="16"/>
        <v>14</v>
      </c>
      <c r="H73" s="7" t="str">
        <f>VLOOKUP($G73,KeyValues!$S$2:$T$64,2)</f>
        <v>Seed</v>
      </c>
      <c r="I73">
        <f t="shared" si="15"/>
        <v>72</v>
      </c>
      <c r="J73">
        <f t="shared" si="17"/>
        <v>0</v>
      </c>
      <c r="K73" s="8">
        <f>IF(OR($E73=9,$E73=5),VLOOKUP(J73,KeyValues!$D$2:$E$562,2),IF(AND($E73=14,NOT(VLOOKUP(J73,KeyValues!$D$2:$E$562,2) = 0)),"???",0))</f>
        <v>0</v>
      </c>
      <c r="L73">
        <f t="shared" si="18"/>
        <v>0</v>
      </c>
      <c r="M73">
        <f t="shared" si="19"/>
        <v>0</v>
      </c>
      <c r="N73">
        <f t="shared" si="20"/>
        <v>13</v>
      </c>
      <c r="O73">
        <f t="shared" si="21"/>
        <v>4</v>
      </c>
      <c r="P73">
        <f t="shared" si="22"/>
        <v>195</v>
      </c>
      <c r="Q73">
        <f t="shared" si="23"/>
        <v>0</v>
      </c>
    </row>
    <row r="74" spans="1:17" x14ac:dyDescent="0.25">
      <c r="A74" t="s">
        <v>72</v>
      </c>
      <c r="B74" s="5" t="str">
        <f>VLOOKUP(I74,KeyValues!$J$2:$K$1401,2)</f>
        <v>Reviver Seed</v>
      </c>
      <c r="C74">
        <f t="shared" si="12"/>
        <v>800</v>
      </c>
      <c r="D74">
        <f t="shared" si="13"/>
        <v>80</v>
      </c>
      <c r="E74">
        <f t="shared" si="14"/>
        <v>2</v>
      </c>
      <c r="F74" s="7" t="str">
        <f>VLOOKUP(E74,KeyValues!$A$2:$B89,2)</f>
        <v>Seed &amp; Drink</v>
      </c>
      <c r="G74">
        <f t="shared" si="16"/>
        <v>14</v>
      </c>
      <c r="H74" s="7" t="str">
        <f>VLOOKUP($G74,KeyValues!$S$2:$T$64,2)</f>
        <v>Seed</v>
      </c>
      <c r="I74">
        <f t="shared" si="15"/>
        <v>73</v>
      </c>
      <c r="J74">
        <f t="shared" si="17"/>
        <v>0</v>
      </c>
      <c r="K74" s="8">
        <f>IF(OR($E74=9,$E74=5),VLOOKUP(J74,KeyValues!$D$2:$E$562,2),IF(AND($E74=14,NOT(VLOOKUP(J74,KeyValues!$D$2:$E$562,2) = 0)),"???",0))</f>
        <v>0</v>
      </c>
      <c r="L74">
        <f t="shared" si="18"/>
        <v>0</v>
      </c>
      <c r="M74">
        <f t="shared" si="19"/>
        <v>0</v>
      </c>
      <c r="N74">
        <f t="shared" si="20"/>
        <v>13</v>
      </c>
      <c r="O74">
        <f t="shared" si="21"/>
        <v>4</v>
      </c>
      <c r="P74">
        <f t="shared" si="22"/>
        <v>3</v>
      </c>
      <c r="Q74">
        <f t="shared" si="23"/>
        <v>0</v>
      </c>
    </row>
    <row r="75" spans="1:17" x14ac:dyDescent="0.25">
      <c r="A75" t="s">
        <v>73</v>
      </c>
      <c r="B75" s="5" t="str">
        <f>VLOOKUP(I75,KeyValues!$J$2:$K$1401,2)</f>
        <v>Blinker Seed</v>
      </c>
      <c r="C75">
        <f t="shared" si="12"/>
        <v>50</v>
      </c>
      <c r="D75">
        <f t="shared" si="13"/>
        <v>5</v>
      </c>
      <c r="E75">
        <f t="shared" si="14"/>
        <v>2</v>
      </c>
      <c r="F75" s="7" t="str">
        <f>VLOOKUP(E75,KeyValues!$A$2:$B90,2)</f>
        <v>Seed &amp; Drink</v>
      </c>
      <c r="G75">
        <f t="shared" si="16"/>
        <v>14</v>
      </c>
      <c r="H75" s="7" t="str">
        <f>VLOOKUP($G75,KeyValues!$S$2:$T$64,2)</f>
        <v>Seed</v>
      </c>
      <c r="I75">
        <f t="shared" si="15"/>
        <v>74</v>
      </c>
      <c r="J75">
        <f t="shared" si="17"/>
        <v>0</v>
      </c>
      <c r="K75" s="8">
        <f>IF(OR($E75=9,$E75=5),VLOOKUP(J75,KeyValues!$D$2:$E$562,2),IF(AND($E75=14,NOT(VLOOKUP(J75,KeyValues!$D$2:$E$562,2) = 0)),"???",0))</f>
        <v>0</v>
      </c>
      <c r="L75">
        <f t="shared" si="18"/>
        <v>0</v>
      </c>
      <c r="M75">
        <f t="shared" si="19"/>
        <v>0</v>
      </c>
      <c r="N75">
        <f t="shared" si="20"/>
        <v>13</v>
      </c>
      <c r="O75">
        <f t="shared" si="21"/>
        <v>4</v>
      </c>
      <c r="P75">
        <f t="shared" si="22"/>
        <v>35</v>
      </c>
      <c r="Q75">
        <f t="shared" si="23"/>
        <v>0</v>
      </c>
    </row>
    <row r="76" spans="1:17" x14ac:dyDescent="0.25">
      <c r="A76" t="s">
        <v>74</v>
      </c>
      <c r="B76" s="5" t="str">
        <f>VLOOKUP(I76,KeyValues!$J$2:$K$1401,2)</f>
        <v>Doom Seed</v>
      </c>
      <c r="C76">
        <f t="shared" si="12"/>
        <v>20</v>
      </c>
      <c r="D76">
        <f t="shared" si="13"/>
        <v>2</v>
      </c>
      <c r="E76">
        <f t="shared" si="14"/>
        <v>2</v>
      </c>
      <c r="F76" s="7" t="str">
        <f>VLOOKUP(E76,KeyValues!$A$2:$B91,2)</f>
        <v>Seed &amp; Drink</v>
      </c>
      <c r="G76">
        <f t="shared" si="16"/>
        <v>14</v>
      </c>
      <c r="H76" s="7" t="str">
        <f>VLOOKUP($G76,KeyValues!$S$2:$T$64,2)</f>
        <v>Seed</v>
      </c>
      <c r="I76">
        <f t="shared" si="15"/>
        <v>75</v>
      </c>
      <c r="J76">
        <f t="shared" si="17"/>
        <v>0</v>
      </c>
      <c r="K76" s="8">
        <f>IF(OR($E76=9,$E76=5),VLOOKUP(J76,KeyValues!$D$2:$E$562,2),IF(AND($E76=14,NOT(VLOOKUP(J76,KeyValues!$D$2:$E$562,2) = 0)),"???",0))</f>
        <v>0</v>
      </c>
      <c r="L76">
        <f t="shared" si="18"/>
        <v>0</v>
      </c>
      <c r="M76">
        <f t="shared" si="19"/>
        <v>0</v>
      </c>
      <c r="N76">
        <f t="shared" si="20"/>
        <v>13</v>
      </c>
      <c r="O76">
        <f t="shared" si="21"/>
        <v>4</v>
      </c>
      <c r="P76">
        <f t="shared" si="22"/>
        <v>35</v>
      </c>
      <c r="Q76">
        <f t="shared" si="23"/>
        <v>0</v>
      </c>
    </row>
    <row r="77" spans="1:17" x14ac:dyDescent="0.25">
      <c r="A77" t="s">
        <v>75</v>
      </c>
      <c r="B77" s="5" t="str">
        <f>VLOOKUP(I77,KeyValues!$J$2:$K$1401,2)</f>
        <v>X-Eye Seed</v>
      </c>
      <c r="C77">
        <f t="shared" si="12"/>
        <v>60</v>
      </c>
      <c r="D77">
        <f t="shared" si="13"/>
        <v>6</v>
      </c>
      <c r="E77">
        <f t="shared" si="14"/>
        <v>2</v>
      </c>
      <c r="F77" s="7" t="str">
        <f>VLOOKUP(E77,KeyValues!$A$2:$B92,2)</f>
        <v>Seed &amp; Drink</v>
      </c>
      <c r="G77">
        <f t="shared" si="16"/>
        <v>14</v>
      </c>
      <c r="H77" s="7" t="str">
        <f>VLOOKUP($G77,KeyValues!$S$2:$T$64,2)</f>
        <v>Seed</v>
      </c>
      <c r="I77">
        <f t="shared" si="15"/>
        <v>76</v>
      </c>
      <c r="J77">
        <f t="shared" si="17"/>
        <v>0</v>
      </c>
      <c r="K77" s="8">
        <f>IF(OR($E77=9,$E77=5),VLOOKUP(J77,KeyValues!$D$2:$E$562,2),IF(AND($E77=14,NOT(VLOOKUP(J77,KeyValues!$D$2:$E$562,2) = 0)),"???",0))</f>
        <v>0</v>
      </c>
      <c r="L77">
        <f t="shared" si="18"/>
        <v>0</v>
      </c>
      <c r="M77">
        <f t="shared" si="19"/>
        <v>0</v>
      </c>
      <c r="N77">
        <f t="shared" si="20"/>
        <v>13</v>
      </c>
      <c r="O77">
        <f t="shared" si="21"/>
        <v>4</v>
      </c>
      <c r="P77">
        <f t="shared" si="22"/>
        <v>35</v>
      </c>
      <c r="Q77">
        <f t="shared" si="23"/>
        <v>0</v>
      </c>
    </row>
    <row r="78" spans="1:17" x14ac:dyDescent="0.25">
      <c r="A78" t="s">
        <v>76</v>
      </c>
      <c r="B78" s="5" t="str">
        <f>VLOOKUP(I78,KeyValues!$J$2:$K$1401,2)</f>
        <v>Life Seed</v>
      </c>
      <c r="C78">
        <f t="shared" si="12"/>
        <v>3000</v>
      </c>
      <c r="D78">
        <f t="shared" si="13"/>
        <v>300</v>
      </c>
      <c r="E78">
        <f t="shared" si="14"/>
        <v>2</v>
      </c>
      <c r="F78" s="7" t="str">
        <f>VLOOKUP(E78,KeyValues!$A$2:$B93,2)</f>
        <v>Seed &amp; Drink</v>
      </c>
      <c r="G78">
        <f t="shared" si="16"/>
        <v>14</v>
      </c>
      <c r="H78" s="7" t="str">
        <f>VLOOKUP($G78,KeyValues!$S$2:$T$64,2)</f>
        <v>Seed</v>
      </c>
      <c r="I78">
        <f t="shared" si="15"/>
        <v>77</v>
      </c>
      <c r="J78">
        <f t="shared" si="17"/>
        <v>0</v>
      </c>
      <c r="K78" s="8">
        <f>IF(OR($E78=9,$E78=5),VLOOKUP(J78,KeyValues!$D$2:$E$562,2),IF(AND($E78=14,NOT(VLOOKUP(J78,KeyValues!$D$2:$E$562,2) = 0)),"???",0))</f>
        <v>0</v>
      </c>
      <c r="L78">
        <f t="shared" si="18"/>
        <v>0</v>
      </c>
      <c r="M78">
        <f t="shared" si="19"/>
        <v>0</v>
      </c>
      <c r="N78">
        <f t="shared" si="20"/>
        <v>13</v>
      </c>
      <c r="O78">
        <f t="shared" si="21"/>
        <v>4</v>
      </c>
      <c r="P78">
        <f t="shared" si="22"/>
        <v>195</v>
      </c>
      <c r="Q78">
        <f t="shared" si="23"/>
        <v>0</v>
      </c>
    </row>
    <row r="79" spans="1:17" x14ac:dyDescent="0.25">
      <c r="A79" t="s">
        <v>77</v>
      </c>
      <c r="B79" s="5" t="str">
        <f>VLOOKUP(I79,KeyValues!$J$2:$K$1401,2)</f>
        <v>Rawst Berry</v>
      </c>
      <c r="C79">
        <f t="shared" si="12"/>
        <v>90</v>
      </c>
      <c r="D79">
        <f t="shared" si="13"/>
        <v>9</v>
      </c>
      <c r="E79">
        <f t="shared" si="14"/>
        <v>2</v>
      </c>
      <c r="F79" s="7" t="str">
        <f>VLOOKUP(E79,KeyValues!$A$2:$B94,2)</f>
        <v>Seed &amp; Drink</v>
      </c>
      <c r="G79">
        <f t="shared" si="16"/>
        <v>2</v>
      </c>
      <c r="H79" s="7" t="str">
        <f>VLOOKUP($G79,KeyValues!$S$2:$T$64,2)</f>
        <v>Berry</v>
      </c>
      <c r="I79">
        <f t="shared" si="15"/>
        <v>78</v>
      </c>
      <c r="J79">
        <f t="shared" si="17"/>
        <v>0</v>
      </c>
      <c r="K79" s="8">
        <f>IF(OR($E79=9,$E79=5),VLOOKUP(J79,KeyValues!$D$2:$E$562,2),IF(AND($E79=14,NOT(VLOOKUP(J79,KeyValues!$D$2:$E$562,2) = 0)),"???",0))</f>
        <v>0</v>
      </c>
      <c r="L79">
        <f t="shared" si="18"/>
        <v>0</v>
      </c>
      <c r="M79">
        <f t="shared" si="19"/>
        <v>0</v>
      </c>
      <c r="N79">
        <f t="shared" si="20"/>
        <v>12</v>
      </c>
      <c r="O79">
        <f t="shared" si="21"/>
        <v>4</v>
      </c>
      <c r="P79">
        <f t="shared" si="22"/>
        <v>195</v>
      </c>
      <c r="Q79">
        <f t="shared" si="23"/>
        <v>0</v>
      </c>
    </row>
    <row r="80" spans="1:17" x14ac:dyDescent="0.25">
      <c r="A80" t="s">
        <v>78</v>
      </c>
      <c r="B80" s="5" t="str">
        <f>VLOOKUP(I80,KeyValues!$J$2:$K$1401,2)</f>
        <v>Hunger Seed</v>
      </c>
      <c r="C80">
        <f t="shared" si="12"/>
        <v>50</v>
      </c>
      <c r="D80">
        <f t="shared" si="13"/>
        <v>5</v>
      </c>
      <c r="E80">
        <f t="shared" si="14"/>
        <v>2</v>
      </c>
      <c r="F80" s="7" t="str">
        <f>VLOOKUP(E80,KeyValues!$A$2:$B95,2)</f>
        <v>Seed &amp; Drink</v>
      </c>
      <c r="G80">
        <f t="shared" si="16"/>
        <v>14</v>
      </c>
      <c r="H80" s="7" t="str">
        <f>VLOOKUP($G80,KeyValues!$S$2:$T$64,2)</f>
        <v>Seed</v>
      </c>
      <c r="I80">
        <f t="shared" si="15"/>
        <v>79</v>
      </c>
      <c r="J80">
        <f t="shared" si="17"/>
        <v>0</v>
      </c>
      <c r="K80" s="8">
        <f>IF(OR($E80=9,$E80=5),VLOOKUP(J80,KeyValues!$D$2:$E$562,2),IF(AND($E80=14,NOT(VLOOKUP(J80,KeyValues!$D$2:$E$562,2) = 0)),"???",0))</f>
        <v>0</v>
      </c>
      <c r="L80">
        <f t="shared" si="18"/>
        <v>0</v>
      </c>
      <c r="M80">
        <f t="shared" si="19"/>
        <v>0</v>
      </c>
      <c r="N80">
        <f t="shared" si="20"/>
        <v>13</v>
      </c>
      <c r="O80">
        <f t="shared" si="21"/>
        <v>4</v>
      </c>
      <c r="P80">
        <f t="shared" si="22"/>
        <v>35</v>
      </c>
      <c r="Q80">
        <f t="shared" si="23"/>
        <v>0</v>
      </c>
    </row>
    <row r="81" spans="1:17" x14ac:dyDescent="0.25">
      <c r="A81" t="s">
        <v>79</v>
      </c>
      <c r="B81" s="5" t="str">
        <f>VLOOKUP(I81,KeyValues!$J$2:$K$1401,2)</f>
        <v>Quick Seed</v>
      </c>
      <c r="C81">
        <f t="shared" si="12"/>
        <v>30</v>
      </c>
      <c r="D81">
        <f t="shared" si="13"/>
        <v>15</v>
      </c>
      <c r="E81">
        <f t="shared" si="14"/>
        <v>2</v>
      </c>
      <c r="F81" s="7" t="str">
        <f>VLOOKUP(E81,KeyValues!$A$2:$B96,2)</f>
        <v>Seed &amp; Drink</v>
      </c>
      <c r="G81">
        <f t="shared" si="16"/>
        <v>14</v>
      </c>
      <c r="H81" s="7" t="str">
        <f>VLOOKUP($G81,KeyValues!$S$2:$T$64,2)</f>
        <v>Seed</v>
      </c>
      <c r="I81">
        <f t="shared" si="15"/>
        <v>80</v>
      </c>
      <c r="J81">
        <f t="shared" si="17"/>
        <v>0</v>
      </c>
      <c r="K81" s="8">
        <f>IF(OR($E81=9,$E81=5),VLOOKUP(J81,KeyValues!$D$2:$E$562,2),IF(AND($E81=14,NOT(VLOOKUP(J81,KeyValues!$D$2:$E$562,2) = 0)),"???",0))</f>
        <v>0</v>
      </c>
      <c r="L81">
        <f t="shared" si="18"/>
        <v>0</v>
      </c>
      <c r="M81">
        <f t="shared" si="19"/>
        <v>0</v>
      </c>
      <c r="N81">
        <f t="shared" si="20"/>
        <v>13</v>
      </c>
      <c r="O81">
        <f t="shared" si="21"/>
        <v>4</v>
      </c>
      <c r="P81">
        <f t="shared" si="22"/>
        <v>195</v>
      </c>
      <c r="Q81">
        <f t="shared" si="23"/>
        <v>0</v>
      </c>
    </row>
    <row r="82" spans="1:17" x14ac:dyDescent="0.25">
      <c r="A82" t="s">
        <v>80</v>
      </c>
      <c r="B82" s="5" t="str">
        <f>VLOOKUP(I82,KeyValues!$J$2:$K$1401,2)</f>
        <v>Pecha Berry</v>
      </c>
      <c r="C82">
        <f t="shared" si="12"/>
        <v>60</v>
      </c>
      <c r="D82">
        <f t="shared" si="13"/>
        <v>6</v>
      </c>
      <c r="E82">
        <f t="shared" si="14"/>
        <v>2</v>
      </c>
      <c r="F82" s="7" t="str">
        <f>VLOOKUP(E82,KeyValues!$A$2:$B97,2)</f>
        <v>Seed &amp; Drink</v>
      </c>
      <c r="G82">
        <f t="shared" si="16"/>
        <v>2</v>
      </c>
      <c r="H82" s="7" t="str">
        <f>VLOOKUP($G82,KeyValues!$S$2:$T$64,2)</f>
        <v>Berry</v>
      </c>
      <c r="I82">
        <f t="shared" si="15"/>
        <v>81</v>
      </c>
      <c r="J82">
        <f t="shared" si="17"/>
        <v>0</v>
      </c>
      <c r="K82" s="8">
        <f>IF(OR($E82=9,$E82=5),VLOOKUP(J82,KeyValues!$D$2:$E$562,2),IF(AND($E82=14,NOT(VLOOKUP(J82,KeyValues!$D$2:$E$562,2) = 0)),"???",0))</f>
        <v>0</v>
      </c>
      <c r="L82">
        <f t="shared" si="18"/>
        <v>0</v>
      </c>
      <c r="M82">
        <f t="shared" si="19"/>
        <v>0</v>
      </c>
      <c r="N82">
        <f t="shared" si="20"/>
        <v>4</v>
      </c>
      <c r="O82">
        <f t="shared" si="21"/>
        <v>4</v>
      </c>
      <c r="P82">
        <f t="shared" si="22"/>
        <v>195</v>
      </c>
      <c r="Q82">
        <f t="shared" si="23"/>
        <v>0</v>
      </c>
    </row>
    <row r="83" spans="1:17" x14ac:dyDescent="0.25">
      <c r="A83" t="s">
        <v>81</v>
      </c>
      <c r="B83" s="5" t="str">
        <f>VLOOKUP(I83,KeyValues!$J$2:$K$1401,2)</f>
        <v>Cheri Berry</v>
      </c>
      <c r="C83">
        <f t="shared" si="12"/>
        <v>80</v>
      </c>
      <c r="D83">
        <f t="shared" si="13"/>
        <v>8</v>
      </c>
      <c r="E83">
        <f t="shared" si="14"/>
        <v>2</v>
      </c>
      <c r="F83" s="7" t="str">
        <f>VLOOKUP(E83,KeyValues!$A$2:$B98,2)</f>
        <v>Seed &amp; Drink</v>
      </c>
      <c r="G83">
        <f t="shared" si="16"/>
        <v>2</v>
      </c>
      <c r="H83" s="7" t="str">
        <f>VLOOKUP($G83,KeyValues!$S$2:$T$64,2)</f>
        <v>Berry</v>
      </c>
      <c r="I83">
        <f t="shared" si="15"/>
        <v>82</v>
      </c>
      <c r="J83">
        <f t="shared" si="17"/>
        <v>0</v>
      </c>
      <c r="K83" s="8">
        <f>IF(OR($E83=9,$E83=5),VLOOKUP(J83,KeyValues!$D$2:$E$562,2),IF(AND($E83=14,NOT(VLOOKUP(J83,KeyValues!$D$2:$E$562,2) = 0)),"???",0))</f>
        <v>0</v>
      </c>
      <c r="L83">
        <f t="shared" si="18"/>
        <v>0</v>
      </c>
      <c r="M83">
        <f t="shared" si="19"/>
        <v>0</v>
      </c>
      <c r="N83">
        <f t="shared" si="20"/>
        <v>6</v>
      </c>
      <c r="O83">
        <f t="shared" si="21"/>
        <v>4</v>
      </c>
      <c r="P83">
        <f t="shared" si="22"/>
        <v>195</v>
      </c>
      <c r="Q83">
        <f t="shared" si="23"/>
        <v>0</v>
      </c>
    </row>
    <row r="84" spans="1:17" x14ac:dyDescent="0.25">
      <c r="A84" t="s">
        <v>82</v>
      </c>
      <c r="B84" s="5" t="str">
        <f>VLOOKUP(I84,KeyValues!$J$2:$K$1401,2)</f>
        <v>Totter Seed</v>
      </c>
      <c r="C84">
        <f t="shared" si="12"/>
        <v>60</v>
      </c>
      <c r="D84">
        <f t="shared" si="13"/>
        <v>30</v>
      </c>
      <c r="E84">
        <f t="shared" si="14"/>
        <v>2</v>
      </c>
      <c r="F84" s="7" t="str">
        <f>VLOOKUP(E84,KeyValues!$A$2:$B99,2)</f>
        <v>Seed &amp; Drink</v>
      </c>
      <c r="G84">
        <f t="shared" si="16"/>
        <v>14</v>
      </c>
      <c r="H84" s="7" t="str">
        <f>VLOOKUP($G84,KeyValues!$S$2:$T$64,2)</f>
        <v>Seed</v>
      </c>
      <c r="I84">
        <f t="shared" si="15"/>
        <v>83</v>
      </c>
      <c r="J84">
        <f t="shared" si="17"/>
        <v>0</v>
      </c>
      <c r="K84" s="8">
        <f>IF(OR($E84=9,$E84=5),VLOOKUP(J84,KeyValues!$D$2:$E$562,2),IF(AND($E84=14,NOT(VLOOKUP(J84,KeyValues!$D$2:$E$562,2) = 0)),"???",0))</f>
        <v>0</v>
      </c>
      <c r="L84">
        <f t="shared" si="18"/>
        <v>0</v>
      </c>
      <c r="M84">
        <f t="shared" si="19"/>
        <v>0</v>
      </c>
      <c r="N84">
        <f t="shared" si="20"/>
        <v>13</v>
      </c>
      <c r="O84">
        <f t="shared" si="21"/>
        <v>4</v>
      </c>
      <c r="P84">
        <f t="shared" si="22"/>
        <v>35</v>
      </c>
      <c r="Q84">
        <f t="shared" si="23"/>
        <v>0</v>
      </c>
    </row>
    <row r="85" spans="1:17" x14ac:dyDescent="0.25">
      <c r="A85" t="s">
        <v>83</v>
      </c>
      <c r="B85" s="5" t="str">
        <f>VLOOKUP(I85,KeyValues!$J$2:$K$1401,2)</f>
        <v>Sleep Seed</v>
      </c>
      <c r="C85">
        <f t="shared" si="12"/>
        <v>70</v>
      </c>
      <c r="D85">
        <f t="shared" si="13"/>
        <v>35</v>
      </c>
      <c r="E85">
        <f t="shared" si="14"/>
        <v>2</v>
      </c>
      <c r="F85" s="7" t="str">
        <f>VLOOKUP(E85,KeyValues!$A$2:$B100,2)</f>
        <v>Seed &amp; Drink</v>
      </c>
      <c r="G85">
        <f t="shared" si="16"/>
        <v>14</v>
      </c>
      <c r="H85" s="7" t="str">
        <f>VLOOKUP($G85,KeyValues!$S$2:$T$64,2)</f>
        <v>Seed</v>
      </c>
      <c r="I85">
        <f t="shared" si="15"/>
        <v>84</v>
      </c>
      <c r="J85">
        <f t="shared" si="17"/>
        <v>0</v>
      </c>
      <c r="K85" s="8">
        <f>IF(OR($E85=9,$E85=5),VLOOKUP(J85,KeyValues!$D$2:$E$562,2),IF(AND($E85=14,NOT(VLOOKUP(J85,KeyValues!$D$2:$E$562,2) = 0)),"???",0))</f>
        <v>0</v>
      </c>
      <c r="L85">
        <f t="shared" si="18"/>
        <v>0</v>
      </c>
      <c r="M85">
        <f t="shared" si="19"/>
        <v>0</v>
      </c>
      <c r="N85">
        <f t="shared" si="20"/>
        <v>13</v>
      </c>
      <c r="O85">
        <f t="shared" si="21"/>
        <v>4</v>
      </c>
      <c r="P85">
        <f t="shared" si="22"/>
        <v>35</v>
      </c>
      <c r="Q85">
        <f t="shared" si="23"/>
        <v>0</v>
      </c>
    </row>
    <row r="86" spans="1:17" x14ac:dyDescent="0.25">
      <c r="A86" t="s">
        <v>84</v>
      </c>
      <c r="B86" s="5" t="str">
        <f>VLOOKUP(I86,KeyValues!$J$2:$K$1401,2)</f>
        <v>Plain Seed</v>
      </c>
      <c r="C86">
        <f t="shared" si="12"/>
        <v>6</v>
      </c>
      <c r="D86">
        <f t="shared" si="13"/>
        <v>1</v>
      </c>
      <c r="E86">
        <f t="shared" si="14"/>
        <v>2</v>
      </c>
      <c r="F86" s="7" t="str">
        <f>VLOOKUP(E86,KeyValues!$A$2:$B101,2)</f>
        <v>Seed &amp; Drink</v>
      </c>
      <c r="G86">
        <f t="shared" si="16"/>
        <v>14</v>
      </c>
      <c r="H86" s="7" t="str">
        <f>VLOOKUP($G86,KeyValues!$S$2:$T$64,2)</f>
        <v>Seed</v>
      </c>
      <c r="I86">
        <f t="shared" si="15"/>
        <v>85</v>
      </c>
      <c r="J86">
        <f t="shared" si="17"/>
        <v>0</v>
      </c>
      <c r="K86" s="8">
        <f>IF(OR($E86=9,$E86=5),VLOOKUP(J86,KeyValues!$D$2:$E$562,2),IF(AND($E86=14,NOT(VLOOKUP(J86,KeyValues!$D$2:$E$562,2) = 0)),"???",0))</f>
        <v>0</v>
      </c>
      <c r="L86">
        <f t="shared" si="18"/>
        <v>0</v>
      </c>
      <c r="M86">
        <f t="shared" si="19"/>
        <v>0</v>
      </c>
      <c r="N86">
        <f t="shared" si="20"/>
        <v>13</v>
      </c>
      <c r="O86">
        <f t="shared" si="21"/>
        <v>4</v>
      </c>
      <c r="P86">
        <f t="shared" si="22"/>
        <v>3</v>
      </c>
      <c r="Q86">
        <f t="shared" si="23"/>
        <v>0</v>
      </c>
    </row>
    <row r="87" spans="1:17" x14ac:dyDescent="0.25">
      <c r="A87" t="s">
        <v>85</v>
      </c>
      <c r="B87" s="5" t="str">
        <f>VLOOKUP(I87,KeyValues!$J$2:$K$1401,2)</f>
        <v>Warp Seed</v>
      </c>
      <c r="C87">
        <f t="shared" si="12"/>
        <v>20</v>
      </c>
      <c r="D87">
        <f t="shared" si="13"/>
        <v>10</v>
      </c>
      <c r="E87">
        <f t="shared" si="14"/>
        <v>2</v>
      </c>
      <c r="F87" s="7" t="str">
        <f>VLOOKUP(E87,KeyValues!$A$2:$B102,2)</f>
        <v>Seed &amp; Drink</v>
      </c>
      <c r="G87">
        <f t="shared" si="16"/>
        <v>14</v>
      </c>
      <c r="H87" s="7" t="str">
        <f>VLOOKUP($G87,KeyValues!$S$2:$T$64,2)</f>
        <v>Seed</v>
      </c>
      <c r="I87">
        <f t="shared" si="15"/>
        <v>86</v>
      </c>
      <c r="J87">
        <f t="shared" si="17"/>
        <v>0</v>
      </c>
      <c r="K87" s="8">
        <f>IF(OR($E87=9,$E87=5),VLOOKUP(J87,KeyValues!$D$2:$E$562,2),IF(AND($E87=14,NOT(VLOOKUP(J87,KeyValues!$D$2:$E$562,2) = 0)),"???",0))</f>
        <v>0</v>
      </c>
      <c r="L87">
        <f t="shared" si="18"/>
        <v>0</v>
      </c>
      <c r="M87">
        <f t="shared" si="19"/>
        <v>0</v>
      </c>
      <c r="N87">
        <f t="shared" si="20"/>
        <v>13</v>
      </c>
      <c r="O87">
        <f t="shared" si="21"/>
        <v>4</v>
      </c>
      <c r="P87">
        <f t="shared" si="22"/>
        <v>35</v>
      </c>
      <c r="Q87">
        <f t="shared" si="23"/>
        <v>0</v>
      </c>
    </row>
    <row r="88" spans="1:17" x14ac:dyDescent="0.25">
      <c r="A88" t="s">
        <v>86</v>
      </c>
      <c r="B88" s="5" t="str">
        <f>VLOOKUP(I88,KeyValues!$J$2:$K$1401,2)</f>
        <v>Blast Seed</v>
      </c>
      <c r="C88">
        <f t="shared" si="12"/>
        <v>30</v>
      </c>
      <c r="D88">
        <f t="shared" si="13"/>
        <v>15</v>
      </c>
      <c r="E88">
        <f t="shared" si="14"/>
        <v>2</v>
      </c>
      <c r="F88" s="7" t="str">
        <f>VLOOKUP(E88,KeyValues!$A$2:$B103,2)</f>
        <v>Seed &amp; Drink</v>
      </c>
      <c r="G88">
        <f t="shared" si="16"/>
        <v>14</v>
      </c>
      <c r="H88" s="7" t="str">
        <f>VLOOKUP($G88,KeyValues!$S$2:$T$64,2)</f>
        <v>Seed</v>
      </c>
      <c r="I88">
        <f t="shared" si="15"/>
        <v>87</v>
      </c>
      <c r="J88">
        <f t="shared" si="17"/>
        <v>0</v>
      </c>
      <c r="K88" s="8">
        <f>IF(OR($E88=9,$E88=5),VLOOKUP(J88,KeyValues!$D$2:$E$562,2),IF(AND($E88=14,NOT(VLOOKUP(J88,KeyValues!$D$2:$E$562,2) = 0)),"???",0))</f>
        <v>0</v>
      </c>
      <c r="L88">
        <f t="shared" si="18"/>
        <v>0</v>
      </c>
      <c r="M88">
        <f t="shared" si="19"/>
        <v>0</v>
      </c>
      <c r="N88">
        <f t="shared" si="20"/>
        <v>13</v>
      </c>
      <c r="O88">
        <f t="shared" si="21"/>
        <v>4</v>
      </c>
      <c r="P88">
        <f t="shared" si="22"/>
        <v>35</v>
      </c>
      <c r="Q88">
        <f t="shared" si="23"/>
        <v>0</v>
      </c>
    </row>
    <row r="89" spans="1:17" x14ac:dyDescent="0.25">
      <c r="A89" t="s">
        <v>87</v>
      </c>
      <c r="B89" s="5" t="str">
        <f>VLOOKUP(I89,KeyValues!$J$2:$K$1401,2)</f>
        <v>Ginseng</v>
      </c>
      <c r="C89">
        <f t="shared" si="12"/>
        <v>6000</v>
      </c>
      <c r="D89">
        <f t="shared" si="13"/>
        <v>600</v>
      </c>
      <c r="E89">
        <f t="shared" si="14"/>
        <v>2</v>
      </c>
      <c r="F89" s="7" t="str">
        <f>VLOOKUP(E89,KeyValues!$A$2:$B104,2)</f>
        <v>Seed &amp; Drink</v>
      </c>
      <c r="G89">
        <f t="shared" si="16"/>
        <v>12</v>
      </c>
      <c r="H89" s="7" t="str">
        <f>VLOOKUP($G89,KeyValues!$S$2:$T$64,2)</f>
        <v>Drink</v>
      </c>
      <c r="I89">
        <f t="shared" si="15"/>
        <v>88</v>
      </c>
      <c r="J89">
        <f t="shared" si="17"/>
        <v>0</v>
      </c>
      <c r="K89" s="8">
        <f>IF(OR($E89=9,$E89=5),VLOOKUP(J89,KeyValues!$D$2:$E$562,2),IF(AND($E89=14,NOT(VLOOKUP(J89,KeyValues!$D$2:$E$562,2) = 0)),"???",0))</f>
        <v>0</v>
      </c>
      <c r="L89">
        <f t="shared" si="18"/>
        <v>0</v>
      </c>
      <c r="M89">
        <f t="shared" si="19"/>
        <v>0</v>
      </c>
      <c r="N89">
        <f t="shared" si="20"/>
        <v>1</v>
      </c>
      <c r="O89">
        <f t="shared" si="21"/>
        <v>5</v>
      </c>
      <c r="P89">
        <f t="shared" si="22"/>
        <v>67</v>
      </c>
      <c r="Q89">
        <f t="shared" si="23"/>
        <v>0</v>
      </c>
    </row>
    <row r="90" spans="1:17" x14ac:dyDescent="0.25">
      <c r="A90" t="s">
        <v>88</v>
      </c>
      <c r="B90" s="5" t="str">
        <f>VLOOKUP(I90,KeyValues!$J$2:$K$1401,2)</f>
        <v>Joy Seed</v>
      </c>
      <c r="C90">
        <f t="shared" si="12"/>
        <v>6500</v>
      </c>
      <c r="D90">
        <f t="shared" si="13"/>
        <v>650</v>
      </c>
      <c r="E90">
        <f t="shared" si="14"/>
        <v>2</v>
      </c>
      <c r="F90" s="7" t="str">
        <f>VLOOKUP(E90,KeyValues!$A$2:$B105,2)</f>
        <v>Seed &amp; Drink</v>
      </c>
      <c r="G90">
        <f t="shared" si="16"/>
        <v>14</v>
      </c>
      <c r="H90" s="7" t="str">
        <f>VLOOKUP($G90,KeyValues!$S$2:$T$64,2)</f>
        <v>Seed</v>
      </c>
      <c r="I90">
        <f t="shared" si="15"/>
        <v>89</v>
      </c>
      <c r="J90">
        <f t="shared" si="17"/>
        <v>0</v>
      </c>
      <c r="K90" s="8">
        <f>IF(OR($E90=9,$E90=5),VLOOKUP(J90,KeyValues!$D$2:$E$562,2),IF(AND($E90=14,NOT(VLOOKUP(J90,KeyValues!$D$2:$E$562,2) = 0)),"???",0))</f>
        <v>0</v>
      </c>
      <c r="L90">
        <f t="shared" si="18"/>
        <v>0</v>
      </c>
      <c r="M90">
        <f t="shared" si="19"/>
        <v>0</v>
      </c>
      <c r="N90">
        <f t="shared" si="20"/>
        <v>13</v>
      </c>
      <c r="O90">
        <f t="shared" si="21"/>
        <v>4</v>
      </c>
      <c r="P90">
        <f t="shared" si="22"/>
        <v>195</v>
      </c>
      <c r="Q90">
        <f t="shared" si="23"/>
        <v>0</v>
      </c>
    </row>
    <row r="91" spans="1:17" x14ac:dyDescent="0.25">
      <c r="A91" t="s">
        <v>89</v>
      </c>
      <c r="B91" s="5" t="str">
        <f>VLOOKUP(I91,KeyValues!$J$2:$K$1401,2)</f>
        <v>Chesto Berry</v>
      </c>
      <c r="C91">
        <f t="shared" si="12"/>
        <v>30</v>
      </c>
      <c r="D91">
        <f t="shared" si="13"/>
        <v>3</v>
      </c>
      <c r="E91">
        <f t="shared" si="14"/>
        <v>2</v>
      </c>
      <c r="F91" s="7" t="str">
        <f>VLOOKUP(E91,KeyValues!$A$2:$B106,2)</f>
        <v>Seed &amp; Drink</v>
      </c>
      <c r="G91">
        <f t="shared" si="16"/>
        <v>2</v>
      </c>
      <c r="H91" s="7" t="str">
        <f>VLOOKUP($G91,KeyValues!$S$2:$T$64,2)</f>
        <v>Berry</v>
      </c>
      <c r="I91">
        <f t="shared" si="15"/>
        <v>90</v>
      </c>
      <c r="J91">
        <f t="shared" si="17"/>
        <v>0</v>
      </c>
      <c r="K91" s="8">
        <f>IF(OR($E91=9,$E91=5),VLOOKUP(J91,KeyValues!$D$2:$E$562,2),IF(AND($E91=14,NOT(VLOOKUP(J91,KeyValues!$D$2:$E$562,2) = 0)),"???",0))</f>
        <v>0</v>
      </c>
      <c r="L91">
        <f t="shared" si="18"/>
        <v>0</v>
      </c>
      <c r="M91">
        <f t="shared" si="19"/>
        <v>0</v>
      </c>
      <c r="N91">
        <f t="shared" si="20"/>
        <v>2</v>
      </c>
      <c r="O91">
        <f t="shared" si="21"/>
        <v>4</v>
      </c>
      <c r="P91">
        <f t="shared" si="22"/>
        <v>195</v>
      </c>
      <c r="Q91">
        <f t="shared" si="23"/>
        <v>0</v>
      </c>
    </row>
    <row r="92" spans="1:17" x14ac:dyDescent="0.25">
      <c r="A92" t="s">
        <v>90</v>
      </c>
      <c r="B92" s="5" t="str">
        <f>VLOOKUP(I92,KeyValues!$J$2:$K$1401,2)</f>
        <v>Stun Seed</v>
      </c>
      <c r="C92">
        <f t="shared" si="12"/>
        <v>50</v>
      </c>
      <c r="D92">
        <f t="shared" si="13"/>
        <v>5</v>
      </c>
      <c r="E92">
        <f t="shared" si="14"/>
        <v>2</v>
      </c>
      <c r="F92" s="7" t="str">
        <f>VLOOKUP(E92,KeyValues!$A$2:$B107,2)</f>
        <v>Seed &amp; Drink</v>
      </c>
      <c r="G92">
        <f t="shared" si="16"/>
        <v>14</v>
      </c>
      <c r="H92" s="7" t="str">
        <f>VLOOKUP($G92,KeyValues!$S$2:$T$64,2)</f>
        <v>Seed</v>
      </c>
      <c r="I92">
        <f t="shared" si="15"/>
        <v>91</v>
      </c>
      <c r="J92">
        <f t="shared" si="17"/>
        <v>0</v>
      </c>
      <c r="K92" s="8">
        <f>IF(OR($E92=9,$E92=5),VLOOKUP(J92,KeyValues!$D$2:$E$562,2),IF(AND($E92=14,NOT(VLOOKUP(J92,KeyValues!$D$2:$E$562,2) = 0)),"???",0))</f>
        <v>0</v>
      </c>
      <c r="L92">
        <f t="shared" si="18"/>
        <v>0</v>
      </c>
      <c r="M92">
        <f t="shared" si="19"/>
        <v>0</v>
      </c>
      <c r="N92">
        <f t="shared" si="20"/>
        <v>13</v>
      </c>
      <c r="O92">
        <f t="shared" si="21"/>
        <v>4</v>
      </c>
      <c r="P92">
        <f t="shared" si="22"/>
        <v>35</v>
      </c>
      <c r="Q92">
        <f t="shared" si="23"/>
        <v>0</v>
      </c>
    </row>
    <row r="93" spans="1:17" x14ac:dyDescent="0.25">
      <c r="A93" t="s">
        <v>91</v>
      </c>
      <c r="B93" s="5" t="str">
        <f>VLOOKUP(I93,KeyValues!$J$2:$K$1401,2)</f>
        <v>Gabite Scale</v>
      </c>
      <c r="C93">
        <f t="shared" si="12"/>
        <v>50</v>
      </c>
      <c r="D93">
        <f t="shared" si="13"/>
        <v>1</v>
      </c>
      <c r="E93">
        <f t="shared" si="14"/>
        <v>2</v>
      </c>
      <c r="F93" s="7" t="str">
        <f>VLOOKUP(E93,KeyValues!$A$2:$B108,2)</f>
        <v>Seed &amp; Drink</v>
      </c>
      <c r="G93">
        <f t="shared" si="16"/>
        <v>25</v>
      </c>
      <c r="H93" s="7" t="str">
        <f>VLOOKUP($G93,KeyValues!$S$2:$T$64,2)</f>
        <v>Smooth Scale</v>
      </c>
      <c r="I93">
        <f t="shared" si="15"/>
        <v>92</v>
      </c>
      <c r="J93">
        <f t="shared" si="17"/>
        <v>0</v>
      </c>
      <c r="K93" s="8">
        <f>IF(OR($E93=9,$E93=5),VLOOKUP(J93,KeyValues!$D$2:$E$562,2),IF(AND($E93=14,NOT(VLOOKUP(J93,KeyValues!$D$2:$E$562,2) = 0)),"???",0))</f>
        <v>0</v>
      </c>
      <c r="L93">
        <f t="shared" si="18"/>
        <v>0</v>
      </c>
      <c r="M93">
        <f t="shared" si="19"/>
        <v>0</v>
      </c>
      <c r="N93">
        <f t="shared" si="20"/>
        <v>5</v>
      </c>
      <c r="O93">
        <f t="shared" si="21"/>
        <v>4</v>
      </c>
      <c r="P93">
        <f t="shared" si="22"/>
        <v>195</v>
      </c>
      <c r="Q93">
        <f t="shared" si="23"/>
        <v>0</v>
      </c>
    </row>
    <row r="94" spans="1:17" x14ac:dyDescent="0.25">
      <c r="A94" t="s">
        <v>92</v>
      </c>
      <c r="B94" s="5" t="str">
        <f>VLOOKUP(I94,KeyValues!$J$2:$K$1401,2)</f>
        <v>Golden Seed</v>
      </c>
      <c r="C94">
        <f t="shared" si="12"/>
        <v>2500</v>
      </c>
      <c r="D94">
        <f t="shared" si="13"/>
        <v>100</v>
      </c>
      <c r="E94">
        <f t="shared" si="14"/>
        <v>2</v>
      </c>
      <c r="F94" s="7" t="str">
        <f>VLOOKUP(E94,KeyValues!$A$2:$B109,2)</f>
        <v>Seed &amp; Drink</v>
      </c>
      <c r="G94">
        <f t="shared" si="16"/>
        <v>14</v>
      </c>
      <c r="H94" s="7" t="str">
        <f>VLOOKUP($G94,KeyValues!$S$2:$T$64,2)</f>
        <v>Seed</v>
      </c>
      <c r="I94">
        <f t="shared" si="15"/>
        <v>93</v>
      </c>
      <c r="J94">
        <f t="shared" si="17"/>
        <v>0</v>
      </c>
      <c r="K94" s="8">
        <f>IF(OR($E94=9,$E94=5),VLOOKUP(J94,KeyValues!$D$2:$E$562,2),IF(AND($E94=14,NOT(VLOOKUP(J94,KeyValues!$D$2:$E$562,2) = 0)),"???",0))</f>
        <v>0</v>
      </c>
      <c r="L94">
        <f t="shared" si="18"/>
        <v>0</v>
      </c>
      <c r="M94">
        <f t="shared" si="19"/>
        <v>0</v>
      </c>
      <c r="N94">
        <f t="shared" si="20"/>
        <v>3</v>
      </c>
      <c r="O94">
        <f t="shared" si="21"/>
        <v>4</v>
      </c>
      <c r="P94">
        <f t="shared" si="22"/>
        <v>67</v>
      </c>
      <c r="Q94">
        <f t="shared" si="23"/>
        <v>0</v>
      </c>
    </row>
    <row r="95" spans="1:17" x14ac:dyDescent="0.25">
      <c r="A95" t="s">
        <v>93</v>
      </c>
      <c r="B95" s="5" t="str">
        <f>VLOOKUP(I95,KeyValues!$J$2:$K$1401,2)</f>
        <v>Vile Seed</v>
      </c>
      <c r="C95">
        <f t="shared" si="12"/>
        <v>350</v>
      </c>
      <c r="D95">
        <f t="shared" si="13"/>
        <v>50</v>
      </c>
      <c r="E95">
        <f t="shared" si="14"/>
        <v>2</v>
      </c>
      <c r="F95" s="7" t="str">
        <f>VLOOKUP(E95,KeyValues!$A$2:$B110,2)</f>
        <v>Seed &amp; Drink</v>
      </c>
      <c r="G95">
        <f t="shared" si="16"/>
        <v>14</v>
      </c>
      <c r="H95" s="7" t="str">
        <f>VLOOKUP($G95,KeyValues!$S$2:$T$64,2)</f>
        <v>Seed</v>
      </c>
      <c r="I95">
        <f t="shared" si="15"/>
        <v>94</v>
      </c>
      <c r="J95">
        <f t="shared" si="17"/>
        <v>0</v>
      </c>
      <c r="K95" s="8">
        <f>IF(OR($E95=9,$E95=5),VLOOKUP(J95,KeyValues!$D$2:$E$562,2),IF(AND($E95=14,NOT(VLOOKUP(J95,KeyValues!$D$2:$E$562,2) = 0)),"???",0))</f>
        <v>0</v>
      </c>
      <c r="L95">
        <f t="shared" si="18"/>
        <v>0</v>
      </c>
      <c r="M95">
        <f t="shared" si="19"/>
        <v>0</v>
      </c>
      <c r="N95">
        <f t="shared" si="20"/>
        <v>13</v>
      </c>
      <c r="O95">
        <f t="shared" si="21"/>
        <v>4</v>
      </c>
      <c r="P95">
        <f t="shared" si="22"/>
        <v>35</v>
      </c>
      <c r="Q95">
        <f t="shared" si="23"/>
        <v>0</v>
      </c>
    </row>
    <row r="96" spans="1:17" x14ac:dyDescent="0.25">
      <c r="A96" t="s">
        <v>94</v>
      </c>
      <c r="B96" s="5" t="str">
        <f>VLOOKUP(I96,KeyValues!$J$2:$K$1401,2)</f>
        <v>Pure Seed</v>
      </c>
      <c r="C96">
        <f t="shared" si="12"/>
        <v>150</v>
      </c>
      <c r="D96">
        <f t="shared" si="13"/>
        <v>20</v>
      </c>
      <c r="E96">
        <f t="shared" si="14"/>
        <v>2</v>
      </c>
      <c r="F96" s="7" t="str">
        <f>VLOOKUP(E96,KeyValues!$A$2:$B111,2)</f>
        <v>Seed &amp; Drink</v>
      </c>
      <c r="G96">
        <f t="shared" si="16"/>
        <v>14</v>
      </c>
      <c r="H96" s="7" t="str">
        <f>VLOOKUP($G96,KeyValues!$S$2:$T$64,2)</f>
        <v>Seed</v>
      </c>
      <c r="I96">
        <f t="shared" si="15"/>
        <v>95</v>
      </c>
      <c r="J96">
        <f t="shared" si="17"/>
        <v>0</v>
      </c>
      <c r="K96" s="8">
        <f>IF(OR($E96=9,$E96=5),VLOOKUP(J96,KeyValues!$D$2:$E$562,2),IF(AND($E96=14,NOT(VLOOKUP(J96,KeyValues!$D$2:$E$562,2) = 0)),"???",0))</f>
        <v>0</v>
      </c>
      <c r="L96">
        <f t="shared" si="18"/>
        <v>0</v>
      </c>
      <c r="M96">
        <f t="shared" si="19"/>
        <v>0</v>
      </c>
      <c r="N96">
        <f t="shared" si="20"/>
        <v>13</v>
      </c>
      <c r="O96">
        <f t="shared" si="21"/>
        <v>4</v>
      </c>
      <c r="P96">
        <f t="shared" si="22"/>
        <v>3</v>
      </c>
      <c r="Q96">
        <f t="shared" si="23"/>
        <v>0</v>
      </c>
    </row>
    <row r="97" spans="1:17" x14ac:dyDescent="0.25">
      <c r="A97" t="s">
        <v>95</v>
      </c>
      <c r="B97" s="5" t="str">
        <f>VLOOKUP(I97,KeyValues!$J$2:$K$1401,2)</f>
        <v>Violent Seed</v>
      </c>
      <c r="C97">
        <f t="shared" si="12"/>
        <v>150</v>
      </c>
      <c r="D97">
        <f t="shared" si="13"/>
        <v>20</v>
      </c>
      <c r="E97">
        <f t="shared" si="14"/>
        <v>2</v>
      </c>
      <c r="F97" s="7" t="str">
        <f>VLOOKUP(E97,KeyValues!$A$2:$B112,2)</f>
        <v>Seed &amp; Drink</v>
      </c>
      <c r="G97">
        <f t="shared" si="16"/>
        <v>14</v>
      </c>
      <c r="H97" s="7" t="str">
        <f>VLOOKUP($G97,KeyValues!$S$2:$T$64,2)</f>
        <v>Seed</v>
      </c>
      <c r="I97">
        <f t="shared" si="15"/>
        <v>96</v>
      </c>
      <c r="J97">
        <f t="shared" si="17"/>
        <v>0</v>
      </c>
      <c r="K97" s="8">
        <f>IF(OR($E97=9,$E97=5),VLOOKUP(J97,KeyValues!$D$2:$E$562,2),IF(AND($E97=14,NOT(VLOOKUP(J97,KeyValues!$D$2:$E$562,2) = 0)),"???",0))</f>
        <v>0</v>
      </c>
      <c r="L97">
        <f t="shared" si="18"/>
        <v>0</v>
      </c>
      <c r="M97">
        <f t="shared" si="19"/>
        <v>0</v>
      </c>
      <c r="N97">
        <f t="shared" si="20"/>
        <v>13</v>
      </c>
      <c r="O97">
        <f t="shared" si="21"/>
        <v>4</v>
      </c>
      <c r="P97">
        <f t="shared" si="22"/>
        <v>195</v>
      </c>
      <c r="Q97">
        <f t="shared" si="23"/>
        <v>0</v>
      </c>
    </row>
    <row r="98" spans="1:17" x14ac:dyDescent="0.25">
      <c r="A98" t="s">
        <v>96</v>
      </c>
      <c r="B98" s="5" t="str">
        <f>VLOOKUP(I98,KeyValues!$J$2:$K$1401,2)</f>
        <v>Vanish Seed</v>
      </c>
      <c r="C98">
        <f t="shared" si="12"/>
        <v>1000</v>
      </c>
      <c r="D98">
        <f t="shared" si="13"/>
        <v>100</v>
      </c>
      <c r="E98">
        <f t="shared" si="14"/>
        <v>2</v>
      </c>
      <c r="F98" s="7" t="str">
        <f>VLOOKUP(E98,KeyValues!$A$2:$B113,2)</f>
        <v>Seed &amp; Drink</v>
      </c>
      <c r="G98">
        <f t="shared" si="16"/>
        <v>14</v>
      </c>
      <c r="H98" s="7" t="str">
        <f>VLOOKUP($G98,KeyValues!$S$2:$T$64,2)</f>
        <v>Seed</v>
      </c>
      <c r="I98">
        <f t="shared" si="15"/>
        <v>97</v>
      </c>
      <c r="J98">
        <f t="shared" si="17"/>
        <v>0</v>
      </c>
      <c r="K98" s="8">
        <f>IF(OR($E98=9,$E98=5),VLOOKUP(J98,KeyValues!$D$2:$E$562,2),IF(AND($E98=14,NOT(VLOOKUP(J98,KeyValues!$D$2:$E$562,2) = 0)),"???",0))</f>
        <v>0</v>
      </c>
      <c r="L98">
        <f t="shared" si="18"/>
        <v>0</v>
      </c>
      <c r="M98">
        <f t="shared" si="19"/>
        <v>0</v>
      </c>
      <c r="N98">
        <f t="shared" si="20"/>
        <v>13</v>
      </c>
      <c r="O98">
        <f t="shared" si="21"/>
        <v>4</v>
      </c>
      <c r="P98">
        <f t="shared" si="22"/>
        <v>195</v>
      </c>
      <c r="Q98">
        <f t="shared" si="23"/>
        <v>0</v>
      </c>
    </row>
    <row r="99" spans="1:17" x14ac:dyDescent="0.25">
      <c r="A99" t="s">
        <v>97</v>
      </c>
      <c r="B99" s="5" t="str">
        <f>VLOOKUP(I99,KeyValues!$J$2:$K$1401,2)</f>
        <v>$$$</v>
      </c>
      <c r="C99">
        <f t="shared" si="12"/>
        <v>1</v>
      </c>
      <c r="D99">
        <f t="shared" si="13"/>
        <v>1</v>
      </c>
      <c r="E99">
        <f t="shared" si="14"/>
        <v>2</v>
      </c>
      <c r="F99" s="7" t="str">
        <f>VLOOKUP(E99,KeyValues!$A$2:$B114,2)</f>
        <v>Seed &amp; Drink</v>
      </c>
      <c r="G99">
        <f t="shared" si="16"/>
        <v>14</v>
      </c>
      <c r="H99" s="7" t="str">
        <f>VLOOKUP($G99,KeyValues!$S$2:$T$64,2)</f>
        <v>Seed</v>
      </c>
      <c r="I99">
        <f t="shared" si="15"/>
        <v>98</v>
      </c>
      <c r="J99">
        <f t="shared" si="17"/>
        <v>0</v>
      </c>
      <c r="K99" s="8">
        <f>IF(OR($E99=9,$E99=5),VLOOKUP(J99,KeyValues!$D$2:$E$562,2),IF(AND($E99=14,NOT(VLOOKUP(J99,KeyValues!$D$2:$E$562,2) = 0)),"???",0))</f>
        <v>0</v>
      </c>
      <c r="L99">
        <f t="shared" si="18"/>
        <v>0</v>
      </c>
      <c r="M99">
        <f t="shared" si="19"/>
        <v>0</v>
      </c>
      <c r="N99">
        <f t="shared" si="20"/>
        <v>13</v>
      </c>
      <c r="O99">
        <f t="shared" si="21"/>
        <v>4</v>
      </c>
      <c r="P99">
        <f t="shared" si="22"/>
        <v>2</v>
      </c>
      <c r="Q99">
        <f t="shared" si="23"/>
        <v>0</v>
      </c>
    </row>
    <row r="100" spans="1:17" x14ac:dyDescent="0.25">
      <c r="A100" t="s">
        <v>98</v>
      </c>
      <c r="B100" s="5" t="str">
        <f>VLOOKUP(I100,KeyValues!$J$2:$K$1401,2)</f>
        <v>Max Elixir</v>
      </c>
      <c r="C100">
        <f t="shared" si="12"/>
        <v>250</v>
      </c>
      <c r="D100">
        <f t="shared" si="13"/>
        <v>25</v>
      </c>
      <c r="E100">
        <f t="shared" si="14"/>
        <v>2</v>
      </c>
      <c r="F100" s="7" t="str">
        <f>VLOOKUP(E100,KeyValues!$A$2:$B115,2)</f>
        <v>Seed &amp; Drink</v>
      </c>
      <c r="G100">
        <f t="shared" si="16"/>
        <v>12</v>
      </c>
      <c r="H100" s="7" t="str">
        <f>VLOOKUP($G100,KeyValues!$S$2:$T$64,2)</f>
        <v>Drink</v>
      </c>
      <c r="I100">
        <f t="shared" si="15"/>
        <v>99</v>
      </c>
      <c r="J100">
        <f t="shared" si="17"/>
        <v>0</v>
      </c>
      <c r="K100" s="8">
        <f>IF(OR($E100=9,$E100=5),VLOOKUP(J100,KeyValues!$D$2:$E$562,2),IF(AND($E100=14,NOT(VLOOKUP(J100,KeyValues!$D$2:$E$562,2) = 0)),"???",0))</f>
        <v>0</v>
      </c>
      <c r="L100">
        <f t="shared" si="18"/>
        <v>0</v>
      </c>
      <c r="M100">
        <f t="shared" si="19"/>
        <v>0</v>
      </c>
      <c r="N100">
        <f t="shared" si="20"/>
        <v>1</v>
      </c>
      <c r="O100">
        <f t="shared" si="21"/>
        <v>5</v>
      </c>
      <c r="P100">
        <f t="shared" si="22"/>
        <v>195</v>
      </c>
      <c r="Q100">
        <f t="shared" si="23"/>
        <v>0</v>
      </c>
    </row>
    <row r="101" spans="1:17" x14ac:dyDescent="0.25">
      <c r="A101" t="s">
        <v>99</v>
      </c>
      <c r="B101" s="5" t="str">
        <f>VLOOKUP(I101,KeyValues!$J$2:$K$1401,2)</f>
        <v>Protein</v>
      </c>
      <c r="C101">
        <f t="shared" si="12"/>
        <v>4000</v>
      </c>
      <c r="D101">
        <f t="shared" si="13"/>
        <v>400</v>
      </c>
      <c r="E101">
        <f t="shared" si="14"/>
        <v>2</v>
      </c>
      <c r="F101" s="7" t="str">
        <f>VLOOKUP(E101,KeyValues!$A$2:$B116,2)</f>
        <v>Seed &amp; Drink</v>
      </c>
      <c r="G101">
        <f t="shared" si="16"/>
        <v>12</v>
      </c>
      <c r="H101" s="7" t="str">
        <f>VLOOKUP($G101,KeyValues!$S$2:$T$64,2)</f>
        <v>Drink</v>
      </c>
      <c r="I101">
        <f t="shared" si="15"/>
        <v>100</v>
      </c>
      <c r="J101">
        <f t="shared" si="17"/>
        <v>0</v>
      </c>
      <c r="K101" s="8">
        <f>IF(OR($E101=9,$E101=5),VLOOKUP(J101,KeyValues!$D$2:$E$562,2),IF(AND($E101=14,NOT(VLOOKUP(J101,KeyValues!$D$2:$E$562,2) = 0)),"???",0))</f>
        <v>0</v>
      </c>
      <c r="L101">
        <f t="shared" si="18"/>
        <v>0</v>
      </c>
      <c r="M101">
        <f t="shared" si="19"/>
        <v>0</v>
      </c>
      <c r="N101">
        <f t="shared" si="20"/>
        <v>1</v>
      </c>
      <c r="O101">
        <f t="shared" si="21"/>
        <v>5</v>
      </c>
      <c r="P101">
        <f t="shared" si="22"/>
        <v>195</v>
      </c>
      <c r="Q101">
        <f t="shared" si="23"/>
        <v>0</v>
      </c>
    </row>
    <row r="102" spans="1:17" x14ac:dyDescent="0.25">
      <c r="A102" t="s">
        <v>100</v>
      </c>
      <c r="B102" s="5" t="str">
        <f>VLOOKUP(I102,KeyValues!$J$2:$K$1401,2)</f>
        <v>Calcium</v>
      </c>
      <c r="C102">
        <f t="shared" si="12"/>
        <v>4000</v>
      </c>
      <c r="D102">
        <f t="shared" si="13"/>
        <v>400</v>
      </c>
      <c r="E102">
        <f t="shared" si="14"/>
        <v>2</v>
      </c>
      <c r="F102" s="7" t="str">
        <f>VLOOKUP(E102,KeyValues!$A$2:$B117,2)</f>
        <v>Seed &amp; Drink</v>
      </c>
      <c r="G102">
        <f t="shared" si="16"/>
        <v>12</v>
      </c>
      <c r="H102" s="7" t="str">
        <f>VLOOKUP($G102,KeyValues!$S$2:$T$64,2)</f>
        <v>Drink</v>
      </c>
      <c r="I102">
        <f t="shared" si="15"/>
        <v>101</v>
      </c>
      <c r="J102">
        <f t="shared" si="17"/>
        <v>0</v>
      </c>
      <c r="K102" s="8">
        <f>IF(OR($E102=9,$E102=5),VLOOKUP(J102,KeyValues!$D$2:$E$562,2),IF(AND($E102=14,NOT(VLOOKUP(J102,KeyValues!$D$2:$E$562,2) = 0)),"???",0))</f>
        <v>0</v>
      </c>
      <c r="L102">
        <f t="shared" si="18"/>
        <v>0</v>
      </c>
      <c r="M102">
        <f t="shared" si="19"/>
        <v>0</v>
      </c>
      <c r="N102">
        <f t="shared" si="20"/>
        <v>1</v>
      </c>
      <c r="O102">
        <f t="shared" si="21"/>
        <v>5</v>
      </c>
      <c r="P102">
        <f t="shared" si="22"/>
        <v>195</v>
      </c>
      <c r="Q102">
        <f t="shared" si="23"/>
        <v>0</v>
      </c>
    </row>
    <row r="103" spans="1:17" x14ac:dyDescent="0.25">
      <c r="A103" t="s">
        <v>101</v>
      </c>
      <c r="B103" s="5" t="str">
        <f>VLOOKUP(I103,KeyValues!$J$2:$K$1401,2)</f>
        <v>Iron</v>
      </c>
      <c r="C103">
        <f t="shared" si="12"/>
        <v>4500</v>
      </c>
      <c r="D103">
        <f t="shared" si="13"/>
        <v>450</v>
      </c>
      <c r="E103">
        <f t="shared" si="14"/>
        <v>2</v>
      </c>
      <c r="F103" s="7" t="str">
        <f>VLOOKUP(E103,KeyValues!$A$2:$B118,2)</f>
        <v>Seed &amp; Drink</v>
      </c>
      <c r="G103">
        <f t="shared" si="16"/>
        <v>12</v>
      </c>
      <c r="H103" s="7" t="str">
        <f>VLOOKUP($G103,KeyValues!$S$2:$T$64,2)</f>
        <v>Drink</v>
      </c>
      <c r="I103">
        <f t="shared" si="15"/>
        <v>102</v>
      </c>
      <c r="J103">
        <f t="shared" si="17"/>
        <v>0</v>
      </c>
      <c r="K103" s="8">
        <f>IF(OR($E103=9,$E103=5),VLOOKUP(J103,KeyValues!$D$2:$E$562,2),IF(AND($E103=14,NOT(VLOOKUP(J103,KeyValues!$D$2:$E$562,2) = 0)),"???",0))</f>
        <v>0</v>
      </c>
      <c r="L103">
        <f t="shared" si="18"/>
        <v>0</v>
      </c>
      <c r="M103">
        <f t="shared" si="19"/>
        <v>0</v>
      </c>
      <c r="N103">
        <f t="shared" si="20"/>
        <v>1</v>
      </c>
      <c r="O103">
        <f t="shared" si="21"/>
        <v>5</v>
      </c>
      <c r="P103">
        <f t="shared" si="22"/>
        <v>195</v>
      </c>
      <c r="Q103">
        <f t="shared" si="23"/>
        <v>0</v>
      </c>
    </row>
    <row r="104" spans="1:17" x14ac:dyDescent="0.25">
      <c r="A104" t="s">
        <v>102</v>
      </c>
      <c r="B104" s="5" t="str">
        <f>VLOOKUP(I104,KeyValues!$J$2:$K$1401,2)</f>
        <v>Nectar</v>
      </c>
      <c r="C104">
        <f t="shared" si="12"/>
        <v>100</v>
      </c>
      <c r="D104">
        <f t="shared" si="13"/>
        <v>1</v>
      </c>
      <c r="E104">
        <f t="shared" si="14"/>
        <v>2</v>
      </c>
      <c r="F104" s="7" t="str">
        <f>VLOOKUP(E104,KeyValues!$A$2:$B119,2)</f>
        <v>Seed &amp; Drink</v>
      </c>
      <c r="G104">
        <f t="shared" si="16"/>
        <v>12</v>
      </c>
      <c r="H104" s="7" t="str">
        <f>VLOOKUP($G104,KeyValues!$S$2:$T$64,2)</f>
        <v>Drink</v>
      </c>
      <c r="I104">
        <f t="shared" si="15"/>
        <v>103</v>
      </c>
      <c r="J104">
        <f t="shared" si="17"/>
        <v>0</v>
      </c>
      <c r="K104" s="8">
        <f>IF(OR($E104=9,$E104=5),VLOOKUP(J104,KeyValues!$D$2:$E$562,2),IF(AND($E104=14,NOT(VLOOKUP(J104,KeyValues!$D$2:$E$562,2) = 0)),"???",0))</f>
        <v>0</v>
      </c>
      <c r="L104">
        <f t="shared" si="18"/>
        <v>0</v>
      </c>
      <c r="M104">
        <f t="shared" si="19"/>
        <v>0</v>
      </c>
      <c r="N104">
        <f t="shared" si="20"/>
        <v>1</v>
      </c>
      <c r="O104">
        <f t="shared" si="21"/>
        <v>5</v>
      </c>
      <c r="P104">
        <f t="shared" si="22"/>
        <v>67</v>
      </c>
      <c r="Q104">
        <f t="shared" si="23"/>
        <v>0</v>
      </c>
    </row>
    <row r="105" spans="1:17" x14ac:dyDescent="0.25">
      <c r="A105" t="s">
        <v>103</v>
      </c>
      <c r="B105" s="5" t="str">
        <f>VLOOKUP(I105,KeyValues!$J$2:$K$1401,2)</f>
        <v>Dropeye Seed</v>
      </c>
      <c r="C105">
        <f t="shared" si="12"/>
        <v>60</v>
      </c>
      <c r="D105">
        <f t="shared" si="13"/>
        <v>6</v>
      </c>
      <c r="E105">
        <f t="shared" si="14"/>
        <v>2</v>
      </c>
      <c r="F105" s="7" t="str">
        <f>VLOOKUP(E105,KeyValues!$A$2:$B120,2)</f>
        <v>Seed &amp; Drink</v>
      </c>
      <c r="G105">
        <f t="shared" si="16"/>
        <v>14</v>
      </c>
      <c r="H105" s="7" t="str">
        <f>VLOOKUP($G105,KeyValues!$S$2:$T$64,2)</f>
        <v>Seed</v>
      </c>
      <c r="I105">
        <f t="shared" si="15"/>
        <v>104</v>
      </c>
      <c r="J105">
        <f t="shared" si="17"/>
        <v>0</v>
      </c>
      <c r="K105" s="8">
        <f>IF(OR($E105=9,$E105=5),VLOOKUP(J105,KeyValues!$D$2:$E$562,2),IF(AND($E105=14,NOT(VLOOKUP(J105,KeyValues!$D$2:$E$562,2) = 0)),"???",0))</f>
        <v>0</v>
      </c>
      <c r="L105">
        <f t="shared" si="18"/>
        <v>0</v>
      </c>
      <c r="M105">
        <f t="shared" si="19"/>
        <v>0</v>
      </c>
      <c r="N105">
        <f t="shared" si="20"/>
        <v>13</v>
      </c>
      <c r="O105">
        <f t="shared" si="21"/>
        <v>4</v>
      </c>
      <c r="P105">
        <f t="shared" si="22"/>
        <v>33</v>
      </c>
      <c r="Q105">
        <f t="shared" si="23"/>
        <v>0</v>
      </c>
    </row>
    <row r="106" spans="1:17" x14ac:dyDescent="0.25">
      <c r="A106" t="s">
        <v>104</v>
      </c>
      <c r="B106" s="5" t="str">
        <f>VLOOKUP(I106,KeyValues!$J$2:$K$1401,2)</f>
        <v>Reviser Seed</v>
      </c>
      <c r="C106">
        <f t="shared" si="12"/>
        <v>800</v>
      </c>
      <c r="D106">
        <f t="shared" si="13"/>
        <v>80</v>
      </c>
      <c r="E106">
        <f t="shared" si="14"/>
        <v>2</v>
      </c>
      <c r="F106" s="7" t="str">
        <f>VLOOKUP(E106,KeyValues!$A$2:$B121,2)</f>
        <v>Seed &amp; Drink</v>
      </c>
      <c r="G106">
        <f t="shared" si="16"/>
        <v>14</v>
      </c>
      <c r="H106" s="7" t="str">
        <f>VLOOKUP($G106,KeyValues!$S$2:$T$64,2)</f>
        <v>Seed</v>
      </c>
      <c r="I106">
        <f t="shared" si="15"/>
        <v>105</v>
      </c>
      <c r="J106">
        <f t="shared" si="17"/>
        <v>0</v>
      </c>
      <c r="K106" s="8">
        <f>IF(OR($E106=9,$E106=5),VLOOKUP(J106,KeyValues!$D$2:$E$562,2),IF(AND($E106=14,NOT(VLOOKUP(J106,KeyValues!$D$2:$E$562,2) = 0)),"???",0))</f>
        <v>0</v>
      </c>
      <c r="L106">
        <f t="shared" si="18"/>
        <v>0</v>
      </c>
      <c r="M106">
        <f t="shared" si="19"/>
        <v>0</v>
      </c>
      <c r="N106">
        <f t="shared" si="20"/>
        <v>13</v>
      </c>
      <c r="O106">
        <f t="shared" si="21"/>
        <v>4</v>
      </c>
      <c r="P106">
        <f t="shared" si="22"/>
        <v>1</v>
      </c>
      <c r="Q106">
        <f t="shared" si="23"/>
        <v>0</v>
      </c>
    </row>
    <row r="107" spans="1:17" x14ac:dyDescent="0.25">
      <c r="A107" t="s">
        <v>105</v>
      </c>
      <c r="B107" s="5" t="str">
        <f>VLOOKUP(I107,KeyValues!$J$2:$K$1401,2)</f>
        <v>Slip Seed</v>
      </c>
      <c r="C107">
        <f t="shared" si="12"/>
        <v>70</v>
      </c>
      <c r="D107">
        <f t="shared" si="13"/>
        <v>35</v>
      </c>
      <c r="E107">
        <f t="shared" si="14"/>
        <v>2</v>
      </c>
      <c r="F107" s="7" t="str">
        <f>VLOOKUP(E107,KeyValues!$A$2:$B122,2)</f>
        <v>Seed &amp; Drink</v>
      </c>
      <c r="G107">
        <f t="shared" si="16"/>
        <v>14</v>
      </c>
      <c r="H107" s="7" t="str">
        <f>VLOOKUP($G107,KeyValues!$S$2:$T$64,2)</f>
        <v>Seed</v>
      </c>
      <c r="I107">
        <f t="shared" si="15"/>
        <v>106</v>
      </c>
      <c r="J107">
        <f t="shared" si="17"/>
        <v>0</v>
      </c>
      <c r="K107" s="8">
        <f>IF(OR($E107=9,$E107=5),VLOOKUP(J107,KeyValues!$D$2:$E$562,2),IF(AND($E107=14,NOT(VLOOKUP(J107,KeyValues!$D$2:$E$562,2) = 0)),"???",0))</f>
        <v>0</v>
      </c>
      <c r="L107">
        <f t="shared" si="18"/>
        <v>0</v>
      </c>
      <c r="M107">
        <f t="shared" si="19"/>
        <v>0</v>
      </c>
      <c r="N107">
        <f t="shared" si="20"/>
        <v>13</v>
      </c>
      <c r="O107">
        <f t="shared" si="21"/>
        <v>4</v>
      </c>
      <c r="P107">
        <f t="shared" si="22"/>
        <v>193</v>
      </c>
      <c r="Q107">
        <f t="shared" si="23"/>
        <v>0</v>
      </c>
    </row>
    <row r="108" spans="1:17" x14ac:dyDescent="0.25">
      <c r="A108" t="s">
        <v>106</v>
      </c>
      <c r="B108" s="5" t="str">
        <f>VLOOKUP(I108,KeyValues!$J$2:$K$1401,2)</f>
        <v>Via Seed</v>
      </c>
      <c r="C108">
        <f t="shared" si="12"/>
        <v>350</v>
      </c>
      <c r="D108">
        <f t="shared" si="13"/>
        <v>50</v>
      </c>
      <c r="E108">
        <f t="shared" si="14"/>
        <v>2</v>
      </c>
      <c r="F108" s="7" t="str">
        <f>VLOOKUP(E108,KeyValues!$A$2:$B123,2)</f>
        <v>Seed &amp; Drink</v>
      </c>
      <c r="G108">
        <f t="shared" si="16"/>
        <v>14</v>
      </c>
      <c r="H108" s="7" t="str">
        <f>VLOOKUP($G108,KeyValues!$S$2:$T$64,2)</f>
        <v>Seed</v>
      </c>
      <c r="I108">
        <f t="shared" si="15"/>
        <v>107</v>
      </c>
      <c r="J108">
        <f t="shared" si="17"/>
        <v>0</v>
      </c>
      <c r="K108" s="8">
        <f>IF(OR($E108=9,$E108=5),VLOOKUP(J108,KeyValues!$D$2:$E$562,2),IF(AND($E108=14,NOT(VLOOKUP(J108,KeyValues!$D$2:$E$562,2) = 0)),"???",0))</f>
        <v>0</v>
      </c>
      <c r="L108">
        <f t="shared" si="18"/>
        <v>0</v>
      </c>
      <c r="M108">
        <f t="shared" si="19"/>
        <v>0</v>
      </c>
      <c r="N108">
        <f t="shared" si="20"/>
        <v>13</v>
      </c>
      <c r="O108">
        <f t="shared" si="21"/>
        <v>4</v>
      </c>
      <c r="P108">
        <f t="shared" si="22"/>
        <v>33</v>
      </c>
      <c r="Q108">
        <f t="shared" si="23"/>
        <v>0</v>
      </c>
    </row>
    <row r="109" spans="1:17" x14ac:dyDescent="0.25">
      <c r="A109" t="s">
        <v>107</v>
      </c>
      <c r="B109" s="5" t="str">
        <f>VLOOKUP(I109,KeyValues!$J$2:$K$1401,2)</f>
        <v>Zinc</v>
      </c>
      <c r="C109">
        <f t="shared" si="12"/>
        <v>4500</v>
      </c>
      <c r="D109">
        <f t="shared" si="13"/>
        <v>450</v>
      </c>
      <c r="E109">
        <f t="shared" si="14"/>
        <v>2</v>
      </c>
      <c r="F109" s="7" t="str">
        <f>VLOOKUP(E109,KeyValues!$A$2:$B124,2)</f>
        <v>Seed &amp; Drink</v>
      </c>
      <c r="G109">
        <f t="shared" si="16"/>
        <v>12</v>
      </c>
      <c r="H109" s="7" t="str">
        <f>VLOOKUP($G109,KeyValues!$S$2:$T$64,2)</f>
        <v>Drink</v>
      </c>
      <c r="I109">
        <f t="shared" si="15"/>
        <v>108</v>
      </c>
      <c r="J109">
        <f t="shared" si="17"/>
        <v>0</v>
      </c>
      <c r="K109" s="8">
        <f>IF(OR($E109=9,$E109=5),VLOOKUP(J109,KeyValues!$D$2:$E$562,2),IF(AND($E109=14,NOT(VLOOKUP(J109,KeyValues!$D$2:$E$562,2) = 0)),"???",0))</f>
        <v>0</v>
      </c>
      <c r="L109">
        <f t="shared" si="18"/>
        <v>0</v>
      </c>
      <c r="M109">
        <f t="shared" si="19"/>
        <v>0</v>
      </c>
      <c r="N109">
        <f t="shared" si="20"/>
        <v>1</v>
      </c>
      <c r="O109">
        <f t="shared" si="21"/>
        <v>5</v>
      </c>
      <c r="P109">
        <f t="shared" si="22"/>
        <v>195</v>
      </c>
      <c r="Q109">
        <f t="shared" si="23"/>
        <v>0</v>
      </c>
    </row>
    <row r="110" spans="1:17" x14ac:dyDescent="0.25">
      <c r="A110" t="s">
        <v>108</v>
      </c>
      <c r="B110" s="5" t="str">
        <f>VLOOKUP(I110,KeyValues!$J$2:$K$1401,2)</f>
        <v>Apple</v>
      </c>
      <c r="C110">
        <f t="shared" si="12"/>
        <v>25</v>
      </c>
      <c r="D110">
        <f t="shared" si="13"/>
        <v>1</v>
      </c>
      <c r="E110">
        <f t="shared" si="14"/>
        <v>3</v>
      </c>
      <c r="F110" s="7" t="str">
        <f>VLOOKUP(E110,KeyValues!$A$2:$B125,2)</f>
        <v>Food &amp; Gummi</v>
      </c>
      <c r="G110">
        <f t="shared" si="16"/>
        <v>3</v>
      </c>
      <c r="H110" s="7" t="str">
        <f>VLOOKUP($G110,KeyValues!$S$2:$T$64,2)</f>
        <v>Apple</v>
      </c>
      <c r="I110">
        <f t="shared" si="15"/>
        <v>109</v>
      </c>
      <c r="J110">
        <f t="shared" si="17"/>
        <v>0</v>
      </c>
      <c r="K110" s="8">
        <f>IF(OR($E110=9,$E110=5),VLOOKUP(J110,KeyValues!$D$2:$E$562,2),IF(AND($E110=14,NOT(VLOOKUP(J110,KeyValues!$D$2:$E$562,2) = 0)),"???",0))</f>
        <v>0</v>
      </c>
      <c r="L110">
        <f t="shared" si="18"/>
        <v>0</v>
      </c>
      <c r="M110">
        <f t="shared" si="19"/>
        <v>0</v>
      </c>
      <c r="N110">
        <f t="shared" si="20"/>
        <v>6</v>
      </c>
      <c r="O110">
        <f t="shared" si="21"/>
        <v>4</v>
      </c>
      <c r="P110">
        <f t="shared" si="22"/>
        <v>195</v>
      </c>
      <c r="Q110">
        <f t="shared" si="23"/>
        <v>0</v>
      </c>
    </row>
    <row r="111" spans="1:17" x14ac:dyDescent="0.25">
      <c r="A111" t="s">
        <v>109</v>
      </c>
      <c r="B111" s="5" t="str">
        <f>VLOOKUP(I111,KeyValues!$J$2:$K$1401,2)</f>
        <v>Big Apple</v>
      </c>
      <c r="C111">
        <f t="shared" si="12"/>
        <v>50</v>
      </c>
      <c r="D111">
        <f t="shared" si="13"/>
        <v>1</v>
      </c>
      <c r="E111">
        <f t="shared" si="14"/>
        <v>3</v>
      </c>
      <c r="F111" s="7" t="str">
        <f>VLOOKUP(E111,KeyValues!$A$2:$B126,2)</f>
        <v>Food &amp; Gummi</v>
      </c>
      <c r="G111">
        <f t="shared" si="16"/>
        <v>3</v>
      </c>
      <c r="H111" s="7" t="str">
        <f>VLOOKUP($G111,KeyValues!$S$2:$T$64,2)</f>
        <v>Apple</v>
      </c>
      <c r="I111">
        <f t="shared" si="15"/>
        <v>110</v>
      </c>
      <c r="J111">
        <f t="shared" si="17"/>
        <v>0</v>
      </c>
      <c r="K111" s="8">
        <f>IF(OR($E111=9,$E111=5),VLOOKUP(J111,KeyValues!$D$2:$E$562,2),IF(AND($E111=14,NOT(VLOOKUP(J111,KeyValues!$D$2:$E$562,2) = 0)),"???",0))</f>
        <v>0</v>
      </c>
      <c r="L111">
        <f t="shared" si="18"/>
        <v>0</v>
      </c>
      <c r="M111">
        <f t="shared" si="19"/>
        <v>0</v>
      </c>
      <c r="N111">
        <f t="shared" si="20"/>
        <v>6</v>
      </c>
      <c r="O111">
        <f t="shared" si="21"/>
        <v>4</v>
      </c>
      <c r="P111">
        <f t="shared" si="22"/>
        <v>195</v>
      </c>
      <c r="Q111">
        <f t="shared" si="23"/>
        <v>0</v>
      </c>
    </row>
    <row r="112" spans="1:17" x14ac:dyDescent="0.25">
      <c r="A112" t="s">
        <v>110</v>
      </c>
      <c r="B112" s="5" t="str">
        <f>VLOOKUP(I112,KeyValues!$J$2:$K$1401,2)</f>
        <v>Grimy Food</v>
      </c>
      <c r="C112">
        <f t="shared" si="12"/>
        <v>5</v>
      </c>
      <c r="D112">
        <f t="shared" si="13"/>
        <v>1</v>
      </c>
      <c r="E112">
        <f t="shared" si="14"/>
        <v>3</v>
      </c>
      <c r="F112" s="7" t="str">
        <f>VLOOKUP(E112,KeyValues!$A$2:$B127,2)</f>
        <v>Food &amp; Gummi</v>
      </c>
      <c r="G112">
        <f t="shared" si="16"/>
        <v>1</v>
      </c>
      <c r="H112" s="7" t="str">
        <f>VLOOKUP($G112,KeyValues!$S$2:$T$64,2)</f>
        <v>Rugged Stone</v>
      </c>
      <c r="I112">
        <f t="shared" si="15"/>
        <v>111</v>
      </c>
      <c r="J112">
        <f t="shared" si="17"/>
        <v>0</v>
      </c>
      <c r="K112" s="8">
        <f>IF(OR($E112=9,$E112=5),VLOOKUP(J112,KeyValues!$D$2:$E$562,2),IF(AND($E112=14,NOT(VLOOKUP(J112,KeyValues!$D$2:$E$562,2) = 0)),"???",0))</f>
        <v>0</v>
      </c>
      <c r="L112">
        <f t="shared" si="18"/>
        <v>0</v>
      </c>
      <c r="M112">
        <f t="shared" si="19"/>
        <v>0</v>
      </c>
      <c r="N112">
        <f t="shared" si="20"/>
        <v>7</v>
      </c>
      <c r="O112">
        <f t="shared" si="21"/>
        <v>4</v>
      </c>
      <c r="P112">
        <f t="shared" si="22"/>
        <v>35</v>
      </c>
      <c r="Q112">
        <f t="shared" si="23"/>
        <v>0</v>
      </c>
    </row>
    <row r="113" spans="1:17" x14ac:dyDescent="0.25">
      <c r="A113" t="s">
        <v>111</v>
      </c>
      <c r="B113" s="5" t="str">
        <f>VLOOKUP(I113,KeyValues!$J$2:$K$1401,2)</f>
        <v>Huge Apple</v>
      </c>
      <c r="C113">
        <f t="shared" si="12"/>
        <v>450</v>
      </c>
      <c r="D113">
        <f t="shared" si="13"/>
        <v>10</v>
      </c>
      <c r="E113">
        <f t="shared" si="14"/>
        <v>3</v>
      </c>
      <c r="F113" s="7" t="str">
        <f>VLOOKUP(E113,KeyValues!$A$2:$B128,2)</f>
        <v>Food &amp; Gummi</v>
      </c>
      <c r="G113">
        <f t="shared" si="16"/>
        <v>3</v>
      </c>
      <c r="H113" s="7" t="str">
        <f>VLOOKUP($G113,KeyValues!$S$2:$T$64,2)</f>
        <v>Apple</v>
      </c>
      <c r="I113">
        <f t="shared" si="15"/>
        <v>112</v>
      </c>
      <c r="J113">
        <f t="shared" si="17"/>
        <v>0</v>
      </c>
      <c r="K113" s="8">
        <f>IF(OR($E113=9,$E113=5),VLOOKUP(J113,KeyValues!$D$2:$E$562,2),IF(AND($E113=14,NOT(VLOOKUP(J113,KeyValues!$D$2:$E$562,2) = 0)),"???",0))</f>
        <v>0</v>
      </c>
      <c r="L113">
        <f t="shared" si="18"/>
        <v>0</v>
      </c>
      <c r="M113">
        <f t="shared" si="19"/>
        <v>0</v>
      </c>
      <c r="N113">
        <f t="shared" si="20"/>
        <v>6</v>
      </c>
      <c r="O113">
        <f t="shared" si="21"/>
        <v>4</v>
      </c>
      <c r="P113">
        <f t="shared" si="22"/>
        <v>195</v>
      </c>
      <c r="Q113">
        <f t="shared" si="23"/>
        <v>0</v>
      </c>
    </row>
    <row r="114" spans="1:17" x14ac:dyDescent="0.25">
      <c r="A114" t="s">
        <v>112</v>
      </c>
      <c r="B114" s="5" t="str">
        <f>VLOOKUP(I114,KeyValues!$J$2:$K$1401,2)</f>
        <v>$$$</v>
      </c>
      <c r="C114">
        <f t="shared" si="12"/>
        <v>5</v>
      </c>
      <c r="D114">
        <f t="shared" si="13"/>
        <v>1</v>
      </c>
      <c r="E114">
        <f t="shared" si="14"/>
        <v>3</v>
      </c>
      <c r="F114" s="7" t="str">
        <f>VLOOKUP(E114,KeyValues!$A$2:$B129,2)</f>
        <v>Food &amp; Gummi</v>
      </c>
      <c r="G114">
        <f t="shared" si="16"/>
        <v>4</v>
      </c>
      <c r="H114" s="7" t="str">
        <f>VLOOKUP($G114,KeyValues!$S$2:$T$64,2)</f>
        <v>Scarf 1</v>
      </c>
      <c r="I114">
        <f t="shared" si="15"/>
        <v>113</v>
      </c>
      <c r="J114">
        <f t="shared" si="17"/>
        <v>0</v>
      </c>
      <c r="K114" s="8">
        <f>IF(OR($E114=9,$E114=5),VLOOKUP(J114,KeyValues!$D$2:$E$562,2),IF(AND($E114=14,NOT(VLOOKUP(J114,KeyValues!$D$2:$E$562,2) = 0)),"???",0))</f>
        <v>0</v>
      </c>
      <c r="L114">
        <f t="shared" si="18"/>
        <v>0</v>
      </c>
      <c r="M114">
        <f t="shared" si="19"/>
        <v>0</v>
      </c>
      <c r="N114">
        <f t="shared" si="20"/>
        <v>0</v>
      </c>
      <c r="O114">
        <f t="shared" si="21"/>
        <v>4</v>
      </c>
      <c r="P114">
        <f t="shared" si="22"/>
        <v>194</v>
      </c>
      <c r="Q114">
        <f t="shared" si="23"/>
        <v>0</v>
      </c>
    </row>
    <row r="115" spans="1:17" x14ac:dyDescent="0.25">
      <c r="A115" t="s">
        <v>113</v>
      </c>
      <c r="B115" s="5" t="str">
        <f>VLOOKUP(I115,KeyValues!$J$2:$K$1401,2)</f>
        <v>$$$</v>
      </c>
      <c r="C115">
        <f t="shared" si="12"/>
        <v>3</v>
      </c>
      <c r="D115">
        <f t="shared" si="13"/>
        <v>1</v>
      </c>
      <c r="E115">
        <f t="shared" si="14"/>
        <v>3</v>
      </c>
      <c r="F115" s="7" t="str">
        <f>VLOOKUP(E115,KeyValues!$A$2:$B130,2)</f>
        <v>Food &amp; Gummi</v>
      </c>
      <c r="G115">
        <f t="shared" si="16"/>
        <v>11</v>
      </c>
      <c r="H115" s="7" t="str">
        <f>VLOOKUP($G115,KeyValues!$S$2:$T$64,2)</f>
        <v>???</v>
      </c>
      <c r="I115">
        <f t="shared" si="15"/>
        <v>114</v>
      </c>
      <c r="J115">
        <f t="shared" si="17"/>
        <v>0</v>
      </c>
      <c r="K115" s="8">
        <f>IF(OR($E115=9,$E115=5),VLOOKUP(J115,KeyValues!$D$2:$E$562,2),IF(AND($E115=14,NOT(VLOOKUP(J115,KeyValues!$D$2:$E$562,2) = 0)),"???",0))</f>
        <v>0</v>
      </c>
      <c r="L115">
        <f t="shared" si="18"/>
        <v>0</v>
      </c>
      <c r="M115">
        <f t="shared" si="19"/>
        <v>0</v>
      </c>
      <c r="N115">
        <f t="shared" si="20"/>
        <v>1</v>
      </c>
      <c r="O115">
        <f t="shared" si="21"/>
        <v>6</v>
      </c>
      <c r="P115">
        <f t="shared" si="22"/>
        <v>2</v>
      </c>
      <c r="Q115">
        <f t="shared" si="23"/>
        <v>0</v>
      </c>
    </row>
    <row r="116" spans="1:17" x14ac:dyDescent="0.25">
      <c r="A116" t="s">
        <v>114</v>
      </c>
      <c r="B116" s="5" t="str">
        <f>VLOOKUP(I116,KeyValues!$J$2:$K$1401,2)</f>
        <v>Golden Apple</v>
      </c>
      <c r="C116">
        <f t="shared" si="12"/>
        <v>5000</v>
      </c>
      <c r="D116">
        <f t="shared" si="13"/>
        <v>1</v>
      </c>
      <c r="E116">
        <f t="shared" si="14"/>
        <v>3</v>
      </c>
      <c r="F116" s="7" t="str">
        <f>VLOOKUP(E116,KeyValues!$A$2:$B131,2)</f>
        <v>Food &amp; Gummi</v>
      </c>
      <c r="G116">
        <f t="shared" si="16"/>
        <v>3</v>
      </c>
      <c r="H116" s="7" t="str">
        <f>VLOOKUP($G116,KeyValues!$S$2:$T$64,2)</f>
        <v>Apple</v>
      </c>
      <c r="I116">
        <f t="shared" si="15"/>
        <v>115</v>
      </c>
      <c r="J116">
        <f t="shared" si="17"/>
        <v>0</v>
      </c>
      <c r="K116" s="8">
        <f>IF(OR($E116=9,$E116=5),VLOOKUP(J116,KeyValues!$D$2:$E$562,2),IF(AND($E116=14,NOT(VLOOKUP(J116,KeyValues!$D$2:$E$562,2) = 0)),"???",0))</f>
        <v>0</v>
      </c>
      <c r="L116">
        <f t="shared" si="18"/>
        <v>0</v>
      </c>
      <c r="M116">
        <f t="shared" si="19"/>
        <v>0</v>
      </c>
      <c r="N116">
        <f t="shared" si="20"/>
        <v>3</v>
      </c>
      <c r="O116">
        <f t="shared" si="21"/>
        <v>4</v>
      </c>
      <c r="P116">
        <f t="shared" si="22"/>
        <v>67</v>
      </c>
      <c r="Q116">
        <f t="shared" si="23"/>
        <v>0</v>
      </c>
    </row>
    <row r="117" spans="1:17" x14ac:dyDescent="0.25">
      <c r="A117" t="s">
        <v>115</v>
      </c>
      <c r="B117" s="5" t="str">
        <f>VLOOKUP(I117,KeyValues!$J$2:$K$1401,2)</f>
        <v>Mix Elixir</v>
      </c>
      <c r="C117">
        <f t="shared" si="12"/>
        <v>250</v>
      </c>
      <c r="D117">
        <f t="shared" si="13"/>
        <v>25</v>
      </c>
      <c r="E117">
        <f t="shared" si="14"/>
        <v>2</v>
      </c>
      <c r="F117" s="7" t="str">
        <f>VLOOKUP(E117,KeyValues!$A$2:$B132,2)</f>
        <v>Seed &amp; Drink</v>
      </c>
      <c r="G117">
        <f t="shared" si="16"/>
        <v>12</v>
      </c>
      <c r="H117" s="7" t="str">
        <f>VLOOKUP($G117,KeyValues!$S$2:$T$64,2)</f>
        <v>Drink</v>
      </c>
      <c r="I117">
        <f t="shared" si="15"/>
        <v>116</v>
      </c>
      <c r="J117">
        <f t="shared" si="17"/>
        <v>0</v>
      </c>
      <c r="K117" s="8">
        <f>IF(OR($E117=9,$E117=5),VLOOKUP(J117,KeyValues!$D$2:$E$562,2),IF(AND($E117=14,NOT(VLOOKUP(J117,KeyValues!$D$2:$E$562,2) = 0)),"???",0))</f>
        <v>0</v>
      </c>
      <c r="L117">
        <f t="shared" si="18"/>
        <v>0</v>
      </c>
      <c r="M117">
        <f t="shared" si="19"/>
        <v>0</v>
      </c>
      <c r="N117">
        <f t="shared" si="20"/>
        <v>1</v>
      </c>
      <c r="O117">
        <f t="shared" si="21"/>
        <v>5</v>
      </c>
      <c r="P117">
        <f t="shared" si="22"/>
        <v>193</v>
      </c>
      <c r="Q117">
        <f t="shared" si="23"/>
        <v>0</v>
      </c>
    </row>
    <row r="118" spans="1:17" x14ac:dyDescent="0.25">
      <c r="A118" t="s">
        <v>116</v>
      </c>
      <c r="B118" s="5" t="str">
        <f>VLOOKUP(I118,KeyValues!$J$2:$K$1401,2)</f>
        <v>Oren Berry</v>
      </c>
      <c r="C118">
        <f t="shared" si="12"/>
        <v>50</v>
      </c>
      <c r="D118">
        <f t="shared" si="13"/>
        <v>5</v>
      </c>
      <c r="E118">
        <f t="shared" si="14"/>
        <v>2</v>
      </c>
      <c r="F118" s="7" t="str">
        <f>VLOOKUP(E118,KeyValues!$A$2:$B133,2)</f>
        <v>Seed &amp; Drink</v>
      </c>
      <c r="G118">
        <f t="shared" si="16"/>
        <v>2</v>
      </c>
      <c r="H118" s="7" t="str">
        <f>VLOOKUP($G118,KeyValues!$S$2:$T$64,2)</f>
        <v>Berry</v>
      </c>
      <c r="I118">
        <f t="shared" si="15"/>
        <v>117</v>
      </c>
      <c r="J118">
        <f t="shared" si="17"/>
        <v>0</v>
      </c>
      <c r="K118" s="8">
        <f>IF(OR($E118=9,$E118=5),VLOOKUP(J118,KeyValues!$D$2:$E$562,2),IF(AND($E118=14,NOT(VLOOKUP(J118,KeyValues!$D$2:$E$562,2) = 0)),"???",0))</f>
        <v>0</v>
      </c>
      <c r="L118">
        <f t="shared" si="18"/>
        <v>0</v>
      </c>
      <c r="M118">
        <f t="shared" si="19"/>
        <v>0</v>
      </c>
      <c r="N118">
        <f t="shared" si="20"/>
        <v>0</v>
      </c>
      <c r="O118">
        <f t="shared" si="21"/>
        <v>4</v>
      </c>
      <c r="P118">
        <f t="shared" si="22"/>
        <v>33</v>
      </c>
      <c r="Q118">
        <f t="shared" si="23"/>
        <v>0</v>
      </c>
    </row>
    <row r="119" spans="1:17" x14ac:dyDescent="0.25">
      <c r="A119" t="s">
        <v>117</v>
      </c>
      <c r="B119" s="5" t="str">
        <f>VLOOKUP(I119,KeyValues!$J$2:$K$1401,2)</f>
        <v>Dough Seed</v>
      </c>
      <c r="C119">
        <f t="shared" si="12"/>
        <v>20</v>
      </c>
      <c r="D119">
        <f t="shared" si="13"/>
        <v>2</v>
      </c>
      <c r="E119">
        <f t="shared" si="14"/>
        <v>2</v>
      </c>
      <c r="F119" s="7" t="str">
        <f>VLOOKUP(E119,KeyValues!$A$2:$B134,2)</f>
        <v>Seed &amp; Drink</v>
      </c>
      <c r="G119">
        <f t="shared" si="16"/>
        <v>14</v>
      </c>
      <c r="H119" s="7" t="str">
        <f>VLOOKUP($G119,KeyValues!$S$2:$T$64,2)</f>
        <v>Seed</v>
      </c>
      <c r="I119">
        <f t="shared" si="15"/>
        <v>118</v>
      </c>
      <c r="J119">
        <f t="shared" si="17"/>
        <v>0</v>
      </c>
      <c r="K119" s="8">
        <f>IF(OR($E119=9,$E119=5),VLOOKUP(J119,KeyValues!$D$2:$E$562,2),IF(AND($E119=14,NOT(VLOOKUP(J119,KeyValues!$D$2:$E$562,2) = 0)),"???",0))</f>
        <v>0</v>
      </c>
      <c r="L119">
        <f t="shared" si="18"/>
        <v>0</v>
      </c>
      <c r="M119">
        <f t="shared" si="19"/>
        <v>0</v>
      </c>
      <c r="N119">
        <f t="shared" si="20"/>
        <v>13</v>
      </c>
      <c r="O119">
        <f t="shared" si="21"/>
        <v>4</v>
      </c>
      <c r="P119">
        <f t="shared" si="22"/>
        <v>193</v>
      </c>
      <c r="Q119">
        <f t="shared" si="23"/>
        <v>0</v>
      </c>
    </row>
    <row r="120" spans="1:17" x14ac:dyDescent="0.25">
      <c r="A120" t="s">
        <v>118</v>
      </c>
      <c r="B120" s="5" t="str">
        <f>VLOOKUP(I120,KeyValues!$J$2:$K$1401,2)</f>
        <v>White Gummi</v>
      </c>
      <c r="C120">
        <f t="shared" si="12"/>
        <v>800</v>
      </c>
      <c r="D120">
        <f t="shared" si="13"/>
        <v>50</v>
      </c>
      <c r="E120">
        <f t="shared" si="14"/>
        <v>3</v>
      </c>
      <c r="F120" s="7" t="str">
        <f>VLOOKUP(E120,KeyValues!$A$2:$B135,2)</f>
        <v>Food &amp; Gummi</v>
      </c>
      <c r="G120">
        <f t="shared" si="16"/>
        <v>30</v>
      </c>
      <c r="H120" s="7" t="str">
        <f>VLOOKUP($G120,KeyValues!$S$2:$T$64,2)</f>
        <v>Gummi 2</v>
      </c>
      <c r="I120">
        <f t="shared" si="15"/>
        <v>119</v>
      </c>
      <c r="J120">
        <f t="shared" si="17"/>
        <v>0</v>
      </c>
      <c r="K120" s="8">
        <f>IF(OR($E120=9,$E120=5),VLOOKUP(J120,KeyValues!$D$2:$E$562,2),IF(AND($E120=14,NOT(VLOOKUP(J120,KeyValues!$D$2:$E$562,2) = 0)),"???",0))</f>
        <v>0</v>
      </c>
      <c r="L120">
        <f t="shared" si="18"/>
        <v>0</v>
      </c>
      <c r="M120">
        <f t="shared" si="19"/>
        <v>0</v>
      </c>
      <c r="N120">
        <f t="shared" si="20"/>
        <v>0</v>
      </c>
      <c r="O120">
        <f t="shared" si="21"/>
        <v>4</v>
      </c>
      <c r="P120">
        <f t="shared" si="22"/>
        <v>67</v>
      </c>
      <c r="Q120">
        <f t="shared" si="23"/>
        <v>0</v>
      </c>
    </row>
    <row r="121" spans="1:17" x14ac:dyDescent="0.25">
      <c r="A121" t="s">
        <v>119</v>
      </c>
      <c r="B121" s="5" t="str">
        <f>VLOOKUP(I121,KeyValues!$J$2:$K$1401,2)</f>
        <v>Red Gummi</v>
      </c>
      <c r="C121">
        <f t="shared" si="12"/>
        <v>800</v>
      </c>
      <c r="D121">
        <f t="shared" si="13"/>
        <v>50</v>
      </c>
      <c r="E121">
        <f t="shared" si="14"/>
        <v>3</v>
      </c>
      <c r="F121" s="7" t="str">
        <f>VLOOKUP(E121,KeyValues!$A$2:$B136,2)</f>
        <v>Food &amp; Gummi</v>
      </c>
      <c r="G121">
        <f t="shared" si="16"/>
        <v>17</v>
      </c>
      <c r="H121" s="7" t="str">
        <f>VLOOKUP($G121,KeyValues!$S$2:$T$64,2)</f>
        <v>Gummi 1</v>
      </c>
      <c r="I121">
        <f t="shared" si="15"/>
        <v>120</v>
      </c>
      <c r="J121">
        <f t="shared" si="17"/>
        <v>0</v>
      </c>
      <c r="K121" s="8">
        <f>IF(OR($E121=9,$E121=5),VLOOKUP(J121,KeyValues!$D$2:$E$562,2),IF(AND($E121=14,NOT(VLOOKUP(J121,KeyValues!$D$2:$E$562,2) = 0)),"???",0))</f>
        <v>0</v>
      </c>
      <c r="L121">
        <f t="shared" si="18"/>
        <v>0</v>
      </c>
      <c r="M121">
        <f t="shared" si="19"/>
        <v>0</v>
      </c>
      <c r="N121">
        <f t="shared" si="20"/>
        <v>0</v>
      </c>
      <c r="O121">
        <f t="shared" si="21"/>
        <v>4</v>
      </c>
      <c r="P121">
        <f t="shared" si="22"/>
        <v>67</v>
      </c>
      <c r="Q121">
        <f t="shared" si="23"/>
        <v>0</v>
      </c>
    </row>
    <row r="122" spans="1:17" x14ac:dyDescent="0.25">
      <c r="A122" t="s">
        <v>120</v>
      </c>
      <c r="B122" s="5" t="str">
        <f>VLOOKUP(I122,KeyValues!$J$2:$K$1401,2)</f>
        <v>Blue Gummi</v>
      </c>
      <c r="C122">
        <f t="shared" si="12"/>
        <v>800</v>
      </c>
      <c r="D122">
        <f t="shared" si="13"/>
        <v>50</v>
      </c>
      <c r="E122">
        <f t="shared" si="14"/>
        <v>3</v>
      </c>
      <c r="F122" s="7" t="str">
        <f>VLOOKUP(E122,KeyValues!$A$2:$B137,2)</f>
        <v>Food &amp; Gummi</v>
      </c>
      <c r="G122">
        <f t="shared" si="16"/>
        <v>17</v>
      </c>
      <c r="H122" s="7" t="str">
        <f>VLOOKUP($G122,KeyValues!$S$2:$T$64,2)</f>
        <v>Gummi 1</v>
      </c>
      <c r="I122">
        <f t="shared" si="15"/>
        <v>121</v>
      </c>
      <c r="J122">
        <f t="shared" si="17"/>
        <v>0</v>
      </c>
      <c r="K122" s="8">
        <f>IF(OR($E122=9,$E122=5),VLOOKUP(J122,KeyValues!$D$2:$E$562,2),IF(AND($E122=14,NOT(VLOOKUP(J122,KeyValues!$D$2:$E$562,2) = 0)),"???",0))</f>
        <v>0</v>
      </c>
      <c r="L122">
        <f t="shared" si="18"/>
        <v>0</v>
      </c>
      <c r="M122">
        <f t="shared" si="19"/>
        <v>0</v>
      </c>
      <c r="N122">
        <f t="shared" si="20"/>
        <v>4</v>
      </c>
      <c r="O122">
        <f t="shared" si="21"/>
        <v>4</v>
      </c>
      <c r="P122">
        <f t="shared" si="22"/>
        <v>67</v>
      </c>
      <c r="Q122">
        <f t="shared" si="23"/>
        <v>0</v>
      </c>
    </row>
    <row r="123" spans="1:17" x14ac:dyDescent="0.25">
      <c r="A123" t="s">
        <v>121</v>
      </c>
      <c r="B123" s="5" t="str">
        <f>VLOOKUP(I123,KeyValues!$J$2:$K$1401,2)</f>
        <v>Grass Gummi</v>
      </c>
      <c r="C123">
        <f t="shared" si="12"/>
        <v>800</v>
      </c>
      <c r="D123">
        <f t="shared" si="13"/>
        <v>50</v>
      </c>
      <c r="E123">
        <f t="shared" si="14"/>
        <v>3</v>
      </c>
      <c r="F123" s="7" t="str">
        <f>VLOOKUP(E123,KeyValues!$A$2:$B138,2)</f>
        <v>Food &amp; Gummi</v>
      </c>
      <c r="G123">
        <f t="shared" si="16"/>
        <v>17</v>
      </c>
      <c r="H123" s="7" t="str">
        <f>VLOOKUP($G123,KeyValues!$S$2:$T$64,2)</f>
        <v>Gummi 1</v>
      </c>
      <c r="I123">
        <f t="shared" si="15"/>
        <v>122</v>
      </c>
      <c r="J123">
        <f t="shared" si="17"/>
        <v>0</v>
      </c>
      <c r="K123" s="8">
        <f>IF(OR($E123=9,$E123=5),VLOOKUP(J123,KeyValues!$D$2:$E$562,2),IF(AND($E123=14,NOT(VLOOKUP(J123,KeyValues!$D$2:$E$562,2) = 0)),"???",0))</f>
        <v>0</v>
      </c>
      <c r="L123">
        <f t="shared" si="18"/>
        <v>0</v>
      </c>
      <c r="M123">
        <f t="shared" si="19"/>
        <v>0</v>
      </c>
      <c r="N123">
        <f t="shared" si="20"/>
        <v>6</v>
      </c>
      <c r="O123">
        <f t="shared" si="21"/>
        <v>4</v>
      </c>
      <c r="P123">
        <f t="shared" si="22"/>
        <v>67</v>
      </c>
      <c r="Q123">
        <f t="shared" si="23"/>
        <v>0</v>
      </c>
    </row>
    <row r="124" spans="1:17" x14ac:dyDescent="0.25">
      <c r="A124" t="s">
        <v>122</v>
      </c>
      <c r="B124" s="5" t="str">
        <f>VLOOKUP(I124,KeyValues!$J$2:$K$1401,2)</f>
        <v>Yellow Gummi</v>
      </c>
      <c r="C124">
        <f t="shared" si="12"/>
        <v>800</v>
      </c>
      <c r="D124">
        <f t="shared" si="13"/>
        <v>50</v>
      </c>
      <c r="E124">
        <f t="shared" si="14"/>
        <v>3</v>
      </c>
      <c r="F124" s="7" t="str">
        <f>VLOOKUP(E124,KeyValues!$A$2:$B139,2)</f>
        <v>Food &amp; Gummi</v>
      </c>
      <c r="G124">
        <f t="shared" si="16"/>
        <v>17</v>
      </c>
      <c r="H124" s="7" t="str">
        <f>VLOOKUP($G124,KeyValues!$S$2:$T$64,2)</f>
        <v>Gummi 1</v>
      </c>
      <c r="I124">
        <f t="shared" si="15"/>
        <v>123</v>
      </c>
      <c r="J124">
        <f t="shared" si="17"/>
        <v>0</v>
      </c>
      <c r="K124" s="8">
        <f>IF(OR($E124=9,$E124=5),VLOOKUP(J124,KeyValues!$D$2:$E$562,2),IF(AND($E124=14,NOT(VLOOKUP(J124,KeyValues!$D$2:$E$562,2) = 0)),"???",0))</f>
        <v>0</v>
      </c>
      <c r="L124">
        <f t="shared" si="18"/>
        <v>0</v>
      </c>
      <c r="M124">
        <f t="shared" si="19"/>
        <v>0</v>
      </c>
      <c r="N124">
        <f t="shared" si="20"/>
        <v>2</v>
      </c>
      <c r="O124">
        <f t="shared" si="21"/>
        <v>4</v>
      </c>
      <c r="P124">
        <f t="shared" si="22"/>
        <v>67</v>
      </c>
      <c r="Q124">
        <f t="shared" si="23"/>
        <v>0</v>
      </c>
    </row>
    <row r="125" spans="1:17" x14ac:dyDescent="0.25">
      <c r="A125" t="s">
        <v>123</v>
      </c>
      <c r="B125" s="5" t="str">
        <f>VLOOKUP(I125,KeyValues!$J$2:$K$1401,2)</f>
        <v>Clear Gummi</v>
      </c>
      <c r="C125">
        <f t="shared" si="12"/>
        <v>800</v>
      </c>
      <c r="D125">
        <f t="shared" si="13"/>
        <v>50</v>
      </c>
      <c r="E125">
        <f t="shared" si="14"/>
        <v>3</v>
      </c>
      <c r="F125" s="7" t="str">
        <f>VLOOKUP(E125,KeyValues!$A$2:$B140,2)</f>
        <v>Food &amp; Gummi</v>
      </c>
      <c r="G125">
        <f t="shared" si="16"/>
        <v>30</v>
      </c>
      <c r="H125" s="7" t="str">
        <f>VLOOKUP($G125,KeyValues!$S$2:$T$64,2)</f>
        <v>Gummi 2</v>
      </c>
      <c r="I125">
        <f t="shared" si="15"/>
        <v>124</v>
      </c>
      <c r="J125">
        <f t="shared" si="17"/>
        <v>0</v>
      </c>
      <c r="K125" s="8">
        <f>IF(OR($E125=9,$E125=5),VLOOKUP(J125,KeyValues!$D$2:$E$562,2),IF(AND($E125=14,NOT(VLOOKUP(J125,KeyValues!$D$2:$E$562,2) = 0)),"???",0))</f>
        <v>0</v>
      </c>
      <c r="L125">
        <f t="shared" si="18"/>
        <v>0</v>
      </c>
      <c r="M125">
        <f t="shared" si="19"/>
        <v>0</v>
      </c>
      <c r="N125">
        <f t="shared" si="20"/>
        <v>0</v>
      </c>
      <c r="O125">
        <f t="shared" si="21"/>
        <v>4</v>
      </c>
      <c r="P125">
        <f t="shared" si="22"/>
        <v>67</v>
      </c>
      <c r="Q125">
        <f t="shared" si="23"/>
        <v>0</v>
      </c>
    </row>
    <row r="126" spans="1:17" x14ac:dyDescent="0.25">
      <c r="A126" t="s">
        <v>124</v>
      </c>
      <c r="B126" s="5" t="str">
        <f>VLOOKUP(I126,KeyValues!$J$2:$K$1401,2)</f>
        <v>Orange Gummi</v>
      </c>
      <c r="C126">
        <f t="shared" si="12"/>
        <v>800</v>
      </c>
      <c r="D126">
        <f t="shared" si="13"/>
        <v>50</v>
      </c>
      <c r="E126">
        <f t="shared" si="14"/>
        <v>3</v>
      </c>
      <c r="F126" s="7" t="str">
        <f>VLOOKUP(E126,KeyValues!$A$2:$B141,2)</f>
        <v>Food &amp; Gummi</v>
      </c>
      <c r="G126">
        <f t="shared" si="16"/>
        <v>17</v>
      </c>
      <c r="H126" s="7" t="str">
        <f>VLOOKUP($G126,KeyValues!$S$2:$T$64,2)</f>
        <v>Gummi 1</v>
      </c>
      <c r="I126">
        <f t="shared" si="15"/>
        <v>125</v>
      </c>
      <c r="J126">
        <f t="shared" si="17"/>
        <v>0</v>
      </c>
      <c r="K126" s="8">
        <f>IF(OR($E126=9,$E126=5),VLOOKUP(J126,KeyValues!$D$2:$E$562,2),IF(AND($E126=14,NOT(VLOOKUP(J126,KeyValues!$D$2:$E$562,2) = 0)),"???",0))</f>
        <v>0</v>
      </c>
      <c r="L126">
        <f t="shared" si="18"/>
        <v>0</v>
      </c>
      <c r="M126">
        <f t="shared" si="19"/>
        <v>0</v>
      </c>
      <c r="N126">
        <f t="shared" si="20"/>
        <v>7</v>
      </c>
      <c r="O126">
        <f t="shared" si="21"/>
        <v>4</v>
      </c>
      <c r="P126">
        <f t="shared" si="22"/>
        <v>67</v>
      </c>
      <c r="Q126">
        <f t="shared" si="23"/>
        <v>0</v>
      </c>
    </row>
    <row r="127" spans="1:17" x14ac:dyDescent="0.25">
      <c r="A127" t="s">
        <v>125</v>
      </c>
      <c r="B127" s="5" t="str">
        <f>VLOOKUP(I127,KeyValues!$J$2:$K$1401,2)</f>
        <v>Pink Gummi</v>
      </c>
      <c r="C127">
        <f t="shared" si="12"/>
        <v>800</v>
      </c>
      <c r="D127">
        <f t="shared" si="13"/>
        <v>50</v>
      </c>
      <c r="E127">
        <f t="shared" si="14"/>
        <v>3</v>
      </c>
      <c r="F127" s="7" t="str">
        <f>VLOOKUP(E127,KeyValues!$A$2:$B142,2)</f>
        <v>Food &amp; Gummi</v>
      </c>
      <c r="G127">
        <f t="shared" si="16"/>
        <v>17</v>
      </c>
      <c r="H127" s="7" t="str">
        <f>VLOOKUP($G127,KeyValues!$S$2:$T$64,2)</f>
        <v>Gummi 1</v>
      </c>
      <c r="I127">
        <f t="shared" si="15"/>
        <v>126</v>
      </c>
      <c r="J127">
        <f t="shared" si="17"/>
        <v>0</v>
      </c>
      <c r="K127" s="8">
        <f>IF(OR($E127=9,$E127=5),VLOOKUP(J127,KeyValues!$D$2:$E$562,2),IF(AND($E127=14,NOT(VLOOKUP(J127,KeyValues!$D$2:$E$562,2) = 0)),"???",0))</f>
        <v>0</v>
      </c>
      <c r="L127">
        <f t="shared" si="18"/>
        <v>0</v>
      </c>
      <c r="M127">
        <f t="shared" si="19"/>
        <v>0</v>
      </c>
      <c r="N127">
        <f t="shared" si="20"/>
        <v>1</v>
      </c>
      <c r="O127">
        <f t="shared" si="21"/>
        <v>4</v>
      </c>
      <c r="P127">
        <f t="shared" si="22"/>
        <v>67</v>
      </c>
      <c r="Q127">
        <f t="shared" si="23"/>
        <v>0</v>
      </c>
    </row>
    <row r="128" spans="1:17" x14ac:dyDescent="0.25">
      <c r="A128" t="s">
        <v>126</v>
      </c>
      <c r="B128" s="5" t="str">
        <f>VLOOKUP(I128,KeyValues!$J$2:$K$1401,2)</f>
        <v>Brown Gummi</v>
      </c>
      <c r="C128">
        <f t="shared" si="12"/>
        <v>800</v>
      </c>
      <c r="D128">
        <f t="shared" si="13"/>
        <v>50</v>
      </c>
      <c r="E128">
        <f t="shared" si="14"/>
        <v>3</v>
      </c>
      <c r="F128" s="7" t="str">
        <f>VLOOKUP(E128,KeyValues!$A$2:$B143,2)</f>
        <v>Food &amp; Gummi</v>
      </c>
      <c r="G128">
        <f t="shared" si="16"/>
        <v>17</v>
      </c>
      <c r="H128" s="7" t="str">
        <f>VLOOKUP($G128,KeyValues!$S$2:$T$64,2)</f>
        <v>Gummi 1</v>
      </c>
      <c r="I128">
        <f t="shared" si="15"/>
        <v>127</v>
      </c>
      <c r="J128">
        <f t="shared" si="17"/>
        <v>0</v>
      </c>
      <c r="K128" s="8">
        <f>IF(OR($E128=9,$E128=5),VLOOKUP(J128,KeyValues!$D$2:$E$562,2),IF(AND($E128=14,NOT(VLOOKUP(J128,KeyValues!$D$2:$E$562,2) = 0)),"???",0))</f>
        <v>0</v>
      </c>
      <c r="L128">
        <f t="shared" si="18"/>
        <v>0</v>
      </c>
      <c r="M128">
        <f t="shared" si="19"/>
        <v>0</v>
      </c>
      <c r="N128">
        <f t="shared" si="20"/>
        <v>11</v>
      </c>
      <c r="O128">
        <f t="shared" si="21"/>
        <v>4</v>
      </c>
      <c r="P128">
        <f t="shared" si="22"/>
        <v>67</v>
      </c>
      <c r="Q128">
        <f t="shared" si="23"/>
        <v>0</v>
      </c>
    </row>
    <row r="129" spans="1:17" x14ac:dyDescent="0.25">
      <c r="A129" t="s">
        <v>127</v>
      </c>
      <c r="B129" s="5" t="str">
        <f>VLOOKUP(I129,KeyValues!$J$2:$K$1401,2)</f>
        <v>Sky Gummi</v>
      </c>
      <c r="C129">
        <f t="shared" si="12"/>
        <v>800</v>
      </c>
      <c r="D129">
        <f t="shared" si="13"/>
        <v>50</v>
      </c>
      <c r="E129">
        <f t="shared" si="14"/>
        <v>3</v>
      </c>
      <c r="F129" s="7" t="str">
        <f>VLOOKUP(E129,KeyValues!$A$2:$B144,2)</f>
        <v>Food &amp; Gummi</v>
      </c>
      <c r="G129">
        <f t="shared" si="16"/>
        <v>17</v>
      </c>
      <c r="H129" s="7" t="str">
        <f>VLOOKUP($G129,KeyValues!$S$2:$T$64,2)</f>
        <v>Gummi 1</v>
      </c>
      <c r="I129">
        <f t="shared" si="15"/>
        <v>128</v>
      </c>
      <c r="J129">
        <f t="shared" si="17"/>
        <v>0</v>
      </c>
      <c r="K129" s="8">
        <f>IF(OR($E129=9,$E129=5),VLOOKUP(J129,KeyValues!$D$2:$E$562,2),IF(AND($E129=14,NOT(VLOOKUP(J129,KeyValues!$D$2:$E$562,2) = 0)),"???",0))</f>
        <v>0</v>
      </c>
      <c r="L129">
        <f t="shared" si="18"/>
        <v>0</v>
      </c>
      <c r="M129">
        <f t="shared" si="19"/>
        <v>0</v>
      </c>
      <c r="N129">
        <f t="shared" si="20"/>
        <v>3</v>
      </c>
      <c r="O129">
        <f t="shared" si="21"/>
        <v>4</v>
      </c>
      <c r="P129">
        <f t="shared" si="22"/>
        <v>67</v>
      </c>
      <c r="Q129">
        <f t="shared" si="23"/>
        <v>0</v>
      </c>
    </row>
    <row r="130" spans="1:17" x14ac:dyDescent="0.25">
      <c r="A130" t="s">
        <v>128</v>
      </c>
      <c r="B130" s="5" t="str">
        <f>VLOOKUP(I130,KeyValues!$J$2:$K$1401,2)</f>
        <v>Gold Gummi</v>
      </c>
      <c r="C130">
        <f t="shared" ref="C130:C193" si="24">HEX2DEC(MID($A130,4,2)&amp;MID($A130,1,2))</f>
        <v>800</v>
      </c>
      <c r="D130">
        <f t="shared" ref="D130:D193" si="25">HEX2DEC(MID($A130,10,2)&amp;MID($A130,7,2))</f>
        <v>50</v>
      </c>
      <c r="E130">
        <f t="shared" ref="E130:E193" si="26">HEX2DEC(MID($A130,13,2))</f>
        <v>3</v>
      </c>
      <c r="F130" s="7" t="str">
        <f>VLOOKUP(E130,KeyValues!$A$2:$B145,2)</f>
        <v>Food &amp; Gummi</v>
      </c>
      <c r="G130">
        <f t="shared" si="16"/>
        <v>17</v>
      </c>
      <c r="H130" s="7" t="str">
        <f>VLOOKUP($G130,KeyValues!$S$2:$T$64,2)</f>
        <v>Gummi 1</v>
      </c>
      <c r="I130">
        <f t="shared" ref="I130:I193" si="27">HEX2DEC(MID($A130,22,2)&amp;MID($A130,19,2))</f>
        <v>129</v>
      </c>
      <c r="J130">
        <f t="shared" si="17"/>
        <v>0</v>
      </c>
      <c r="K130" s="8">
        <f>IF(OR($E130=9,$E130=5),VLOOKUP(J130,KeyValues!$D$2:$E$562,2),IF(AND($E130=14,NOT(VLOOKUP(J130,KeyValues!$D$2:$E$562,2) = 0)),"???",0))</f>
        <v>0</v>
      </c>
      <c r="L130">
        <f t="shared" si="18"/>
        <v>0</v>
      </c>
      <c r="M130">
        <f t="shared" si="19"/>
        <v>0</v>
      </c>
      <c r="N130">
        <f t="shared" si="20"/>
        <v>2</v>
      </c>
      <c r="O130">
        <f t="shared" si="21"/>
        <v>4</v>
      </c>
      <c r="P130">
        <f t="shared" si="22"/>
        <v>67</v>
      </c>
      <c r="Q130">
        <f t="shared" si="23"/>
        <v>0</v>
      </c>
    </row>
    <row r="131" spans="1:17" x14ac:dyDescent="0.25">
      <c r="A131" t="s">
        <v>129</v>
      </c>
      <c r="B131" s="5" t="str">
        <f>VLOOKUP(I131,KeyValues!$J$2:$K$1401,2)</f>
        <v>Green Gummi</v>
      </c>
      <c r="C131">
        <f t="shared" si="24"/>
        <v>800</v>
      </c>
      <c r="D131">
        <f t="shared" si="25"/>
        <v>50</v>
      </c>
      <c r="E131">
        <f t="shared" si="26"/>
        <v>3</v>
      </c>
      <c r="F131" s="7" t="str">
        <f>VLOOKUP(E131,KeyValues!$A$2:$B146,2)</f>
        <v>Food &amp; Gummi</v>
      </c>
      <c r="G131">
        <f t="shared" ref="G131:G194" si="28">HEX2DEC(MID($A131,16,2))</f>
        <v>17</v>
      </c>
      <c r="H131" s="7" t="str">
        <f>VLOOKUP($G131,KeyValues!$S$2:$T$64,2)</f>
        <v>Gummi 1</v>
      </c>
      <c r="I131">
        <f t="shared" si="27"/>
        <v>130</v>
      </c>
      <c r="J131">
        <f t="shared" ref="J131:J194" si="29">HEX2DEC(MID($A131,28,2)&amp;MID($A131,25,2))</f>
        <v>0</v>
      </c>
      <c r="K131" s="8">
        <f>IF(OR($E131=9,$E131=5),VLOOKUP(J131,KeyValues!$D$2:$E$562,2),IF(AND($E131=14,NOT(VLOOKUP(J131,KeyValues!$D$2:$E$562,2) = 0)),"???",0))</f>
        <v>0</v>
      </c>
      <c r="L131">
        <f t="shared" ref="L131:L194" si="30">HEX2DEC(MID($A131,31,2))</f>
        <v>0</v>
      </c>
      <c r="M131">
        <f t="shared" ref="M131:M194" si="31">HEX2DEC(MID($A131,34,2))</f>
        <v>0</v>
      </c>
      <c r="N131">
        <f t="shared" ref="N131:N194" si="32">HEX2DEC(MID($A131,37,2))</f>
        <v>9</v>
      </c>
      <c r="O131">
        <f t="shared" ref="O131:O194" si="33">HEX2DEC(MID($A131,40,2))</f>
        <v>4</v>
      </c>
      <c r="P131">
        <f t="shared" ref="P131:P194" si="34">HEX2DEC(MID($A131,43,2))</f>
        <v>67</v>
      </c>
      <c r="Q131">
        <f t="shared" ref="Q131:Q194" si="35">HEX2DEC(MID($A131,46,2))</f>
        <v>0</v>
      </c>
    </row>
    <row r="132" spans="1:17" x14ac:dyDescent="0.25">
      <c r="A132" t="s">
        <v>130</v>
      </c>
      <c r="B132" s="5" t="str">
        <f>VLOOKUP(I132,KeyValues!$J$2:$K$1401,2)</f>
        <v>Gray Gummi</v>
      </c>
      <c r="C132">
        <f t="shared" si="24"/>
        <v>800</v>
      </c>
      <c r="D132">
        <f t="shared" si="25"/>
        <v>50</v>
      </c>
      <c r="E132">
        <f t="shared" si="26"/>
        <v>3</v>
      </c>
      <c r="F132" s="7" t="str">
        <f>VLOOKUP(E132,KeyValues!$A$2:$B147,2)</f>
        <v>Food &amp; Gummi</v>
      </c>
      <c r="G132">
        <f t="shared" si="28"/>
        <v>17</v>
      </c>
      <c r="H132" s="7" t="str">
        <f>VLOOKUP($G132,KeyValues!$S$2:$T$64,2)</f>
        <v>Gummi 1</v>
      </c>
      <c r="I132">
        <f t="shared" si="27"/>
        <v>131</v>
      </c>
      <c r="J132">
        <f t="shared" si="29"/>
        <v>0</v>
      </c>
      <c r="K132" s="8">
        <f>IF(OR($E132=9,$E132=5),VLOOKUP(J132,KeyValues!$D$2:$E$562,2),IF(AND($E132=14,NOT(VLOOKUP(J132,KeyValues!$D$2:$E$562,2) = 0)),"???",0))</f>
        <v>0</v>
      </c>
      <c r="L132">
        <f t="shared" si="30"/>
        <v>0</v>
      </c>
      <c r="M132">
        <f t="shared" si="31"/>
        <v>0</v>
      </c>
      <c r="N132">
        <f t="shared" si="32"/>
        <v>10</v>
      </c>
      <c r="O132">
        <f t="shared" si="33"/>
        <v>4</v>
      </c>
      <c r="P132">
        <f t="shared" si="34"/>
        <v>67</v>
      </c>
      <c r="Q132">
        <f t="shared" si="35"/>
        <v>0</v>
      </c>
    </row>
    <row r="133" spans="1:17" x14ac:dyDescent="0.25">
      <c r="A133" t="s">
        <v>131</v>
      </c>
      <c r="B133" s="5" t="str">
        <f>VLOOKUP(I133,KeyValues!$J$2:$K$1401,2)</f>
        <v>Purple Gummi</v>
      </c>
      <c r="C133">
        <f t="shared" si="24"/>
        <v>800</v>
      </c>
      <c r="D133">
        <f t="shared" si="25"/>
        <v>50</v>
      </c>
      <c r="E133">
        <f t="shared" si="26"/>
        <v>3</v>
      </c>
      <c r="F133" s="7" t="str">
        <f>VLOOKUP(E133,KeyValues!$A$2:$B148,2)</f>
        <v>Food &amp; Gummi</v>
      </c>
      <c r="G133">
        <f t="shared" si="28"/>
        <v>17</v>
      </c>
      <c r="H133" s="7" t="str">
        <f>VLOOKUP($G133,KeyValues!$S$2:$T$64,2)</f>
        <v>Gummi 1</v>
      </c>
      <c r="I133">
        <f t="shared" si="27"/>
        <v>132</v>
      </c>
      <c r="J133">
        <f t="shared" si="29"/>
        <v>0</v>
      </c>
      <c r="K133" s="8">
        <f>IF(OR($E133=9,$E133=5),VLOOKUP(J133,KeyValues!$D$2:$E$562,2),IF(AND($E133=14,NOT(VLOOKUP(J133,KeyValues!$D$2:$E$562,2) = 0)),"???",0))</f>
        <v>0</v>
      </c>
      <c r="L133">
        <f t="shared" si="30"/>
        <v>0</v>
      </c>
      <c r="M133">
        <f t="shared" si="31"/>
        <v>0</v>
      </c>
      <c r="N133">
        <f t="shared" si="32"/>
        <v>13</v>
      </c>
      <c r="O133">
        <f t="shared" si="33"/>
        <v>4</v>
      </c>
      <c r="P133">
        <f t="shared" si="34"/>
        <v>67</v>
      </c>
      <c r="Q133">
        <f t="shared" si="35"/>
        <v>0</v>
      </c>
    </row>
    <row r="134" spans="1:17" x14ac:dyDescent="0.25">
      <c r="A134" t="s">
        <v>132</v>
      </c>
      <c r="B134" s="5" t="str">
        <f>VLOOKUP(I134,KeyValues!$J$2:$K$1401,2)</f>
        <v>Royal Gummi</v>
      </c>
      <c r="C134">
        <f t="shared" si="24"/>
        <v>800</v>
      </c>
      <c r="D134">
        <f t="shared" si="25"/>
        <v>50</v>
      </c>
      <c r="E134">
        <f t="shared" si="26"/>
        <v>3</v>
      </c>
      <c r="F134" s="7" t="str">
        <f>VLOOKUP(E134,KeyValues!$A$2:$B149,2)</f>
        <v>Food &amp; Gummi</v>
      </c>
      <c r="G134">
        <f t="shared" si="28"/>
        <v>17</v>
      </c>
      <c r="H134" s="7" t="str">
        <f>VLOOKUP($G134,KeyValues!$S$2:$T$64,2)</f>
        <v>Gummi 1</v>
      </c>
      <c r="I134">
        <f t="shared" si="27"/>
        <v>133</v>
      </c>
      <c r="J134">
        <f t="shared" si="29"/>
        <v>0</v>
      </c>
      <c r="K134" s="8">
        <f>IF(OR($E134=9,$E134=5),VLOOKUP(J134,KeyValues!$D$2:$E$562,2),IF(AND($E134=14,NOT(VLOOKUP(J134,KeyValues!$D$2:$E$562,2) = 0)),"???",0))</f>
        <v>0</v>
      </c>
      <c r="L134">
        <f t="shared" si="30"/>
        <v>0</v>
      </c>
      <c r="M134">
        <f t="shared" si="31"/>
        <v>0</v>
      </c>
      <c r="N134">
        <f t="shared" si="32"/>
        <v>12</v>
      </c>
      <c r="O134">
        <f t="shared" si="33"/>
        <v>4</v>
      </c>
      <c r="P134">
        <f t="shared" si="34"/>
        <v>67</v>
      </c>
      <c r="Q134">
        <f t="shared" si="35"/>
        <v>0</v>
      </c>
    </row>
    <row r="135" spans="1:17" x14ac:dyDescent="0.25">
      <c r="A135" t="s">
        <v>133</v>
      </c>
      <c r="B135" s="5" t="str">
        <f>VLOOKUP(I135,KeyValues!$J$2:$K$1401,2)</f>
        <v>Black Gummi</v>
      </c>
      <c r="C135">
        <f t="shared" si="24"/>
        <v>800</v>
      </c>
      <c r="D135">
        <f t="shared" si="25"/>
        <v>50</v>
      </c>
      <c r="E135">
        <f t="shared" si="26"/>
        <v>3</v>
      </c>
      <c r="F135" s="7" t="str">
        <f>VLOOKUP(E135,KeyValues!$A$2:$B150,2)</f>
        <v>Food &amp; Gummi</v>
      </c>
      <c r="G135">
        <f t="shared" si="28"/>
        <v>30</v>
      </c>
      <c r="H135" s="7" t="str">
        <f>VLOOKUP($G135,KeyValues!$S$2:$T$64,2)</f>
        <v>Gummi 2</v>
      </c>
      <c r="I135">
        <f t="shared" si="27"/>
        <v>134</v>
      </c>
      <c r="J135">
        <f t="shared" si="29"/>
        <v>0</v>
      </c>
      <c r="K135" s="8">
        <f>IF(OR($E135=9,$E135=5),VLOOKUP(J135,KeyValues!$D$2:$E$562,2),IF(AND($E135=14,NOT(VLOOKUP(J135,KeyValues!$D$2:$E$562,2) = 0)),"???",0))</f>
        <v>0</v>
      </c>
      <c r="L135">
        <f t="shared" si="30"/>
        <v>0</v>
      </c>
      <c r="M135">
        <f t="shared" si="31"/>
        <v>0</v>
      </c>
      <c r="N135">
        <f t="shared" si="32"/>
        <v>11</v>
      </c>
      <c r="O135">
        <f t="shared" si="33"/>
        <v>4</v>
      </c>
      <c r="P135">
        <f t="shared" si="34"/>
        <v>67</v>
      </c>
      <c r="Q135">
        <f t="shared" si="35"/>
        <v>0</v>
      </c>
    </row>
    <row r="136" spans="1:17" x14ac:dyDescent="0.25">
      <c r="A136" t="s">
        <v>134</v>
      </c>
      <c r="B136" s="5" t="str">
        <f>VLOOKUP(I136,KeyValues!$J$2:$K$1401,2)</f>
        <v>Silver Gummi</v>
      </c>
      <c r="C136">
        <f t="shared" si="24"/>
        <v>800</v>
      </c>
      <c r="D136">
        <f t="shared" si="25"/>
        <v>50</v>
      </c>
      <c r="E136">
        <f t="shared" si="26"/>
        <v>3</v>
      </c>
      <c r="F136" s="7" t="str">
        <f>VLOOKUP(E136,KeyValues!$A$2:$B151,2)</f>
        <v>Food &amp; Gummi</v>
      </c>
      <c r="G136">
        <f t="shared" si="28"/>
        <v>30</v>
      </c>
      <c r="H136" s="7" t="str">
        <f>VLOOKUP($G136,KeyValues!$S$2:$T$64,2)</f>
        <v>Gummi 2</v>
      </c>
      <c r="I136">
        <f t="shared" si="27"/>
        <v>135</v>
      </c>
      <c r="J136">
        <f t="shared" si="29"/>
        <v>0</v>
      </c>
      <c r="K136" s="8">
        <f>IF(OR($E136=9,$E136=5),VLOOKUP(J136,KeyValues!$D$2:$E$562,2),IF(AND($E136=14,NOT(VLOOKUP(J136,KeyValues!$D$2:$E$562,2) = 0)),"???",0))</f>
        <v>0</v>
      </c>
      <c r="L136">
        <f t="shared" si="30"/>
        <v>0</v>
      </c>
      <c r="M136">
        <f t="shared" si="31"/>
        <v>0</v>
      </c>
      <c r="N136">
        <f t="shared" si="32"/>
        <v>10</v>
      </c>
      <c r="O136">
        <f t="shared" si="33"/>
        <v>4</v>
      </c>
      <c r="P136">
        <f t="shared" si="34"/>
        <v>67</v>
      </c>
      <c r="Q136">
        <f t="shared" si="35"/>
        <v>0</v>
      </c>
    </row>
    <row r="137" spans="1:17" x14ac:dyDescent="0.25">
      <c r="A137" t="s">
        <v>135</v>
      </c>
      <c r="B137" s="5" t="str">
        <f>VLOOKUP(I137,KeyValues!$J$2:$K$1401,2)</f>
        <v>Wonder Gummi</v>
      </c>
      <c r="C137">
        <f t="shared" si="24"/>
        <v>3500</v>
      </c>
      <c r="D137">
        <f t="shared" si="25"/>
        <v>50</v>
      </c>
      <c r="E137">
        <f t="shared" si="26"/>
        <v>3</v>
      </c>
      <c r="F137" s="7" t="str">
        <f>VLOOKUP(E137,KeyValues!$A$2:$B152,2)</f>
        <v>Food &amp; Gummi</v>
      </c>
      <c r="G137">
        <f t="shared" si="28"/>
        <v>17</v>
      </c>
      <c r="H137" s="7" t="str">
        <f>VLOOKUP($G137,KeyValues!$S$2:$T$64,2)</f>
        <v>Gummi 1</v>
      </c>
      <c r="I137">
        <f t="shared" si="27"/>
        <v>136</v>
      </c>
      <c r="J137">
        <f t="shared" si="29"/>
        <v>0</v>
      </c>
      <c r="K137" s="8">
        <f>IF(OR($E137=9,$E137=5),VLOOKUP(J137,KeyValues!$D$2:$E$562,2),IF(AND($E137=14,NOT(VLOOKUP(J137,KeyValues!$D$2:$E$562,2) = 0)),"???",0))</f>
        <v>0</v>
      </c>
      <c r="L137">
        <f t="shared" si="30"/>
        <v>0</v>
      </c>
      <c r="M137">
        <f t="shared" si="31"/>
        <v>0</v>
      </c>
      <c r="N137">
        <f t="shared" si="32"/>
        <v>15</v>
      </c>
      <c r="O137">
        <f t="shared" si="33"/>
        <v>4</v>
      </c>
      <c r="P137">
        <f t="shared" si="34"/>
        <v>67</v>
      </c>
      <c r="Q137">
        <f t="shared" si="35"/>
        <v>0</v>
      </c>
    </row>
    <row r="138" spans="1:17" x14ac:dyDescent="0.25">
      <c r="A138" t="s">
        <v>136</v>
      </c>
      <c r="B138" s="5" t="str">
        <f>VLOOKUP(I138,KeyValues!$J$2:$K$1401,2)</f>
        <v>Gravelyrock</v>
      </c>
      <c r="C138">
        <f t="shared" si="24"/>
        <v>50</v>
      </c>
      <c r="D138">
        <f t="shared" si="25"/>
        <v>5</v>
      </c>
      <c r="E138">
        <f t="shared" si="26"/>
        <v>3</v>
      </c>
      <c r="F138" s="7" t="str">
        <f>VLOOKUP(E138,KeyValues!$A$2:$B153,2)</f>
        <v>Food &amp; Gummi</v>
      </c>
      <c r="G138">
        <f t="shared" si="28"/>
        <v>1</v>
      </c>
      <c r="H138" s="7" t="str">
        <f>VLOOKUP($G138,KeyValues!$S$2:$T$64,2)</f>
        <v>Rugged Stone</v>
      </c>
      <c r="I138">
        <f t="shared" si="27"/>
        <v>137</v>
      </c>
      <c r="J138">
        <f t="shared" si="29"/>
        <v>0</v>
      </c>
      <c r="K138" s="8">
        <f>IF(OR($E138=9,$E138=5),VLOOKUP(J138,KeyValues!$D$2:$E$562,2),IF(AND($E138=14,NOT(VLOOKUP(J138,KeyValues!$D$2:$E$562,2) = 0)),"???",0))</f>
        <v>0</v>
      </c>
      <c r="L138">
        <f t="shared" si="30"/>
        <v>0</v>
      </c>
      <c r="M138">
        <f t="shared" si="31"/>
        <v>0</v>
      </c>
      <c r="N138">
        <f t="shared" si="32"/>
        <v>1</v>
      </c>
      <c r="O138">
        <f t="shared" si="33"/>
        <v>4</v>
      </c>
      <c r="P138">
        <f t="shared" si="34"/>
        <v>193</v>
      </c>
      <c r="Q138">
        <f t="shared" si="35"/>
        <v>0</v>
      </c>
    </row>
    <row r="139" spans="1:17" x14ac:dyDescent="0.25">
      <c r="A139" t="s">
        <v>137</v>
      </c>
      <c r="B139" s="5" t="str">
        <f>VLOOKUP(I139,KeyValues!$J$2:$K$1401,2)</f>
        <v>$$$</v>
      </c>
      <c r="C139">
        <f t="shared" si="24"/>
        <v>50</v>
      </c>
      <c r="D139">
        <f t="shared" si="25"/>
        <v>5</v>
      </c>
      <c r="E139">
        <f t="shared" si="26"/>
        <v>3</v>
      </c>
      <c r="F139" s="7" t="str">
        <f>VLOOKUP(E139,KeyValues!$A$2:$B154,2)</f>
        <v>Food &amp; Gummi</v>
      </c>
      <c r="G139">
        <f t="shared" si="28"/>
        <v>17</v>
      </c>
      <c r="H139" s="7" t="str">
        <f>VLOOKUP($G139,KeyValues!$S$2:$T$64,2)</f>
        <v>Gummi 1</v>
      </c>
      <c r="I139">
        <f t="shared" si="27"/>
        <v>138</v>
      </c>
      <c r="J139">
        <f t="shared" si="29"/>
        <v>0</v>
      </c>
      <c r="K139" s="8">
        <f>IF(OR($E139=9,$E139=5),VLOOKUP(J139,KeyValues!$D$2:$E$562,2),IF(AND($E139=14,NOT(VLOOKUP(J139,KeyValues!$D$2:$E$562,2) = 0)),"???",0))</f>
        <v>0</v>
      </c>
      <c r="L139">
        <f t="shared" si="30"/>
        <v>0</v>
      </c>
      <c r="M139">
        <f t="shared" si="31"/>
        <v>0</v>
      </c>
      <c r="N139">
        <f t="shared" si="32"/>
        <v>11</v>
      </c>
      <c r="O139">
        <f t="shared" si="33"/>
        <v>4</v>
      </c>
      <c r="P139">
        <f t="shared" si="34"/>
        <v>66</v>
      </c>
      <c r="Q139">
        <f t="shared" si="35"/>
        <v>0</v>
      </c>
    </row>
    <row r="140" spans="1:17" x14ac:dyDescent="0.25">
      <c r="A140" t="s">
        <v>138</v>
      </c>
      <c r="B140" s="5" t="str">
        <f>VLOOKUP(I140,KeyValues!$J$2:$K$1401,2)</f>
        <v>Upgrade</v>
      </c>
      <c r="C140">
        <f t="shared" si="24"/>
        <v>1000</v>
      </c>
      <c r="D140">
        <f t="shared" si="25"/>
        <v>1</v>
      </c>
      <c r="E140">
        <f t="shared" si="26"/>
        <v>8</v>
      </c>
      <c r="F140" s="7" t="str">
        <f>VLOOKUP(E140,KeyValues!$A$2:$B155,2)</f>
        <v>Evo. + Misc.</v>
      </c>
      <c r="G140">
        <f t="shared" si="28"/>
        <v>5</v>
      </c>
      <c r="H140" s="7" t="str">
        <f>VLOOKUP($G140,KeyValues!$S$2:$T$64,2)</f>
        <v>Cute Box</v>
      </c>
      <c r="I140">
        <f t="shared" si="27"/>
        <v>139</v>
      </c>
      <c r="J140">
        <f t="shared" si="29"/>
        <v>0</v>
      </c>
      <c r="K140" s="8">
        <f>IF(OR($E140=9,$E140=5),VLOOKUP(J140,KeyValues!$D$2:$E$562,2),IF(AND($E140=14,NOT(VLOOKUP(J140,KeyValues!$D$2:$E$562,2) = 0)),"???",0))</f>
        <v>0</v>
      </c>
      <c r="L140">
        <f t="shared" si="30"/>
        <v>0</v>
      </c>
      <c r="M140">
        <f t="shared" si="31"/>
        <v>0</v>
      </c>
      <c r="N140">
        <f t="shared" si="32"/>
        <v>12</v>
      </c>
      <c r="O140">
        <f t="shared" si="33"/>
        <v>8</v>
      </c>
      <c r="P140">
        <f t="shared" si="34"/>
        <v>3</v>
      </c>
      <c r="Q140">
        <f t="shared" si="35"/>
        <v>0</v>
      </c>
    </row>
    <row r="141" spans="1:17" x14ac:dyDescent="0.25">
      <c r="A141" t="s">
        <v>139</v>
      </c>
      <c r="B141" s="5" t="str">
        <f>VLOOKUP(I141,KeyValues!$J$2:$K$1401,2)</f>
        <v>King's Rock</v>
      </c>
      <c r="C141">
        <f t="shared" si="24"/>
        <v>1000</v>
      </c>
      <c r="D141">
        <f t="shared" si="25"/>
        <v>1</v>
      </c>
      <c r="E141">
        <f t="shared" si="26"/>
        <v>8</v>
      </c>
      <c r="F141" s="7" t="str">
        <f>VLOOKUP(E141,KeyValues!$A$2:$B156,2)</f>
        <v>Evo. + Misc.</v>
      </c>
      <c r="G141">
        <f t="shared" si="28"/>
        <v>5</v>
      </c>
      <c r="H141" s="7" t="str">
        <f>VLOOKUP($G141,KeyValues!$S$2:$T$64,2)</f>
        <v>Cute Box</v>
      </c>
      <c r="I141">
        <f t="shared" si="27"/>
        <v>140</v>
      </c>
      <c r="J141">
        <f t="shared" si="29"/>
        <v>0</v>
      </c>
      <c r="K141" s="8">
        <f>IF(OR($E141=9,$E141=5),VLOOKUP(J141,KeyValues!$D$2:$E$562,2),IF(AND($E141=14,NOT(VLOOKUP(J141,KeyValues!$D$2:$E$562,2) = 0)),"???",0))</f>
        <v>0</v>
      </c>
      <c r="L141">
        <f t="shared" si="30"/>
        <v>0</v>
      </c>
      <c r="M141">
        <f t="shared" si="31"/>
        <v>0</v>
      </c>
      <c r="N141">
        <f t="shared" si="32"/>
        <v>0</v>
      </c>
      <c r="O141">
        <f t="shared" si="33"/>
        <v>8</v>
      </c>
      <c r="P141">
        <f t="shared" si="34"/>
        <v>3</v>
      </c>
      <c r="Q141">
        <f t="shared" si="35"/>
        <v>0</v>
      </c>
    </row>
    <row r="142" spans="1:17" x14ac:dyDescent="0.25">
      <c r="A142" t="s">
        <v>140</v>
      </c>
      <c r="B142" s="5" t="str">
        <f>VLOOKUP(I142,KeyValues!$J$2:$K$1401,2)</f>
        <v>Thunderstone</v>
      </c>
      <c r="C142">
        <f t="shared" si="24"/>
        <v>1000</v>
      </c>
      <c r="D142">
        <f t="shared" si="25"/>
        <v>1</v>
      </c>
      <c r="E142">
        <f t="shared" si="26"/>
        <v>8</v>
      </c>
      <c r="F142" s="7" t="str">
        <f>VLOOKUP(E142,KeyValues!$A$2:$B157,2)</f>
        <v>Evo. + Misc.</v>
      </c>
      <c r="G142">
        <f t="shared" si="28"/>
        <v>55</v>
      </c>
      <c r="H142" s="7" t="str">
        <f>VLOOKUP($G142,KeyValues!$S$2:$T$64,2)</f>
        <v>Smooth Stone</v>
      </c>
      <c r="I142">
        <f t="shared" si="27"/>
        <v>141</v>
      </c>
      <c r="J142">
        <f t="shared" si="29"/>
        <v>0</v>
      </c>
      <c r="K142" s="8">
        <f>IF(OR($E142=9,$E142=5),VLOOKUP(J142,KeyValues!$D$2:$E$562,2),IF(AND($E142=14,NOT(VLOOKUP(J142,KeyValues!$D$2:$E$562,2) = 0)),"???",0))</f>
        <v>0</v>
      </c>
      <c r="L142">
        <f t="shared" si="30"/>
        <v>0</v>
      </c>
      <c r="M142">
        <f t="shared" si="31"/>
        <v>0</v>
      </c>
      <c r="N142">
        <f t="shared" si="32"/>
        <v>5</v>
      </c>
      <c r="O142">
        <f t="shared" si="33"/>
        <v>8</v>
      </c>
      <c r="P142">
        <f t="shared" si="34"/>
        <v>3</v>
      </c>
      <c r="Q142">
        <f t="shared" si="35"/>
        <v>0</v>
      </c>
    </row>
    <row r="143" spans="1:17" x14ac:dyDescent="0.25">
      <c r="A143" t="s">
        <v>141</v>
      </c>
      <c r="B143" s="5" t="str">
        <f>VLOOKUP(I143,KeyValues!$J$2:$K$1401,2)</f>
        <v>Deepseascale</v>
      </c>
      <c r="C143">
        <f t="shared" si="24"/>
        <v>1000</v>
      </c>
      <c r="D143">
        <f t="shared" si="25"/>
        <v>1</v>
      </c>
      <c r="E143">
        <f t="shared" si="26"/>
        <v>8</v>
      </c>
      <c r="F143" s="7" t="str">
        <f>VLOOKUP(E143,KeyValues!$A$2:$B158,2)</f>
        <v>Evo. + Misc.</v>
      </c>
      <c r="G143">
        <f t="shared" si="28"/>
        <v>20</v>
      </c>
      <c r="H143" s="7" t="str">
        <f>VLOOKUP($G143,KeyValues!$S$2:$T$64,2)</f>
        <v>Layered Scale</v>
      </c>
      <c r="I143">
        <f t="shared" si="27"/>
        <v>142</v>
      </c>
      <c r="J143">
        <f t="shared" si="29"/>
        <v>0</v>
      </c>
      <c r="K143" s="8">
        <f>IF(OR($E143=9,$E143=5),VLOOKUP(J143,KeyValues!$D$2:$E$562,2),IF(AND($E143=14,NOT(VLOOKUP(J143,KeyValues!$D$2:$E$562,2) = 0)),"???",0))</f>
        <v>0</v>
      </c>
      <c r="L143">
        <f t="shared" si="30"/>
        <v>0</v>
      </c>
      <c r="M143">
        <f t="shared" si="31"/>
        <v>0</v>
      </c>
      <c r="N143">
        <f t="shared" si="32"/>
        <v>2</v>
      </c>
      <c r="O143">
        <f t="shared" si="33"/>
        <v>8</v>
      </c>
      <c r="P143">
        <f t="shared" si="34"/>
        <v>3</v>
      </c>
      <c r="Q143">
        <f t="shared" si="35"/>
        <v>0</v>
      </c>
    </row>
    <row r="144" spans="1:17" x14ac:dyDescent="0.25">
      <c r="A144" t="s">
        <v>142</v>
      </c>
      <c r="B144" s="5" t="str">
        <f>VLOOKUP(I144,KeyValues!$J$2:$K$1401,2)</f>
        <v>Deepseatooth</v>
      </c>
      <c r="C144">
        <f t="shared" si="24"/>
        <v>1000</v>
      </c>
      <c r="D144">
        <f t="shared" si="25"/>
        <v>1</v>
      </c>
      <c r="E144">
        <f t="shared" si="26"/>
        <v>8</v>
      </c>
      <c r="F144" s="7" t="str">
        <f>VLOOKUP(E144,KeyValues!$A$2:$B159,2)</f>
        <v>Evo. + Misc.</v>
      </c>
      <c r="G144">
        <f t="shared" si="28"/>
        <v>5</v>
      </c>
      <c r="H144" s="7" t="str">
        <f>VLOOKUP($G144,KeyValues!$S$2:$T$64,2)</f>
        <v>Cute Box</v>
      </c>
      <c r="I144">
        <f t="shared" si="27"/>
        <v>143</v>
      </c>
      <c r="J144">
        <f t="shared" si="29"/>
        <v>0</v>
      </c>
      <c r="K144" s="8">
        <f>IF(OR($E144=9,$E144=5),VLOOKUP(J144,KeyValues!$D$2:$E$562,2),IF(AND($E144=14,NOT(VLOOKUP(J144,KeyValues!$D$2:$E$562,2) = 0)),"???",0))</f>
        <v>0</v>
      </c>
      <c r="L144">
        <f t="shared" si="30"/>
        <v>0</v>
      </c>
      <c r="M144">
        <f t="shared" si="31"/>
        <v>0</v>
      </c>
      <c r="N144">
        <f t="shared" si="32"/>
        <v>2</v>
      </c>
      <c r="O144">
        <f t="shared" si="33"/>
        <v>8</v>
      </c>
      <c r="P144">
        <f t="shared" si="34"/>
        <v>3</v>
      </c>
      <c r="Q144">
        <f t="shared" si="35"/>
        <v>0</v>
      </c>
    </row>
    <row r="145" spans="1:17" x14ac:dyDescent="0.25">
      <c r="A145" t="s">
        <v>143</v>
      </c>
      <c r="B145" s="5" t="str">
        <f>VLOOKUP(I145,KeyValues!$J$2:$K$1401,2)</f>
        <v>Sun Stone</v>
      </c>
      <c r="C145">
        <f t="shared" si="24"/>
        <v>1000</v>
      </c>
      <c r="D145">
        <f t="shared" si="25"/>
        <v>1</v>
      </c>
      <c r="E145">
        <f t="shared" si="26"/>
        <v>8</v>
      </c>
      <c r="F145" s="7" t="str">
        <f>VLOOKUP(E145,KeyValues!$A$2:$B160,2)</f>
        <v>Evo. + Misc.</v>
      </c>
      <c r="G145">
        <f t="shared" si="28"/>
        <v>55</v>
      </c>
      <c r="H145" s="7" t="str">
        <f>VLOOKUP($G145,KeyValues!$S$2:$T$64,2)</f>
        <v>Smooth Stone</v>
      </c>
      <c r="I145">
        <f t="shared" si="27"/>
        <v>144</v>
      </c>
      <c r="J145">
        <f t="shared" si="29"/>
        <v>0</v>
      </c>
      <c r="K145" s="8">
        <f>IF(OR($E145=9,$E145=5),VLOOKUP(J145,KeyValues!$D$2:$E$562,2),IF(AND($E145=14,NOT(VLOOKUP(J145,KeyValues!$D$2:$E$562,2) = 0)),"???",0))</f>
        <v>0</v>
      </c>
      <c r="L145">
        <f t="shared" si="30"/>
        <v>0</v>
      </c>
      <c r="M145">
        <f t="shared" si="31"/>
        <v>0</v>
      </c>
      <c r="N145">
        <f t="shared" si="32"/>
        <v>15</v>
      </c>
      <c r="O145">
        <f t="shared" si="33"/>
        <v>8</v>
      </c>
      <c r="P145">
        <f t="shared" si="34"/>
        <v>3</v>
      </c>
      <c r="Q145">
        <f t="shared" si="35"/>
        <v>0</v>
      </c>
    </row>
    <row r="146" spans="1:17" x14ac:dyDescent="0.25">
      <c r="A146" t="s">
        <v>144</v>
      </c>
      <c r="B146" s="5" t="str">
        <f>VLOOKUP(I146,KeyValues!$J$2:$K$1401,2)</f>
        <v>Moon Stone</v>
      </c>
      <c r="C146">
        <f t="shared" si="24"/>
        <v>1000</v>
      </c>
      <c r="D146">
        <f t="shared" si="25"/>
        <v>1</v>
      </c>
      <c r="E146">
        <f t="shared" si="26"/>
        <v>8</v>
      </c>
      <c r="F146" s="7" t="str">
        <f>VLOOKUP(E146,KeyValues!$A$2:$B161,2)</f>
        <v>Evo. + Misc.</v>
      </c>
      <c r="G146">
        <f t="shared" si="28"/>
        <v>55</v>
      </c>
      <c r="H146" s="7" t="str">
        <f>VLOOKUP($G146,KeyValues!$S$2:$T$64,2)</f>
        <v>Smooth Stone</v>
      </c>
      <c r="I146">
        <f t="shared" si="27"/>
        <v>145</v>
      </c>
      <c r="J146">
        <f t="shared" si="29"/>
        <v>0</v>
      </c>
      <c r="K146" s="8">
        <f>IF(OR($E146=9,$E146=5),VLOOKUP(J146,KeyValues!$D$2:$E$562,2),IF(AND($E146=14,NOT(VLOOKUP(J146,KeyValues!$D$2:$E$562,2) = 0)),"???",0))</f>
        <v>0</v>
      </c>
      <c r="L146">
        <f t="shared" si="30"/>
        <v>0</v>
      </c>
      <c r="M146">
        <f t="shared" si="31"/>
        <v>0</v>
      </c>
      <c r="N146">
        <f t="shared" si="32"/>
        <v>0</v>
      </c>
      <c r="O146">
        <f t="shared" si="33"/>
        <v>8</v>
      </c>
      <c r="P146">
        <f t="shared" si="34"/>
        <v>3</v>
      </c>
      <c r="Q146">
        <f t="shared" si="35"/>
        <v>0</v>
      </c>
    </row>
    <row r="147" spans="1:17" x14ac:dyDescent="0.25">
      <c r="A147" t="s">
        <v>145</v>
      </c>
      <c r="B147" s="5" t="str">
        <f>VLOOKUP(I147,KeyValues!$J$2:$K$1401,2)</f>
        <v>Fire Stone</v>
      </c>
      <c r="C147">
        <f t="shared" si="24"/>
        <v>1000</v>
      </c>
      <c r="D147">
        <f t="shared" si="25"/>
        <v>1</v>
      </c>
      <c r="E147">
        <f t="shared" si="26"/>
        <v>8</v>
      </c>
      <c r="F147" s="7" t="str">
        <f>VLOOKUP(E147,KeyValues!$A$2:$B162,2)</f>
        <v>Evo. + Misc.</v>
      </c>
      <c r="G147">
        <f t="shared" si="28"/>
        <v>55</v>
      </c>
      <c r="H147" s="7" t="str">
        <f>VLOOKUP($G147,KeyValues!$S$2:$T$64,2)</f>
        <v>Smooth Stone</v>
      </c>
      <c r="I147">
        <f t="shared" si="27"/>
        <v>146</v>
      </c>
      <c r="J147">
        <f t="shared" si="29"/>
        <v>0</v>
      </c>
      <c r="K147" s="8">
        <f>IF(OR($E147=9,$E147=5),VLOOKUP(J147,KeyValues!$D$2:$E$562,2),IF(AND($E147=14,NOT(VLOOKUP(J147,KeyValues!$D$2:$E$562,2) = 0)),"???",0))</f>
        <v>0</v>
      </c>
      <c r="L147">
        <f t="shared" si="30"/>
        <v>0</v>
      </c>
      <c r="M147">
        <f t="shared" si="31"/>
        <v>0</v>
      </c>
      <c r="N147">
        <f t="shared" si="32"/>
        <v>4</v>
      </c>
      <c r="O147">
        <f t="shared" si="33"/>
        <v>8</v>
      </c>
      <c r="P147">
        <f t="shared" si="34"/>
        <v>3</v>
      </c>
      <c r="Q147">
        <f t="shared" si="35"/>
        <v>0</v>
      </c>
    </row>
    <row r="148" spans="1:17" x14ac:dyDescent="0.25">
      <c r="A148" t="s">
        <v>146</v>
      </c>
      <c r="B148" s="5" t="str">
        <f>VLOOKUP(I148,KeyValues!$J$2:$K$1401,2)</f>
        <v>Water Stone</v>
      </c>
      <c r="C148">
        <f t="shared" si="24"/>
        <v>1000</v>
      </c>
      <c r="D148">
        <f t="shared" si="25"/>
        <v>1</v>
      </c>
      <c r="E148">
        <f t="shared" si="26"/>
        <v>8</v>
      </c>
      <c r="F148" s="7" t="str">
        <f>VLOOKUP(E148,KeyValues!$A$2:$B163,2)</f>
        <v>Evo. + Misc.</v>
      </c>
      <c r="G148">
        <f t="shared" si="28"/>
        <v>55</v>
      </c>
      <c r="H148" s="7" t="str">
        <f>VLOOKUP($G148,KeyValues!$S$2:$T$64,2)</f>
        <v>Smooth Stone</v>
      </c>
      <c r="I148">
        <f t="shared" si="27"/>
        <v>147</v>
      </c>
      <c r="J148">
        <f t="shared" si="29"/>
        <v>0</v>
      </c>
      <c r="K148" s="8">
        <f>IF(OR($E148=9,$E148=5),VLOOKUP(J148,KeyValues!$D$2:$E$562,2),IF(AND($E148=14,NOT(VLOOKUP(J148,KeyValues!$D$2:$E$562,2) = 0)),"???",0))</f>
        <v>0</v>
      </c>
      <c r="L148">
        <f t="shared" si="30"/>
        <v>0</v>
      </c>
      <c r="M148">
        <f t="shared" si="31"/>
        <v>0</v>
      </c>
      <c r="N148">
        <f t="shared" si="32"/>
        <v>6</v>
      </c>
      <c r="O148">
        <f t="shared" si="33"/>
        <v>8</v>
      </c>
      <c r="P148">
        <f t="shared" si="34"/>
        <v>3</v>
      </c>
      <c r="Q148">
        <f t="shared" si="35"/>
        <v>0</v>
      </c>
    </row>
    <row r="149" spans="1:17" x14ac:dyDescent="0.25">
      <c r="A149" t="s">
        <v>147</v>
      </c>
      <c r="B149" s="5" t="str">
        <f>VLOOKUP(I149,KeyValues!$J$2:$K$1401,2)</f>
        <v>Metal Coat</v>
      </c>
      <c r="C149">
        <f t="shared" si="24"/>
        <v>1000</v>
      </c>
      <c r="D149">
        <f t="shared" si="25"/>
        <v>1</v>
      </c>
      <c r="E149">
        <f t="shared" si="26"/>
        <v>8</v>
      </c>
      <c r="F149" s="7" t="str">
        <f>VLOOKUP(E149,KeyValues!$A$2:$B164,2)</f>
        <v>Evo. + Misc.</v>
      </c>
      <c r="G149">
        <f t="shared" si="28"/>
        <v>5</v>
      </c>
      <c r="H149" s="7" t="str">
        <f>VLOOKUP($G149,KeyValues!$S$2:$T$64,2)</f>
        <v>Cute Box</v>
      </c>
      <c r="I149">
        <f t="shared" si="27"/>
        <v>148</v>
      </c>
      <c r="J149">
        <f t="shared" si="29"/>
        <v>0</v>
      </c>
      <c r="K149" s="8">
        <f>IF(OR($E149=9,$E149=5),VLOOKUP(J149,KeyValues!$D$2:$E$562,2),IF(AND($E149=14,NOT(VLOOKUP(J149,KeyValues!$D$2:$E$562,2) = 0)),"???",0))</f>
        <v>0</v>
      </c>
      <c r="L149">
        <f t="shared" si="30"/>
        <v>0</v>
      </c>
      <c r="M149">
        <f t="shared" si="31"/>
        <v>0</v>
      </c>
      <c r="N149">
        <f t="shared" si="32"/>
        <v>11</v>
      </c>
      <c r="O149">
        <f t="shared" si="33"/>
        <v>8</v>
      </c>
      <c r="P149">
        <f t="shared" si="34"/>
        <v>3</v>
      </c>
      <c r="Q149">
        <f t="shared" si="35"/>
        <v>0</v>
      </c>
    </row>
    <row r="150" spans="1:17" x14ac:dyDescent="0.25">
      <c r="A150" t="s">
        <v>148</v>
      </c>
      <c r="B150" s="5" t="str">
        <f>VLOOKUP(I150,KeyValues!$J$2:$K$1401,2)</f>
        <v>Leaf Stone</v>
      </c>
      <c r="C150">
        <f t="shared" si="24"/>
        <v>1000</v>
      </c>
      <c r="D150">
        <f t="shared" si="25"/>
        <v>1</v>
      </c>
      <c r="E150">
        <f t="shared" si="26"/>
        <v>8</v>
      </c>
      <c r="F150" s="7" t="str">
        <f>VLOOKUP(E150,KeyValues!$A$2:$B165,2)</f>
        <v>Evo. + Misc.</v>
      </c>
      <c r="G150">
        <f t="shared" si="28"/>
        <v>55</v>
      </c>
      <c r="H150" s="7" t="str">
        <f>VLOOKUP($G150,KeyValues!$S$2:$T$64,2)</f>
        <v>Smooth Stone</v>
      </c>
      <c r="I150">
        <f t="shared" si="27"/>
        <v>149</v>
      </c>
      <c r="J150">
        <f t="shared" si="29"/>
        <v>0</v>
      </c>
      <c r="K150" s="8">
        <f>IF(OR($E150=9,$E150=5),VLOOKUP(J150,KeyValues!$D$2:$E$562,2),IF(AND($E150=14,NOT(VLOOKUP(J150,KeyValues!$D$2:$E$562,2) = 0)),"???",0))</f>
        <v>0</v>
      </c>
      <c r="L150">
        <f t="shared" si="30"/>
        <v>0</v>
      </c>
      <c r="M150">
        <f t="shared" si="31"/>
        <v>0</v>
      </c>
      <c r="N150">
        <f t="shared" si="32"/>
        <v>1</v>
      </c>
      <c r="O150">
        <f t="shared" si="33"/>
        <v>8</v>
      </c>
      <c r="P150">
        <f t="shared" si="34"/>
        <v>3</v>
      </c>
      <c r="Q150">
        <f t="shared" si="35"/>
        <v>0</v>
      </c>
    </row>
    <row r="151" spans="1:17" x14ac:dyDescent="0.25">
      <c r="A151" t="s">
        <v>149</v>
      </c>
      <c r="B151" s="5" t="str">
        <f>VLOOKUP(I151,KeyValues!$J$2:$K$1401,2)</f>
        <v>Dragon Scale</v>
      </c>
      <c r="C151">
        <f t="shared" si="24"/>
        <v>1000</v>
      </c>
      <c r="D151">
        <f t="shared" si="25"/>
        <v>1</v>
      </c>
      <c r="E151">
        <f t="shared" si="26"/>
        <v>8</v>
      </c>
      <c r="F151" s="7" t="str">
        <f>VLOOKUP(E151,KeyValues!$A$2:$B166,2)</f>
        <v>Evo. + Misc.</v>
      </c>
      <c r="G151">
        <f t="shared" si="28"/>
        <v>20</v>
      </c>
      <c r="H151" s="7" t="str">
        <f>VLOOKUP($G151,KeyValues!$S$2:$T$64,2)</f>
        <v>Layered Scale</v>
      </c>
      <c r="I151">
        <f t="shared" si="27"/>
        <v>150</v>
      </c>
      <c r="J151">
        <f t="shared" si="29"/>
        <v>0</v>
      </c>
      <c r="K151" s="8">
        <f>IF(OR($E151=9,$E151=5),VLOOKUP(J151,KeyValues!$D$2:$E$562,2),IF(AND($E151=14,NOT(VLOOKUP(J151,KeyValues!$D$2:$E$562,2) = 0)),"???",0))</f>
        <v>0</v>
      </c>
      <c r="L151">
        <f t="shared" si="30"/>
        <v>0</v>
      </c>
      <c r="M151">
        <f t="shared" si="31"/>
        <v>0</v>
      </c>
      <c r="N151">
        <f t="shared" si="32"/>
        <v>10</v>
      </c>
      <c r="O151">
        <f t="shared" si="33"/>
        <v>8</v>
      </c>
      <c r="P151">
        <f t="shared" si="34"/>
        <v>3</v>
      </c>
      <c r="Q151">
        <f t="shared" si="35"/>
        <v>0</v>
      </c>
    </row>
    <row r="152" spans="1:17" x14ac:dyDescent="0.25">
      <c r="A152" t="s">
        <v>150</v>
      </c>
      <c r="B152" s="5" t="str">
        <f>VLOOKUP(I152,KeyValues!$J$2:$K$1401,2)</f>
        <v>Link Cable</v>
      </c>
      <c r="C152">
        <f t="shared" si="24"/>
        <v>1000</v>
      </c>
      <c r="D152">
        <f t="shared" si="25"/>
        <v>1</v>
      </c>
      <c r="E152">
        <f t="shared" si="26"/>
        <v>8</v>
      </c>
      <c r="F152" s="7" t="str">
        <f>VLOOKUP(E152,KeyValues!$A$2:$B167,2)</f>
        <v>Evo. + Misc.</v>
      </c>
      <c r="G152">
        <f t="shared" si="28"/>
        <v>5</v>
      </c>
      <c r="H152" s="7" t="str">
        <f>VLOOKUP($G152,KeyValues!$S$2:$T$64,2)</f>
        <v>Cute Box</v>
      </c>
      <c r="I152">
        <f t="shared" si="27"/>
        <v>151</v>
      </c>
      <c r="J152">
        <f t="shared" si="29"/>
        <v>0</v>
      </c>
      <c r="K152" s="8">
        <f>IF(OR($E152=9,$E152=5),VLOOKUP(J152,KeyValues!$D$2:$E$562,2),IF(AND($E152=14,NOT(VLOOKUP(J152,KeyValues!$D$2:$E$562,2) = 0)),"???",0))</f>
        <v>0</v>
      </c>
      <c r="L152">
        <f t="shared" si="30"/>
        <v>0</v>
      </c>
      <c r="M152">
        <f t="shared" si="31"/>
        <v>0</v>
      </c>
      <c r="N152">
        <f t="shared" si="32"/>
        <v>10</v>
      </c>
      <c r="O152">
        <f t="shared" si="33"/>
        <v>8</v>
      </c>
      <c r="P152">
        <f t="shared" si="34"/>
        <v>3</v>
      </c>
      <c r="Q152">
        <f t="shared" si="35"/>
        <v>0</v>
      </c>
    </row>
    <row r="153" spans="1:17" x14ac:dyDescent="0.25">
      <c r="A153" t="s">
        <v>151</v>
      </c>
      <c r="B153" s="5" t="str">
        <f>VLOOKUP(I153,KeyValues!$J$2:$K$1401,2)</f>
        <v>Dubious Disc</v>
      </c>
      <c r="C153">
        <f t="shared" si="24"/>
        <v>1000</v>
      </c>
      <c r="D153">
        <f t="shared" si="25"/>
        <v>1</v>
      </c>
      <c r="E153">
        <f t="shared" si="26"/>
        <v>8</v>
      </c>
      <c r="F153" s="7" t="str">
        <f>VLOOKUP(E153,KeyValues!$A$2:$B168,2)</f>
        <v>Evo. + Misc.</v>
      </c>
      <c r="G153">
        <f t="shared" si="28"/>
        <v>5</v>
      </c>
      <c r="H153" s="7" t="str">
        <f>VLOOKUP($G153,KeyValues!$S$2:$T$64,2)</f>
        <v>Cute Box</v>
      </c>
      <c r="I153">
        <f t="shared" si="27"/>
        <v>152</v>
      </c>
      <c r="J153">
        <f t="shared" si="29"/>
        <v>0</v>
      </c>
      <c r="K153" s="8">
        <f>IF(OR($E153=9,$E153=5),VLOOKUP(J153,KeyValues!$D$2:$E$562,2),IF(AND($E153=14,NOT(VLOOKUP(J153,KeyValues!$D$2:$E$562,2) = 0)),"???",0))</f>
        <v>0</v>
      </c>
      <c r="L153">
        <f t="shared" si="30"/>
        <v>1</v>
      </c>
      <c r="M153">
        <f t="shared" si="31"/>
        <v>1</v>
      </c>
      <c r="N153">
        <f t="shared" si="32"/>
        <v>4</v>
      </c>
      <c r="O153">
        <f t="shared" si="33"/>
        <v>8</v>
      </c>
      <c r="P153">
        <f t="shared" si="34"/>
        <v>3</v>
      </c>
      <c r="Q153">
        <f t="shared" si="35"/>
        <v>0</v>
      </c>
    </row>
    <row r="154" spans="1:17" x14ac:dyDescent="0.25">
      <c r="A154" t="s">
        <v>152</v>
      </c>
      <c r="B154" s="5" t="str">
        <f>VLOOKUP(I154,KeyValues!$J$2:$K$1401,2)</f>
        <v>Protector</v>
      </c>
      <c r="C154">
        <f t="shared" si="24"/>
        <v>1000</v>
      </c>
      <c r="D154">
        <f t="shared" si="25"/>
        <v>1</v>
      </c>
      <c r="E154">
        <f t="shared" si="26"/>
        <v>8</v>
      </c>
      <c r="F154" s="7" t="str">
        <f>VLOOKUP(E154,KeyValues!$A$2:$B169,2)</f>
        <v>Evo. + Misc.</v>
      </c>
      <c r="G154">
        <f t="shared" si="28"/>
        <v>5</v>
      </c>
      <c r="H154" s="7" t="str">
        <f>VLOOKUP($G154,KeyValues!$S$2:$T$64,2)</f>
        <v>Cute Box</v>
      </c>
      <c r="I154">
        <f t="shared" si="27"/>
        <v>153</v>
      </c>
      <c r="J154">
        <f t="shared" si="29"/>
        <v>0</v>
      </c>
      <c r="K154" s="8">
        <f>IF(OR($E154=9,$E154=5),VLOOKUP(J154,KeyValues!$D$2:$E$562,2),IF(AND($E154=14,NOT(VLOOKUP(J154,KeyValues!$D$2:$E$562,2) = 0)),"???",0))</f>
        <v>0</v>
      </c>
      <c r="L154">
        <f t="shared" si="30"/>
        <v>2</v>
      </c>
      <c r="M154">
        <f t="shared" si="31"/>
        <v>2</v>
      </c>
      <c r="N154">
        <f t="shared" si="32"/>
        <v>1</v>
      </c>
      <c r="O154">
        <f t="shared" si="33"/>
        <v>8</v>
      </c>
      <c r="P154">
        <f t="shared" si="34"/>
        <v>3</v>
      </c>
      <c r="Q154">
        <f t="shared" si="35"/>
        <v>0</v>
      </c>
    </row>
    <row r="155" spans="1:17" x14ac:dyDescent="0.25">
      <c r="A155" t="s">
        <v>153</v>
      </c>
      <c r="B155" s="5" t="str">
        <f>VLOOKUP(I155,KeyValues!$J$2:$K$1401,2)</f>
        <v>Reaper Cloth</v>
      </c>
      <c r="C155">
        <f t="shared" si="24"/>
        <v>1000</v>
      </c>
      <c r="D155">
        <f t="shared" si="25"/>
        <v>1</v>
      </c>
      <c r="E155">
        <f t="shared" si="26"/>
        <v>8</v>
      </c>
      <c r="F155" s="7" t="str">
        <f>VLOOKUP(E155,KeyValues!$A$2:$B170,2)</f>
        <v>Evo. + Misc.</v>
      </c>
      <c r="G155">
        <f t="shared" si="28"/>
        <v>5</v>
      </c>
      <c r="H155" s="7" t="str">
        <f>VLOOKUP($G155,KeyValues!$S$2:$T$64,2)</f>
        <v>Cute Box</v>
      </c>
      <c r="I155">
        <f t="shared" si="27"/>
        <v>154</v>
      </c>
      <c r="J155">
        <f t="shared" si="29"/>
        <v>0</v>
      </c>
      <c r="K155" s="8">
        <f>IF(OR($E155=9,$E155=5),VLOOKUP(J155,KeyValues!$D$2:$E$562,2),IF(AND($E155=14,NOT(VLOOKUP(J155,KeyValues!$D$2:$E$562,2) = 0)),"???",0))</f>
        <v>0</v>
      </c>
      <c r="L155">
        <f t="shared" si="30"/>
        <v>3</v>
      </c>
      <c r="M155">
        <f t="shared" si="31"/>
        <v>3</v>
      </c>
      <c r="N155">
        <f t="shared" si="32"/>
        <v>7</v>
      </c>
      <c r="O155">
        <f t="shared" si="33"/>
        <v>8</v>
      </c>
      <c r="P155">
        <f t="shared" si="34"/>
        <v>3</v>
      </c>
      <c r="Q155">
        <f t="shared" si="35"/>
        <v>0</v>
      </c>
    </row>
    <row r="156" spans="1:17" x14ac:dyDescent="0.25">
      <c r="A156" t="s">
        <v>154</v>
      </c>
      <c r="B156" s="5" t="str">
        <f>VLOOKUP(I156,KeyValues!$J$2:$K$1401,2)</f>
        <v>Razor Fang</v>
      </c>
      <c r="C156">
        <f t="shared" si="24"/>
        <v>1000</v>
      </c>
      <c r="D156">
        <f t="shared" si="25"/>
        <v>1</v>
      </c>
      <c r="E156">
        <f t="shared" si="26"/>
        <v>8</v>
      </c>
      <c r="F156" s="7" t="str">
        <f>VLOOKUP(E156,KeyValues!$A$2:$B171,2)</f>
        <v>Evo. + Misc.</v>
      </c>
      <c r="G156">
        <f t="shared" si="28"/>
        <v>5</v>
      </c>
      <c r="H156" s="7" t="str">
        <f>VLOOKUP($G156,KeyValues!$S$2:$T$64,2)</f>
        <v>Cute Box</v>
      </c>
      <c r="I156">
        <f t="shared" si="27"/>
        <v>155</v>
      </c>
      <c r="J156">
        <f t="shared" si="29"/>
        <v>0</v>
      </c>
      <c r="K156" s="8">
        <f>IF(OR($E156=9,$E156=5),VLOOKUP(J156,KeyValues!$D$2:$E$562,2),IF(AND($E156=14,NOT(VLOOKUP(J156,KeyValues!$D$2:$E$562,2) = 0)),"???",0))</f>
        <v>0</v>
      </c>
      <c r="L156">
        <f t="shared" si="30"/>
        <v>3</v>
      </c>
      <c r="M156">
        <f t="shared" si="31"/>
        <v>3</v>
      </c>
      <c r="N156">
        <f t="shared" si="32"/>
        <v>8</v>
      </c>
      <c r="O156">
        <f t="shared" si="33"/>
        <v>8</v>
      </c>
      <c r="P156">
        <f t="shared" si="34"/>
        <v>3</v>
      </c>
      <c r="Q156">
        <f t="shared" si="35"/>
        <v>0</v>
      </c>
    </row>
    <row r="157" spans="1:17" x14ac:dyDescent="0.25">
      <c r="A157" t="s">
        <v>155</v>
      </c>
      <c r="B157" s="5" t="str">
        <f>VLOOKUP(I157,KeyValues!$J$2:$K$1401,2)</f>
        <v>Razor Claw</v>
      </c>
      <c r="C157">
        <f t="shared" si="24"/>
        <v>1000</v>
      </c>
      <c r="D157">
        <f t="shared" si="25"/>
        <v>1</v>
      </c>
      <c r="E157">
        <f t="shared" si="26"/>
        <v>8</v>
      </c>
      <c r="F157" s="7" t="str">
        <f>VLOOKUP(E157,KeyValues!$A$2:$B172,2)</f>
        <v>Evo. + Misc.</v>
      </c>
      <c r="G157">
        <f t="shared" si="28"/>
        <v>5</v>
      </c>
      <c r="H157" s="7" t="str">
        <f>VLOOKUP($G157,KeyValues!$S$2:$T$64,2)</f>
        <v>Cute Box</v>
      </c>
      <c r="I157">
        <f t="shared" si="27"/>
        <v>156</v>
      </c>
      <c r="J157">
        <f t="shared" si="29"/>
        <v>0</v>
      </c>
      <c r="K157" s="8">
        <f>IF(OR($E157=9,$E157=5),VLOOKUP(J157,KeyValues!$D$2:$E$562,2),IF(AND($E157=14,NOT(VLOOKUP(J157,KeyValues!$D$2:$E$562,2) = 0)),"???",0))</f>
        <v>0</v>
      </c>
      <c r="L157">
        <f t="shared" si="30"/>
        <v>3</v>
      </c>
      <c r="M157">
        <f t="shared" si="31"/>
        <v>3</v>
      </c>
      <c r="N157">
        <f t="shared" si="32"/>
        <v>0</v>
      </c>
      <c r="O157">
        <f t="shared" si="33"/>
        <v>8</v>
      </c>
      <c r="P157">
        <f t="shared" si="34"/>
        <v>3</v>
      </c>
      <c r="Q157">
        <f t="shared" si="35"/>
        <v>0</v>
      </c>
    </row>
    <row r="158" spans="1:17" x14ac:dyDescent="0.25">
      <c r="A158" t="s">
        <v>156</v>
      </c>
      <c r="B158" s="5" t="str">
        <f>VLOOKUP(I158,KeyValues!$J$2:$K$1401,2)</f>
        <v>Electirizer</v>
      </c>
      <c r="C158">
        <f t="shared" si="24"/>
        <v>1000</v>
      </c>
      <c r="D158">
        <f t="shared" si="25"/>
        <v>1</v>
      </c>
      <c r="E158">
        <f t="shared" si="26"/>
        <v>8</v>
      </c>
      <c r="F158" s="7" t="str">
        <f>VLOOKUP(E158,KeyValues!$A$2:$B173,2)</f>
        <v>Evo. + Misc.</v>
      </c>
      <c r="G158">
        <f t="shared" si="28"/>
        <v>5</v>
      </c>
      <c r="H158" s="7" t="str">
        <f>VLOOKUP($G158,KeyValues!$S$2:$T$64,2)</f>
        <v>Cute Box</v>
      </c>
      <c r="I158">
        <f t="shared" si="27"/>
        <v>157</v>
      </c>
      <c r="J158">
        <f t="shared" si="29"/>
        <v>0</v>
      </c>
      <c r="K158" s="8">
        <f>IF(OR($E158=9,$E158=5),VLOOKUP(J158,KeyValues!$D$2:$E$562,2),IF(AND($E158=14,NOT(VLOOKUP(J158,KeyValues!$D$2:$E$562,2) = 0)),"???",0))</f>
        <v>0</v>
      </c>
      <c r="L158">
        <f t="shared" si="30"/>
        <v>4</v>
      </c>
      <c r="M158">
        <f t="shared" si="31"/>
        <v>4</v>
      </c>
      <c r="N158">
        <f t="shared" si="32"/>
        <v>3</v>
      </c>
      <c r="O158">
        <f t="shared" si="33"/>
        <v>8</v>
      </c>
      <c r="P158">
        <f t="shared" si="34"/>
        <v>3</v>
      </c>
      <c r="Q158">
        <f t="shared" si="35"/>
        <v>0</v>
      </c>
    </row>
    <row r="159" spans="1:17" x14ac:dyDescent="0.25">
      <c r="A159" t="s">
        <v>157</v>
      </c>
      <c r="B159" s="5" t="str">
        <f>VLOOKUP(I159,KeyValues!$J$2:$K$1401,2)</f>
        <v>Magmarizer</v>
      </c>
      <c r="C159">
        <f t="shared" si="24"/>
        <v>1000</v>
      </c>
      <c r="D159">
        <f t="shared" si="25"/>
        <v>1</v>
      </c>
      <c r="E159">
        <f t="shared" si="26"/>
        <v>8</v>
      </c>
      <c r="F159" s="7" t="str">
        <f>VLOOKUP(E159,KeyValues!$A$2:$B174,2)</f>
        <v>Evo. + Misc.</v>
      </c>
      <c r="G159">
        <f t="shared" si="28"/>
        <v>5</v>
      </c>
      <c r="H159" s="7" t="str">
        <f>VLOOKUP($G159,KeyValues!$S$2:$T$64,2)</f>
        <v>Cute Box</v>
      </c>
      <c r="I159">
        <f t="shared" si="27"/>
        <v>158</v>
      </c>
      <c r="J159">
        <f t="shared" si="29"/>
        <v>0</v>
      </c>
      <c r="K159" s="8">
        <f>IF(OR($E159=9,$E159=5),VLOOKUP(J159,KeyValues!$D$2:$E$562,2),IF(AND($E159=14,NOT(VLOOKUP(J159,KeyValues!$D$2:$E$562,2) = 0)),"???",0))</f>
        <v>0</v>
      </c>
      <c r="L159">
        <f t="shared" si="30"/>
        <v>5</v>
      </c>
      <c r="M159">
        <f t="shared" si="31"/>
        <v>5</v>
      </c>
      <c r="N159">
        <f t="shared" si="32"/>
        <v>6</v>
      </c>
      <c r="O159">
        <f t="shared" si="33"/>
        <v>8</v>
      </c>
      <c r="P159">
        <f t="shared" si="34"/>
        <v>3</v>
      </c>
      <c r="Q159">
        <f t="shared" si="35"/>
        <v>0</v>
      </c>
    </row>
    <row r="160" spans="1:17" x14ac:dyDescent="0.25">
      <c r="A160" t="s">
        <v>158</v>
      </c>
      <c r="B160" s="5" t="str">
        <f>VLOOKUP(I160,KeyValues!$J$2:$K$1401,2)</f>
        <v>Oval Stone</v>
      </c>
      <c r="C160">
        <f t="shared" si="24"/>
        <v>1000</v>
      </c>
      <c r="D160">
        <f t="shared" si="25"/>
        <v>1</v>
      </c>
      <c r="E160">
        <f t="shared" si="26"/>
        <v>8</v>
      </c>
      <c r="F160" s="7" t="str">
        <f>VLOOKUP(E160,KeyValues!$A$2:$B175,2)</f>
        <v>Evo. + Misc.</v>
      </c>
      <c r="G160">
        <f t="shared" si="28"/>
        <v>55</v>
      </c>
      <c r="H160" s="7" t="str">
        <f>VLOOKUP($G160,KeyValues!$S$2:$T$64,2)</f>
        <v>Smooth Stone</v>
      </c>
      <c r="I160">
        <f t="shared" si="27"/>
        <v>159</v>
      </c>
      <c r="J160">
        <f t="shared" si="29"/>
        <v>0</v>
      </c>
      <c r="K160" s="8">
        <f>IF(OR($E160=9,$E160=5),VLOOKUP(J160,KeyValues!$D$2:$E$562,2),IF(AND($E160=14,NOT(VLOOKUP(J160,KeyValues!$D$2:$E$562,2) = 0)),"???",0))</f>
        <v>0</v>
      </c>
      <c r="L160">
        <f t="shared" si="30"/>
        <v>6</v>
      </c>
      <c r="M160">
        <f t="shared" si="31"/>
        <v>6</v>
      </c>
      <c r="N160">
        <f t="shared" si="32"/>
        <v>7</v>
      </c>
      <c r="O160">
        <f t="shared" si="33"/>
        <v>8</v>
      </c>
      <c r="P160">
        <f t="shared" si="34"/>
        <v>3</v>
      </c>
      <c r="Q160">
        <f t="shared" si="35"/>
        <v>0</v>
      </c>
    </row>
    <row r="161" spans="1:17" x14ac:dyDescent="0.25">
      <c r="A161" t="s">
        <v>159</v>
      </c>
      <c r="B161" s="5" t="str">
        <f>VLOOKUP(I161,KeyValues!$J$2:$K$1401,2)</f>
        <v>Dawn Stone</v>
      </c>
      <c r="C161">
        <f t="shared" si="24"/>
        <v>1000</v>
      </c>
      <c r="D161">
        <f t="shared" si="25"/>
        <v>1</v>
      </c>
      <c r="E161">
        <f t="shared" si="26"/>
        <v>8</v>
      </c>
      <c r="F161" s="7" t="str">
        <f>VLOOKUP(E161,KeyValues!$A$2:$B176,2)</f>
        <v>Evo. + Misc.</v>
      </c>
      <c r="G161">
        <f t="shared" si="28"/>
        <v>55</v>
      </c>
      <c r="H161" s="7" t="str">
        <f>VLOOKUP($G161,KeyValues!$S$2:$T$64,2)</f>
        <v>Smooth Stone</v>
      </c>
      <c r="I161">
        <f t="shared" si="27"/>
        <v>160</v>
      </c>
      <c r="J161">
        <f t="shared" si="29"/>
        <v>0</v>
      </c>
      <c r="K161" s="8">
        <f>IF(OR($E161=9,$E161=5),VLOOKUP(J161,KeyValues!$D$2:$E$562,2),IF(AND($E161=14,NOT(VLOOKUP(J161,KeyValues!$D$2:$E$562,2) = 0)),"???",0))</f>
        <v>0</v>
      </c>
      <c r="L161">
        <f t="shared" si="30"/>
        <v>7</v>
      </c>
      <c r="M161">
        <f t="shared" si="31"/>
        <v>7</v>
      </c>
      <c r="N161">
        <f t="shared" si="32"/>
        <v>8</v>
      </c>
      <c r="O161">
        <f t="shared" si="33"/>
        <v>8</v>
      </c>
      <c r="P161">
        <f t="shared" si="34"/>
        <v>3</v>
      </c>
      <c r="Q161">
        <f t="shared" si="35"/>
        <v>0</v>
      </c>
    </row>
    <row r="162" spans="1:17" x14ac:dyDescent="0.25">
      <c r="A162" t="s">
        <v>160</v>
      </c>
      <c r="B162" s="5" t="str">
        <f>VLOOKUP(I162,KeyValues!$J$2:$K$1401,2)</f>
        <v>Shiny Stone</v>
      </c>
      <c r="C162">
        <f t="shared" si="24"/>
        <v>1000</v>
      </c>
      <c r="D162">
        <f t="shared" si="25"/>
        <v>1</v>
      </c>
      <c r="E162">
        <f t="shared" si="26"/>
        <v>8</v>
      </c>
      <c r="F162" s="7" t="str">
        <f>VLOOKUP(E162,KeyValues!$A$2:$B177,2)</f>
        <v>Evo. + Misc.</v>
      </c>
      <c r="G162">
        <f t="shared" si="28"/>
        <v>55</v>
      </c>
      <c r="H162" s="7" t="str">
        <f>VLOOKUP($G162,KeyValues!$S$2:$T$64,2)</f>
        <v>Smooth Stone</v>
      </c>
      <c r="I162">
        <f t="shared" si="27"/>
        <v>161</v>
      </c>
      <c r="J162">
        <f t="shared" si="29"/>
        <v>0</v>
      </c>
      <c r="K162" s="8">
        <f>IF(OR($E162=9,$E162=5),VLOOKUP(J162,KeyValues!$D$2:$E$562,2),IF(AND($E162=14,NOT(VLOOKUP(J162,KeyValues!$D$2:$E$562,2) = 0)),"???",0))</f>
        <v>0</v>
      </c>
      <c r="L162">
        <f t="shared" si="30"/>
        <v>8</v>
      </c>
      <c r="M162">
        <f t="shared" si="31"/>
        <v>8</v>
      </c>
      <c r="N162">
        <f t="shared" si="32"/>
        <v>9</v>
      </c>
      <c r="O162">
        <f t="shared" si="33"/>
        <v>8</v>
      </c>
      <c r="P162">
        <f t="shared" si="34"/>
        <v>3</v>
      </c>
      <c r="Q162">
        <f t="shared" si="35"/>
        <v>0</v>
      </c>
    </row>
    <row r="163" spans="1:17" x14ac:dyDescent="0.25">
      <c r="A163" t="s">
        <v>161</v>
      </c>
      <c r="B163" s="5" t="str">
        <f>VLOOKUP(I163,KeyValues!$J$2:$K$1401,2)</f>
        <v>Dusk Stone</v>
      </c>
      <c r="C163">
        <f t="shared" si="24"/>
        <v>1000</v>
      </c>
      <c r="D163">
        <f t="shared" si="25"/>
        <v>1</v>
      </c>
      <c r="E163">
        <f t="shared" si="26"/>
        <v>8</v>
      </c>
      <c r="F163" s="7" t="str">
        <f>VLOOKUP(E163,KeyValues!$A$2:$B178,2)</f>
        <v>Evo. + Misc.</v>
      </c>
      <c r="G163">
        <f t="shared" si="28"/>
        <v>55</v>
      </c>
      <c r="H163" s="7" t="str">
        <f>VLOOKUP($G163,KeyValues!$S$2:$T$64,2)</f>
        <v>Smooth Stone</v>
      </c>
      <c r="I163">
        <f t="shared" si="27"/>
        <v>162</v>
      </c>
      <c r="J163">
        <f t="shared" si="29"/>
        <v>0</v>
      </c>
      <c r="K163" s="8">
        <f>IF(OR($E163=9,$E163=5),VLOOKUP(J163,KeyValues!$D$2:$E$562,2),IF(AND($E163=14,NOT(VLOOKUP(J163,KeyValues!$D$2:$E$562,2) = 0)),"???",0))</f>
        <v>0</v>
      </c>
      <c r="L163">
        <f t="shared" si="30"/>
        <v>9</v>
      </c>
      <c r="M163">
        <f t="shared" si="31"/>
        <v>9</v>
      </c>
      <c r="N163">
        <f t="shared" si="32"/>
        <v>11</v>
      </c>
      <c r="O163">
        <f t="shared" si="33"/>
        <v>8</v>
      </c>
      <c r="P163">
        <f t="shared" si="34"/>
        <v>3</v>
      </c>
      <c r="Q163">
        <f t="shared" si="35"/>
        <v>0</v>
      </c>
    </row>
    <row r="164" spans="1:17" x14ac:dyDescent="0.25">
      <c r="A164" t="s">
        <v>162</v>
      </c>
      <c r="B164" s="5" t="str">
        <f>VLOOKUP(I164,KeyValues!$J$2:$K$1401,2)</f>
        <v>Coronet Rock</v>
      </c>
      <c r="C164">
        <f t="shared" si="24"/>
        <v>1000</v>
      </c>
      <c r="D164">
        <f t="shared" si="25"/>
        <v>1</v>
      </c>
      <c r="E164">
        <f t="shared" si="26"/>
        <v>8</v>
      </c>
      <c r="F164" s="7" t="str">
        <f>VLOOKUP(E164,KeyValues!$A$2:$B179,2)</f>
        <v>Evo. + Misc.</v>
      </c>
      <c r="G164">
        <f t="shared" si="28"/>
        <v>61</v>
      </c>
      <c r="H164" s="7" t="str">
        <f>VLOOKUP($G164,KeyValues!$S$2:$T$64,2)</f>
        <v>Round Stone</v>
      </c>
      <c r="I164">
        <f t="shared" si="27"/>
        <v>163</v>
      </c>
      <c r="J164">
        <f t="shared" si="29"/>
        <v>0</v>
      </c>
      <c r="K164" s="8">
        <f>IF(OR($E164=9,$E164=5),VLOOKUP(J164,KeyValues!$D$2:$E$562,2),IF(AND($E164=14,NOT(VLOOKUP(J164,KeyValues!$D$2:$E$562,2) = 0)),"???",0))</f>
        <v>0</v>
      </c>
      <c r="L164">
        <f t="shared" si="30"/>
        <v>10</v>
      </c>
      <c r="M164">
        <f t="shared" si="31"/>
        <v>10</v>
      </c>
      <c r="N164">
        <f t="shared" si="32"/>
        <v>4</v>
      </c>
      <c r="O164">
        <f t="shared" si="33"/>
        <v>8</v>
      </c>
      <c r="P164">
        <f t="shared" si="34"/>
        <v>3</v>
      </c>
      <c r="Q164">
        <f t="shared" si="35"/>
        <v>0</v>
      </c>
    </row>
    <row r="165" spans="1:17" x14ac:dyDescent="0.25">
      <c r="A165" t="s">
        <v>163</v>
      </c>
      <c r="B165" s="5" t="str">
        <f>VLOOKUP(I165,KeyValues!$J$2:$K$1401,2)</f>
        <v>Mossy Rock</v>
      </c>
      <c r="C165">
        <f t="shared" si="24"/>
        <v>1000</v>
      </c>
      <c r="D165">
        <f t="shared" si="25"/>
        <v>1</v>
      </c>
      <c r="E165">
        <f t="shared" si="26"/>
        <v>8</v>
      </c>
      <c r="F165" s="7" t="str">
        <f>VLOOKUP(E165,KeyValues!$A$2:$B180,2)</f>
        <v>Evo. + Misc.</v>
      </c>
      <c r="G165">
        <f t="shared" si="28"/>
        <v>61</v>
      </c>
      <c r="H165" s="7" t="str">
        <f>VLOOKUP($G165,KeyValues!$S$2:$T$64,2)</f>
        <v>Round Stone</v>
      </c>
      <c r="I165">
        <f t="shared" si="27"/>
        <v>164</v>
      </c>
      <c r="J165">
        <f t="shared" si="29"/>
        <v>0</v>
      </c>
      <c r="K165" s="8">
        <f>IF(OR($E165=9,$E165=5),VLOOKUP(J165,KeyValues!$D$2:$E$562,2),IF(AND($E165=14,NOT(VLOOKUP(J165,KeyValues!$D$2:$E$562,2) = 0)),"???",0))</f>
        <v>0</v>
      </c>
      <c r="L165">
        <f t="shared" si="30"/>
        <v>11</v>
      </c>
      <c r="M165">
        <f t="shared" si="31"/>
        <v>11</v>
      </c>
      <c r="N165">
        <f t="shared" si="32"/>
        <v>1</v>
      </c>
      <c r="O165">
        <f t="shared" si="33"/>
        <v>8</v>
      </c>
      <c r="P165">
        <f t="shared" si="34"/>
        <v>3</v>
      </c>
      <c r="Q165">
        <f t="shared" si="35"/>
        <v>0</v>
      </c>
    </row>
    <row r="166" spans="1:17" x14ac:dyDescent="0.25">
      <c r="A166" t="s">
        <v>164</v>
      </c>
      <c r="B166" s="5" t="str">
        <f>VLOOKUP(I166,KeyValues!$J$2:$K$1401,2)</f>
        <v>Frozen Rock</v>
      </c>
      <c r="C166">
        <f t="shared" si="24"/>
        <v>1000</v>
      </c>
      <c r="D166">
        <f t="shared" si="25"/>
        <v>1</v>
      </c>
      <c r="E166">
        <f t="shared" si="26"/>
        <v>8</v>
      </c>
      <c r="F166" s="7" t="str">
        <f>VLOOKUP(E166,KeyValues!$A$2:$B181,2)</f>
        <v>Evo. + Misc.</v>
      </c>
      <c r="G166">
        <f t="shared" si="28"/>
        <v>61</v>
      </c>
      <c r="H166" s="7" t="str">
        <f>VLOOKUP($G166,KeyValues!$S$2:$T$64,2)</f>
        <v>Round Stone</v>
      </c>
      <c r="I166">
        <f t="shared" si="27"/>
        <v>165</v>
      </c>
      <c r="J166">
        <f t="shared" si="29"/>
        <v>0</v>
      </c>
      <c r="K166" s="8">
        <f>IF(OR($E166=9,$E166=5),VLOOKUP(J166,KeyValues!$D$2:$E$562,2),IF(AND($E166=14,NOT(VLOOKUP(J166,KeyValues!$D$2:$E$562,2) = 0)),"???",0))</f>
        <v>0</v>
      </c>
      <c r="L166">
        <f t="shared" si="30"/>
        <v>12</v>
      </c>
      <c r="M166">
        <f t="shared" si="31"/>
        <v>12</v>
      </c>
      <c r="N166">
        <f t="shared" si="32"/>
        <v>7</v>
      </c>
      <c r="O166">
        <f t="shared" si="33"/>
        <v>8</v>
      </c>
      <c r="P166">
        <f t="shared" si="34"/>
        <v>3</v>
      </c>
      <c r="Q166">
        <f t="shared" si="35"/>
        <v>0</v>
      </c>
    </row>
    <row r="167" spans="1:17" x14ac:dyDescent="0.25">
      <c r="A167" t="s">
        <v>165</v>
      </c>
      <c r="B167" s="5" t="str">
        <f>VLOOKUP(I167,KeyValues!$J$2:$K$1401,2)</f>
        <v>$$$</v>
      </c>
      <c r="C167">
        <f t="shared" si="24"/>
        <v>1000</v>
      </c>
      <c r="D167">
        <f t="shared" si="25"/>
        <v>1</v>
      </c>
      <c r="E167">
        <f t="shared" si="26"/>
        <v>8</v>
      </c>
      <c r="F167" s="7" t="str">
        <f>VLOOKUP(E167,KeyValues!$A$2:$B182,2)</f>
        <v>Evo. + Misc.</v>
      </c>
      <c r="G167">
        <f t="shared" si="28"/>
        <v>10</v>
      </c>
      <c r="H167" s="7" t="str">
        <f>VLOOKUP($G167,KeyValues!$S$2:$T$64,2)</f>
        <v>Decorated Chest</v>
      </c>
      <c r="I167">
        <f t="shared" si="27"/>
        <v>166</v>
      </c>
      <c r="J167">
        <f t="shared" si="29"/>
        <v>0</v>
      </c>
      <c r="K167" s="8">
        <f>IF(OR($E167=9,$E167=5),VLOOKUP(J167,KeyValues!$D$2:$E$562,2),IF(AND($E167=14,NOT(VLOOKUP(J167,KeyValues!$D$2:$E$562,2) = 0)),"???",0))</f>
        <v>0</v>
      </c>
      <c r="L167">
        <f t="shared" si="30"/>
        <v>13</v>
      </c>
      <c r="M167">
        <f t="shared" si="31"/>
        <v>13</v>
      </c>
      <c r="N167">
        <f t="shared" si="32"/>
        <v>0</v>
      </c>
      <c r="O167">
        <f t="shared" si="33"/>
        <v>8</v>
      </c>
      <c r="P167">
        <f t="shared" si="34"/>
        <v>0</v>
      </c>
      <c r="Q167">
        <f t="shared" si="35"/>
        <v>0</v>
      </c>
    </row>
    <row r="168" spans="1:17" x14ac:dyDescent="0.25">
      <c r="A168" t="s">
        <v>166</v>
      </c>
      <c r="B168" s="5" t="str">
        <f>VLOOKUP(I168,KeyValues!$J$2:$K$1401,2)</f>
        <v>Gone Pebble</v>
      </c>
      <c r="C168">
        <f t="shared" si="24"/>
        <v>25</v>
      </c>
      <c r="D168">
        <f t="shared" si="25"/>
        <v>2</v>
      </c>
      <c r="E168">
        <f t="shared" si="26"/>
        <v>8</v>
      </c>
      <c r="F168" s="7" t="str">
        <f>VLOOKUP(E168,KeyValues!$A$2:$B183,2)</f>
        <v>Evo. + Misc.</v>
      </c>
      <c r="G168">
        <f t="shared" si="28"/>
        <v>1</v>
      </c>
      <c r="H168" s="7" t="str">
        <f>VLOOKUP($G168,KeyValues!$S$2:$T$64,2)</f>
        <v>Rugged Stone</v>
      </c>
      <c r="I168">
        <f t="shared" si="27"/>
        <v>167</v>
      </c>
      <c r="J168">
        <f t="shared" si="29"/>
        <v>0</v>
      </c>
      <c r="K168" s="8">
        <f>IF(OR($E168=9,$E168=5),VLOOKUP(J168,KeyValues!$D$2:$E$562,2),IF(AND($E168=14,NOT(VLOOKUP(J168,KeyValues!$D$2:$E$562,2) = 0)),"???",0))</f>
        <v>0</v>
      </c>
      <c r="L168">
        <f t="shared" si="30"/>
        <v>14</v>
      </c>
      <c r="M168">
        <f t="shared" si="31"/>
        <v>14</v>
      </c>
      <c r="N168">
        <f t="shared" si="32"/>
        <v>11</v>
      </c>
      <c r="O168">
        <f t="shared" si="33"/>
        <v>8</v>
      </c>
      <c r="P168">
        <f t="shared" si="34"/>
        <v>193</v>
      </c>
      <c r="Q168">
        <f t="shared" si="35"/>
        <v>0</v>
      </c>
    </row>
    <row r="169" spans="1:17" x14ac:dyDescent="0.25">
      <c r="A169" t="s">
        <v>167</v>
      </c>
      <c r="B169" s="5" t="str">
        <f>VLOOKUP(I169,KeyValues!$J$2:$K$1401,2)</f>
        <v>Wander Gummi</v>
      </c>
      <c r="C169">
        <f t="shared" si="24"/>
        <v>3500</v>
      </c>
      <c r="D169">
        <f t="shared" si="25"/>
        <v>60</v>
      </c>
      <c r="E169">
        <f t="shared" si="26"/>
        <v>8</v>
      </c>
      <c r="F169" s="7" t="str">
        <f>VLOOKUP(E169,KeyValues!$A$2:$B184,2)</f>
        <v>Evo. + Misc.</v>
      </c>
      <c r="G169">
        <f t="shared" si="28"/>
        <v>17</v>
      </c>
      <c r="H169" s="7" t="str">
        <f>VLOOKUP($G169,KeyValues!$S$2:$T$64,2)</f>
        <v>Gummi 1</v>
      </c>
      <c r="I169">
        <f t="shared" si="27"/>
        <v>168</v>
      </c>
      <c r="J169">
        <f t="shared" si="29"/>
        <v>0</v>
      </c>
      <c r="K169" s="8">
        <f>IF(OR($E169=9,$E169=5),VLOOKUP(J169,KeyValues!$D$2:$E$562,2),IF(AND($E169=14,NOT(VLOOKUP(J169,KeyValues!$D$2:$E$562,2) = 0)),"???",0))</f>
        <v>0</v>
      </c>
      <c r="L169">
        <f t="shared" si="30"/>
        <v>15</v>
      </c>
      <c r="M169">
        <f t="shared" si="31"/>
        <v>15</v>
      </c>
      <c r="N169">
        <f t="shared" si="32"/>
        <v>15</v>
      </c>
      <c r="O169">
        <f t="shared" si="33"/>
        <v>8</v>
      </c>
      <c r="P169">
        <f t="shared" si="34"/>
        <v>33</v>
      </c>
      <c r="Q169">
        <f t="shared" si="35"/>
        <v>0</v>
      </c>
    </row>
    <row r="170" spans="1:17" x14ac:dyDescent="0.25">
      <c r="A170" t="s">
        <v>168</v>
      </c>
      <c r="B170" s="5" t="str">
        <f>VLOOKUP(I170,KeyValues!$J$2:$K$1401,2)</f>
        <v>Prize Ticket</v>
      </c>
      <c r="C170">
        <f t="shared" si="24"/>
        <v>1000</v>
      </c>
      <c r="D170">
        <f t="shared" si="25"/>
        <v>1</v>
      </c>
      <c r="E170">
        <f t="shared" si="26"/>
        <v>8</v>
      </c>
      <c r="F170" s="7" t="str">
        <f>VLOOKUP(E170,KeyValues!$A$2:$B185,2)</f>
        <v>Evo. + Misc.</v>
      </c>
      <c r="G170">
        <f t="shared" si="28"/>
        <v>27</v>
      </c>
      <c r="H170" s="7" t="str">
        <f>VLOOKUP($G170,KeyValues!$S$2:$T$64,2)</f>
        <v>Tag</v>
      </c>
      <c r="I170">
        <f t="shared" si="27"/>
        <v>169</v>
      </c>
      <c r="J170">
        <f t="shared" si="29"/>
        <v>0</v>
      </c>
      <c r="K170" s="8">
        <f>IF(OR($E170=9,$E170=5),VLOOKUP(J170,KeyValues!$D$2:$E$562,2),IF(AND($E170=14,NOT(VLOOKUP(J170,KeyValues!$D$2:$E$562,2) = 0)),"???",0))</f>
        <v>0</v>
      </c>
      <c r="L170">
        <f t="shared" si="30"/>
        <v>16</v>
      </c>
      <c r="M170">
        <f t="shared" si="31"/>
        <v>16</v>
      </c>
      <c r="N170">
        <f t="shared" si="32"/>
        <v>1</v>
      </c>
      <c r="O170">
        <f t="shared" si="33"/>
        <v>8</v>
      </c>
      <c r="P170">
        <f t="shared" si="34"/>
        <v>1</v>
      </c>
      <c r="Q170">
        <f t="shared" si="35"/>
        <v>0</v>
      </c>
    </row>
    <row r="171" spans="1:17" x14ac:dyDescent="0.25">
      <c r="A171" t="s">
        <v>169</v>
      </c>
      <c r="B171" s="5" t="str">
        <f>VLOOKUP(I171,KeyValues!$J$2:$K$1401,2)</f>
        <v>Silver Ticket</v>
      </c>
      <c r="C171">
        <f t="shared" si="24"/>
        <v>1000</v>
      </c>
      <c r="D171">
        <f t="shared" si="25"/>
        <v>1</v>
      </c>
      <c r="E171">
        <f t="shared" si="26"/>
        <v>8</v>
      </c>
      <c r="F171" s="7" t="str">
        <f>VLOOKUP(E171,KeyValues!$A$2:$B186,2)</f>
        <v>Evo. + Misc.</v>
      </c>
      <c r="G171">
        <f t="shared" si="28"/>
        <v>27</v>
      </c>
      <c r="H171" s="7" t="str">
        <f>VLOOKUP($G171,KeyValues!$S$2:$T$64,2)</f>
        <v>Tag</v>
      </c>
      <c r="I171">
        <f t="shared" si="27"/>
        <v>170</v>
      </c>
      <c r="J171">
        <f t="shared" si="29"/>
        <v>0</v>
      </c>
      <c r="K171" s="8">
        <f>IF(OR($E171=9,$E171=5),VLOOKUP(J171,KeyValues!$D$2:$E$562,2),IF(AND($E171=14,NOT(VLOOKUP(J171,KeyValues!$D$2:$E$562,2) = 0)),"???",0))</f>
        <v>0</v>
      </c>
      <c r="L171">
        <f t="shared" si="30"/>
        <v>17</v>
      </c>
      <c r="M171">
        <f t="shared" si="31"/>
        <v>17</v>
      </c>
      <c r="N171">
        <f t="shared" si="32"/>
        <v>10</v>
      </c>
      <c r="O171">
        <f t="shared" si="33"/>
        <v>8</v>
      </c>
      <c r="P171">
        <f t="shared" si="34"/>
        <v>1</v>
      </c>
      <c r="Q171">
        <f t="shared" si="35"/>
        <v>0</v>
      </c>
    </row>
    <row r="172" spans="1:17" x14ac:dyDescent="0.25">
      <c r="A172" t="s">
        <v>170</v>
      </c>
      <c r="B172" s="5" t="str">
        <f>VLOOKUP(I172,KeyValues!$J$2:$K$1401,2)</f>
        <v>Gold Ticket</v>
      </c>
      <c r="C172">
        <f t="shared" si="24"/>
        <v>1000</v>
      </c>
      <c r="D172">
        <f t="shared" si="25"/>
        <v>1</v>
      </c>
      <c r="E172">
        <f t="shared" si="26"/>
        <v>8</v>
      </c>
      <c r="F172" s="7" t="str">
        <f>VLOOKUP(E172,KeyValues!$A$2:$B187,2)</f>
        <v>Evo. + Misc.</v>
      </c>
      <c r="G172">
        <f t="shared" si="28"/>
        <v>27</v>
      </c>
      <c r="H172" s="7" t="str">
        <f>VLOOKUP($G172,KeyValues!$S$2:$T$64,2)</f>
        <v>Tag</v>
      </c>
      <c r="I172">
        <f t="shared" si="27"/>
        <v>171</v>
      </c>
      <c r="J172">
        <f t="shared" si="29"/>
        <v>0</v>
      </c>
      <c r="K172" s="8">
        <f>IF(OR($E172=9,$E172=5),VLOOKUP(J172,KeyValues!$D$2:$E$562,2),IF(AND($E172=14,NOT(VLOOKUP(J172,KeyValues!$D$2:$E$562,2) = 0)),"???",0))</f>
        <v>0</v>
      </c>
      <c r="L172">
        <f t="shared" si="30"/>
        <v>18</v>
      </c>
      <c r="M172">
        <f t="shared" si="31"/>
        <v>18</v>
      </c>
      <c r="N172">
        <f t="shared" si="32"/>
        <v>5</v>
      </c>
      <c r="O172">
        <f t="shared" si="33"/>
        <v>8</v>
      </c>
      <c r="P172">
        <f t="shared" si="34"/>
        <v>1</v>
      </c>
      <c r="Q172">
        <f t="shared" si="35"/>
        <v>0</v>
      </c>
    </row>
    <row r="173" spans="1:17" x14ac:dyDescent="0.25">
      <c r="A173" t="s">
        <v>171</v>
      </c>
      <c r="B173" s="5" t="str">
        <f>VLOOKUP(I173,KeyValues!$J$2:$K$1401,2)</f>
        <v>Prism Ticket</v>
      </c>
      <c r="C173">
        <f t="shared" si="24"/>
        <v>1000</v>
      </c>
      <c r="D173">
        <f t="shared" si="25"/>
        <v>1</v>
      </c>
      <c r="E173">
        <f t="shared" si="26"/>
        <v>8</v>
      </c>
      <c r="F173" s="7" t="str">
        <f>VLOOKUP(E173,KeyValues!$A$2:$B188,2)</f>
        <v>Evo. + Misc.</v>
      </c>
      <c r="G173">
        <f t="shared" si="28"/>
        <v>27</v>
      </c>
      <c r="H173" s="7" t="str">
        <f>VLOOKUP($G173,KeyValues!$S$2:$T$64,2)</f>
        <v>Tag</v>
      </c>
      <c r="I173">
        <f t="shared" si="27"/>
        <v>172</v>
      </c>
      <c r="J173">
        <f t="shared" si="29"/>
        <v>0</v>
      </c>
      <c r="K173" s="8">
        <f>IF(OR($E173=9,$E173=5),VLOOKUP(J173,KeyValues!$D$2:$E$562,2),IF(AND($E173=14,NOT(VLOOKUP(J173,KeyValues!$D$2:$E$562,2) = 0)),"???",0))</f>
        <v>0</v>
      </c>
      <c r="L173">
        <f t="shared" si="30"/>
        <v>19</v>
      </c>
      <c r="M173">
        <f t="shared" si="31"/>
        <v>19</v>
      </c>
      <c r="N173">
        <f t="shared" si="32"/>
        <v>4</v>
      </c>
      <c r="O173">
        <f t="shared" si="33"/>
        <v>8</v>
      </c>
      <c r="P173">
        <f t="shared" si="34"/>
        <v>1</v>
      </c>
      <c r="Q173">
        <f t="shared" si="35"/>
        <v>0</v>
      </c>
    </row>
    <row r="174" spans="1:17" x14ac:dyDescent="0.25">
      <c r="A174" t="s">
        <v>172</v>
      </c>
      <c r="B174" s="5" t="str">
        <f>VLOOKUP(I174,KeyValues!$J$2:$K$1401,2)</f>
        <v>Mystery Part</v>
      </c>
      <c r="C174">
        <f t="shared" si="24"/>
        <v>5000</v>
      </c>
      <c r="D174">
        <f t="shared" si="25"/>
        <v>1</v>
      </c>
      <c r="E174">
        <f t="shared" si="26"/>
        <v>8</v>
      </c>
      <c r="F174" s="7" t="str">
        <f>VLOOKUP(E174,KeyValues!$A$2:$B189,2)</f>
        <v>Evo. + Misc.</v>
      </c>
      <c r="G174">
        <f t="shared" si="28"/>
        <v>18</v>
      </c>
      <c r="H174" s="7" t="str">
        <f>VLOOKUP($G174,KeyValues!$S$2:$T$64,2)</f>
        <v>Pyramid</v>
      </c>
      <c r="I174">
        <f t="shared" si="27"/>
        <v>173</v>
      </c>
      <c r="J174">
        <f t="shared" si="29"/>
        <v>0</v>
      </c>
      <c r="K174" s="8">
        <f>IF(OR($E174=9,$E174=5),VLOOKUP(J174,KeyValues!$D$2:$E$562,2),IF(AND($E174=14,NOT(VLOOKUP(J174,KeyValues!$D$2:$E$562,2) = 0)),"???",0))</f>
        <v>0</v>
      </c>
      <c r="L174">
        <f t="shared" si="30"/>
        <v>0</v>
      </c>
      <c r="M174">
        <f t="shared" si="31"/>
        <v>0</v>
      </c>
      <c r="N174">
        <f t="shared" si="32"/>
        <v>3</v>
      </c>
      <c r="O174">
        <f t="shared" si="33"/>
        <v>7</v>
      </c>
      <c r="P174">
        <f t="shared" si="34"/>
        <v>3</v>
      </c>
      <c r="Q174">
        <f t="shared" si="35"/>
        <v>0</v>
      </c>
    </row>
    <row r="175" spans="1:17" x14ac:dyDescent="0.25">
      <c r="A175" t="s">
        <v>173</v>
      </c>
      <c r="B175" s="5" t="str">
        <f>VLOOKUP(I175,KeyValues!$J$2:$K$1401,2)</f>
        <v>Secret Slab</v>
      </c>
      <c r="C175">
        <f t="shared" si="24"/>
        <v>5000</v>
      </c>
      <c r="D175">
        <f t="shared" si="25"/>
        <v>1</v>
      </c>
      <c r="E175">
        <f t="shared" si="26"/>
        <v>8</v>
      </c>
      <c r="F175" s="7" t="str">
        <f>VLOOKUP(E175,KeyValues!$A$2:$B190,2)</f>
        <v>Evo. + Misc.</v>
      </c>
      <c r="G175">
        <f t="shared" si="28"/>
        <v>46</v>
      </c>
      <c r="H175" s="7" t="str">
        <f>VLOOKUP($G175,KeyValues!$S$2:$T$64,2)</f>
        <v>Slab</v>
      </c>
      <c r="I175">
        <f t="shared" si="27"/>
        <v>174</v>
      </c>
      <c r="J175">
        <f t="shared" si="29"/>
        <v>0</v>
      </c>
      <c r="K175" s="8">
        <f>IF(OR($E175=9,$E175=5),VLOOKUP(J175,KeyValues!$D$2:$E$562,2),IF(AND($E175=14,NOT(VLOOKUP(J175,KeyValues!$D$2:$E$562,2) = 0)),"???",0))</f>
        <v>0</v>
      </c>
      <c r="L175">
        <f t="shared" si="30"/>
        <v>0</v>
      </c>
      <c r="M175">
        <f t="shared" si="31"/>
        <v>0</v>
      </c>
      <c r="N175">
        <f t="shared" si="32"/>
        <v>5</v>
      </c>
      <c r="O175">
        <f t="shared" si="33"/>
        <v>8</v>
      </c>
      <c r="P175">
        <f t="shared" si="34"/>
        <v>3</v>
      </c>
      <c r="Q175">
        <f t="shared" si="35"/>
        <v>0</v>
      </c>
    </row>
    <row r="176" spans="1:17" x14ac:dyDescent="0.25">
      <c r="A176" t="s">
        <v>174</v>
      </c>
      <c r="B176" s="5" t="str">
        <f>VLOOKUP(I176,KeyValues!$J$2:$K$1401,2)</f>
        <v>$$$</v>
      </c>
      <c r="C176">
        <f t="shared" si="24"/>
        <v>5000</v>
      </c>
      <c r="D176">
        <f t="shared" si="25"/>
        <v>1</v>
      </c>
      <c r="E176">
        <f t="shared" si="26"/>
        <v>8</v>
      </c>
      <c r="F176" s="7" t="str">
        <f>VLOOKUP(E176,KeyValues!$A$2:$B191,2)</f>
        <v>Evo. + Misc.</v>
      </c>
      <c r="G176">
        <f t="shared" si="28"/>
        <v>4</v>
      </c>
      <c r="H176" s="7" t="str">
        <f>VLOOKUP($G176,KeyValues!$S$2:$T$64,2)</f>
        <v>Scarf 1</v>
      </c>
      <c r="I176">
        <f t="shared" si="27"/>
        <v>175</v>
      </c>
      <c r="J176">
        <f t="shared" si="29"/>
        <v>0</v>
      </c>
      <c r="K176" s="8">
        <f>IF(OR($E176=9,$E176=5),VLOOKUP(J176,KeyValues!$D$2:$E$562,2),IF(AND($E176=14,NOT(VLOOKUP(J176,KeyValues!$D$2:$E$562,2) = 0)),"???",0))</f>
        <v>0</v>
      </c>
      <c r="L176">
        <f t="shared" si="30"/>
        <v>0</v>
      </c>
      <c r="M176">
        <f t="shared" si="31"/>
        <v>0</v>
      </c>
      <c r="N176">
        <f t="shared" si="32"/>
        <v>11</v>
      </c>
      <c r="O176">
        <f t="shared" si="33"/>
        <v>8</v>
      </c>
      <c r="P176">
        <f t="shared" si="34"/>
        <v>2</v>
      </c>
      <c r="Q176">
        <f t="shared" si="35"/>
        <v>0</v>
      </c>
    </row>
    <row r="177" spans="1:17" x14ac:dyDescent="0.25">
      <c r="A177" t="s">
        <v>175</v>
      </c>
      <c r="B177" s="5" t="str">
        <f>VLOOKUP(I177,KeyValues!$J$2:$K$1401,2)</f>
        <v>$$$</v>
      </c>
      <c r="C177">
        <f t="shared" si="24"/>
        <v>5000</v>
      </c>
      <c r="D177">
        <f t="shared" si="25"/>
        <v>1</v>
      </c>
      <c r="E177">
        <f t="shared" si="26"/>
        <v>8</v>
      </c>
      <c r="F177" s="7" t="str">
        <f>VLOOKUP(E177,KeyValues!$A$2:$B192,2)</f>
        <v>Evo. + Misc.</v>
      </c>
      <c r="G177">
        <f t="shared" si="28"/>
        <v>4</v>
      </c>
      <c r="H177" s="7" t="str">
        <f>VLOOKUP($G177,KeyValues!$S$2:$T$64,2)</f>
        <v>Scarf 1</v>
      </c>
      <c r="I177">
        <f t="shared" si="27"/>
        <v>176</v>
      </c>
      <c r="J177">
        <f t="shared" si="29"/>
        <v>0</v>
      </c>
      <c r="K177" s="8">
        <f>IF(OR($E177=9,$E177=5),VLOOKUP(J177,KeyValues!$D$2:$E$562,2),IF(AND($E177=14,NOT(VLOOKUP(J177,KeyValues!$D$2:$E$562,2) = 0)),"???",0))</f>
        <v>0</v>
      </c>
      <c r="L177">
        <f t="shared" si="30"/>
        <v>0</v>
      </c>
      <c r="M177">
        <f t="shared" si="31"/>
        <v>0</v>
      </c>
      <c r="N177">
        <f t="shared" si="32"/>
        <v>6</v>
      </c>
      <c r="O177">
        <f t="shared" si="33"/>
        <v>8</v>
      </c>
      <c r="P177">
        <f t="shared" si="34"/>
        <v>2</v>
      </c>
      <c r="Q177">
        <f t="shared" si="35"/>
        <v>0</v>
      </c>
    </row>
    <row r="178" spans="1:17" x14ac:dyDescent="0.25">
      <c r="A178" t="s">
        <v>176</v>
      </c>
      <c r="B178" s="5" t="str">
        <f>VLOOKUP(I178,KeyValues!$J$2:$K$1401,2)</f>
        <v>$$$</v>
      </c>
      <c r="C178">
        <f t="shared" si="24"/>
        <v>5000</v>
      </c>
      <c r="D178">
        <f t="shared" si="25"/>
        <v>1</v>
      </c>
      <c r="E178">
        <f t="shared" si="26"/>
        <v>8</v>
      </c>
      <c r="F178" s="7" t="str">
        <f>VLOOKUP(E178,KeyValues!$A$2:$B193,2)</f>
        <v>Evo. + Misc.</v>
      </c>
      <c r="G178">
        <f t="shared" si="28"/>
        <v>5</v>
      </c>
      <c r="H178" s="7" t="str">
        <f>VLOOKUP($G178,KeyValues!$S$2:$T$64,2)</f>
        <v>Cute Box</v>
      </c>
      <c r="I178">
        <f t="shared" si="27"/>
        <v>177</v>
      </c>
      <c r="J178">
        <f t="shared" si="29"/>
        <v>0</v>
      </c>
      <c r="K178" s="8">
        <f>IF(OR($E178=9,$E178=5),VLOOKUP(J178,KeyValues!$D$2:$E$562,2),IF(AND($E178=14,NOT(VLOOKUP(J178,KeyValues!$D$2:$E$562,2) = 0)),"???",0))</f>
        <v>0</v>
      </c>
      <c r="L178">
        <f t="shared" si="30"/>
        <v>0</v>
      </c>
      <c r="M178">
        <f t="shared" si="31"/>
        <v>0</v>
      </c>
      <c r="N178">
        <f t="shared" si="32"/>
        <v>5</v>
      </c>
      <c r="O178">
        <f t="shared" si="33"/>
        <v>8</v>
      </c>
      <c r="P178">
        <f t="shared" si="34"/>
        <v>2</v>
      </c>
      <c r="Q178">
        <f t="shared" si="35"/>
        <v>0</v>
      </c>
    </row>
    <row r="179" spans="1:17" x14ac:dyDescent="0.25">
      <c r="A179" t="s">
        <v>177</v>
      </c>
      <c r="B179" s="5" t="str">
        <f>VLOOKUP(I179,KeyValues!$J$2:$K$1401,2)</f>
        <v>Wonder Egg</v>
      </c>
      <c r="C179">
        <f t="shared" si="24"/>
        <v>8000</v>
      </c>
      <c r="D179">
        <f t="shared" si="25"/>
        <v>500</v>
      </c>
      <c r="E179">
        <f t="shared" si="26"/>
        <v>4</v>
      </c>
      <c r="F179" s="7" t="str">
        <f>VLOOKUP(E179,KeyValues!$A$2:$B194,2)</f>
        <v>Hold item</v>
      </c>
      <c r="G179">
        <f t="shared" si="28"/>
        <v>62</v>
      </c>
      <c r="H179" s="7" t="str">
        <f>VLOOKUP($G179,KeyValues!$S$2:$T$64,2)</f>
        <v>Manaphy Egg</v>
      </c>
      <c r="I179">
        <f t="shared" si="27"/>
        <v>178</v>
      </c>
      <c r="J179">
        <f t="shared" si="29"/>
        <v>0</v>
      </c>
      <c r="K179" s="8">
        <f>IF(OR($E179=9,$E179=5),VLOOKUP(J179,KeyValues!$D$2:$E$562,2),IF(AND($E179=14,NOT(VLOOKUP(J179,KeyValues!$D$2:$E$562,2) = 0)),"???",0))</f>
        <v>0</v>
      </c>
      <c r="L179">
        <f t="shared" si="30"/>
        <v>0</v>
      </c>
      <c r="M179">
        <f t="shared" si="31"/>
        <v>0</v>
      </c>
      <c r="N179">
        <f t="shared" si="32"/>
        <v>3</v>
      </c>
      <c r="O179">
        <f t="shared" si="33"/>
        <v>10</v>
      </c>
      <c r="P179">
        <f t="shared" si="34"/>
        <v>3</v>
      </c>
      <c r="Q179">
        <f t="shared" si="35"/>
        <v>0</v>
      </c>
    </row>
    <row r="180" spans="1:17" x14ac:dyDescent="0.25">
      <c r="A180" t="s">
        <v>178</v>
      </c>
      <c r="B180" s="5" t="str">
        <f>VLOOKUP(I180,KeyValues!$J$2:$K$1401,2)</f>
        <v>Gracidea</v>
      </c>
      <c r="C180">
        <f t="shared" si="24"/>
        <v>8000</v>
      </c>
      <c r="D180">
        <f t="shared" si="25"/>
        <v>1</v>
      </c>
      <c r="E180">
        <f t="shared" si="26"/>
        <v>8</v>
      </c>
      <c r="F180" s="7" t="str">
        <f>VLOOKUP(E180,KeyValues!$A$2:$B195,2)</f>
        <v>Evo. + Misc.</v>
      </c>
      <c r="G180">
        <f t="shared" si="28"/>
        <v>51</v>
      </c>
      <c r="H180" s="7" t="str">
        <f>VLOOKUP($G180,KeyValues!$S$2:$T$64,2)</f>
        <v>Flower</v>
      </c>
      <c r="I180">
        <f t="shared" si="27"/>
        <v>179</v>
      </c>
      <c r="J180">
        <f t="shared" si="29"/>
        <v>0</v>
      </c>
      <c r="K180" s="8">
        <f>IF(OR($E180=9,$E180=5),VLOOKUP(J180,KeyValues!$D$2:$E$562,2),IF(AND($E180=14,NOT(VLOOKUP(J180,KeyValues!$D$2:$E$562,2) = 0)),"???",0))</f>
        <v>0</v>
      </c>
      <c r="L180">
        <f t="shared" si="30"/>
        <v>0</v>
      </c>
      <c r="M180">
        <f t="shared" si="31"/>
        <v>0</v>
      </c>
      <c r="N180">
        <f t="shared" si="32"/>
        <v>6</v>
      </c>
      <c r="O180">
        <f t="shared" si="33"/>
        <v>10</v>
      </c>
      <c r="P180">
        <f t="shared" si="34"/>
        <v>65</v>
      </c>
      <c r="Q180">
        <f t="shared" si="35"/>
        <v>0</v>
      </c>
    </row>
    <row r="181" spans="1:17" x14ac:dyDescent="0.25">
      <c r="A181" t="s">
        <v>179</v>
      </c>
      <c r="B181" s="5" t="str">
        <f>VLOOKUP(I181,KeyValues!$J$2:$K$1401,2)</f>
        <v>Sky Gift</v>
      </c>
      <c r="C181">
        <f t="shared" si="24"/>
        <v>8000</v>
      </c>
      <c r="D181">
        <f t="shared" si="25"/>
        <v>1</v>
      </c>
      <c r="E181">
        <f t="shared" si="26"/>
        <v>8</v>
      </c>
      <c r="F181" s="7" t="str">
        <f>VLOOKUP(E181,KeyValues!$A$2:$B196,2)</f>
        <v>Evo. + Misc.</v>
      </c>
      <c r="G181">
        <f t="shared" si="28"/>
        <v>5</v>
      </c>
      <c r="H181" s="7" t="str">
        <f>VLOOKUP($G181,KeyValues!$S$2:$T$64,2)</f>
        <v>Cute Box</v>
      </c>
      <c r="I181">
        <f t="shared" si="27"/>
        <v>180</v>
      </c>
      <c r="J181">
        <f t="shared" si="29"/>
        <v>0</v>
      </c>
      <c r="K181" s="8">
        <f>IF(OR($E181=9,$E181=5),VLOOKUP(J181,KeyValues!$D$2:$E$562,2),IF(AND($E181=14,NOT(VLOOKUP(J181,KeyValues!$D$2:$E$562,2) = 0)),"???",0))</f>
        <v>0</v>
      </c>
      <c r="L181">
        <f t="shared" si="30"/>
        <v>0</v>
      </c>
      <c r="M181">
        <f t="shared" si="31"/>
        <v>0</v>
      </c>
      <c r="N181">
        <f t="shared" si="32"/>
        <v>0</v>
      </c>
      <c r="O181">
        <f t="shared" si="33"/>
        <v>10</v>
      </c>
      <c r="P181">
        <f t="shared" si="34"/>
        <v>3</v>
      </c>
      <c r="Q181">
        <f t="shared" si="35"/>
        <v>0</v>
      </c>
    </row>
    <row r="182" spans="1:17" x14ac:dyDescent="0.25">
      <c r="A182" t="s">
        <v>180</v>
      </c>
      <c r="B182" s="5" t="str">
        <f>VLOOKUP(I182,KeyValues!$J$2:$K$1401,2)</f>
        <v>$$$</v>
      </c>
      <c r="C182">
        <f t="shared" si="24"/>
        <v>8000</v>
      </c>
      <c r="D182">
        <f t="shared" si="25"/>
        <v>1</v>
      </c>
      <c r="E182">
        <f t="shared" si="26"/>
        <v>8</v>
      </c>
      <c r="F182" s="7" t="str">
        <f>VLOOKUP(E182,KeyValues!$A$2:$B197,2)</f>
        <v>Evo. + Misc.</v>
      </c>
      <c r="G182">
        <f t="shared" si="28"/>
        <v>10</v>
      </c>
      <c r="H182" s="7" t="str">
        <f>VLOOKUP($G182,KeyValues!$S$2:$T$64,2)</f>
        <v>Decorated Chest</v>
      </c>
      <c r="I182">
        <f t="shared" si="27"/>
        <v>181</v>
      </c>
      <c r="J182">
        <f t="shared" si="29"/>
        <v>0</v>
      </c>
      <c r="K182" s="8">
        <f>IF(OR($E182=9,$E182=5),VLOOKUP(J182,KeyValues!$D$2:$E$562,2),IF(AND($E182=14,NOT(VLOOKUP(J182,KeyValues!$D$2:$E$562,2) = 0)),"???",0))</f>
        <v>0</v>
      </c>
      <c r="L182">
        <f t="shared" si="30"/>
        <v>0</v>
      </c>
      <c r="M182">
        <f t="shared" si="31"/>
        <v>0</v>
      </c>
      <c r="N182">
        <f t="shared" si="32"/>
        <v>0</v>
      </c>
      <c r="O182">
        <f t="shared" si="33"/>
        <v>10</v>
      </c>
      <c r="P182">
        <f t="shared" si="34"/>
        <v>2</v>
      </c>
      <c r="Q182">
        <f t="shared" si="35"/>
        <v>0</v>
      </c>
    </row>
    <row r="183" spans="1:17" x14ac:dyDescent="0.25">
      <c r="A183" t="s">
        <v>181</v>
      </c>
      <c r="B183" s="5" t="str">
        <f>VLOOKUP(I183,KeyValues!$J$2:$K$1401,2)</f>
        <v>Key</v>
      </c>
      <c r="C183">
        <f t="shared" si="24"/>
        <v>8000</v>
      </c>
      <c r="D183">
        <f t="shared" si="25"/>
        <v>1</v>
      </c>
      <c r="E183">
        <f t="shared" si="26"/>
        <v>8</v>
      </c>
      <c r="F183" s="7" t="str">
        <f>VLOOKUP(E183,KeyValues!$A$2:$B198,2)</f>
        <v>Evo. + Misc.</v>
      </c>
      <c r="G183">
        <f t="shared" si="28"/>
        <v>16</v>
      </c>
      <c r="H183" s="7" t="str">
        <f>VLOOKUP($G183,KeyValues!$S$2:$T$64,2)</f>
        <v>Key</v>
      </c>
      <c r="I183">
        <f t="shared" si="27"/>
        <v>182</v>
      </c>
      <c r="J183">
        <f t="shared" si="29"/>
        <v>0</v>
      </c>
      <c r="K183" s="8">
        <f>IF(OR($E183=9,$E183=5),VLOOKUP(J183,KeyValues!$D$2:$E$562,2),IF(AND($E183=14,NOT(VLOOKUP(J183,KeyValues!$D$2:$E$562,2) = 0)),"???",0))</f>
        <v>0</v>
      </c>
      <c r="L183">
        <f t="shared" si="30"/>
        <v>0</v>
      </c>
      <c r="M183">
        <f t="shared" si="31"/>
        <v>0</v>
      </c>
      <c r="N183">
        <f t="shared" si="32"/>
        <v>11</v>
      </c>
      <c r="O183">
        <f t="shared" si="33"/>
        <v>8</v>
      </c>
      <c r="P183">
        <f t="shared" si="34"/>
        <v>3</v>
      </c>
      <c r="Q183">
        <f t="shared" si="35"/>
        <v>0</v>
      </c>
    </row>
    <row r="184" spans="1:17" x14ac:dyDescent="0.25">
      <c r="A184" t="s">
        <v>182</v>
      </c>
      <c r="B184" s="5" t="str">
        <f>VLOOKUP(I184,KeyValues!$J$2:$K$1401,2)</f>
        <v>Poké</v>
      </c>
      <c r="C184">
        <f t="shared" si="24"/>
        <v>0</v>
      </c>
      <c r="D184">
        <f t="shared" si="25"/>
        <v>0</v>
      </c>
      <c r="E184">
        <f t="shared" si="26"/>
        <v>6</v>
      </c>
      <c r="F184" s="7" t="str">
        <f>VLOOKUP(E184,KeyValues!$A$2:$B199,2)</f>
        <v>Poke</v>
      </c>
      <c r="G184">
        <f t="shared" si="28"/>
        <v>6</v>
      </c>
      <c r="H184" s="7" t="str">
        <f>VLOOKUP($G184,KeyValues!$S$2:$T$64,2)</f>
        <v>Money</v>
      </c>
      <c r="I184">
        <f t="shared" si="27"/>
        <v>183</v>
      </c>
      <c r="J184">
        <f t="shared" si="29"/>
        <v>0</v>
      </c>
      <c r="K184" s="8">
        <f>IF(OR($E184=9,$E184=5),VLOOKUP(J184,KeyValues!$D$2:$E$562,2),IF(AND($E184=14,NOT(VLOOKUP(J184,KeyValues!$D$2:$E$562,2) = 0)),"???",0))</f>
        <v>0</v>
      </c>
      <c r="L184">
        <f t="shared" si="30"/>
        <v>0</v>
      </c>
      <c r="M184">
        <f t="shared" si="31"/>
        <v>0</v>
      </c>
      <c r="N184">
        <f t="shared" si="32"/>
        <v>3</v>
      </c>
      <c r="O184">
        <f t="shared" si="33"/>
        <v>7</v>
      </c>
      <c r="P184">
        <f t="shared" si="34"/>
        <v>3</v>
      </c>
      <c r="Q184">
        <f t="shared" si="35"/>
        <v>0</v>
      </c>
    </row>
    <row r="185" spans="1:17" x14ac:dyDescent="0.25">
      <c r="A185" t="s">
        <v>183</v>
      </c>
      <c r="B185" s="5" t="str">
        <f>VLOOKUP(I185,KeyValues!$J$2:$K$1401,2)</f>
        <v>$$$</v>
      </c>
      <c r="C185">
        <f t="shared" si="24"/>
        <v>1</v>
      </c>
      <c r="D185">
        <f t="shared" si="25"/>
        <v>1</v>
      </c>
      <c r="E185">
        <f t="shared" si="26"/>
        <v>8</v>
      </c>
      <c r="F185" s="7" t="str">
        <f>VLOOKUP(E185,KeyValues!$A$2:$B200,2)</f>
        <v>Evo. + Misc.</v>
      </c>
      <c r="G185">
        <f t="shared" si="28"/>
        <v>16</v>
      </c>
      <c r="H185" s="7" t="str">
        <f>VLOOKUP($G185,KeyValues!$S$2:$T$64,2)</f>
        <v>Key</v>
      </c>
      <c r="I185">
        <f t="shared" si="27"/>
        <v>184</v>
      </c>
      <c r="J185">
        <f t="shared" si="29"/>
        <v>0</v>
      </c>
      <c r="K185" s="8">
        <f>IF(OR($E185=9,$E185=5),VLOOKUP(J185,KeyValues!$D$2:$E$562,2),IF(AND($E185=14,NOT(VLOOKUP(J185,KeyValues!$D$2:$E$562,2) = 0)),"???",0))</f>
        <v>0</v>
      </c>
      <c r="L185">
        <f t="shared" si="30"/>
        <v>0</v>
      </c>
      <c r="M185">
        <f t="shared" si="31"/>
        <v>0</v>
      </c>
      <c r="N185">
        <f t="shared" si="32"/>
        <v>5</v>
      </c>
      <c r="O185">
        <f t="shared" si="33"/>
        <v>8</v>
      </c>
      <c r="P185">
        <f t="shared" si="34"/>
        <v>2</v>
      </c>
      <c r="Q185">
        <f t="shared" si="35"/>
        <v>0</v>
      </c>
    </row>
    <row r="186" spans="1:17" x14ac:dyDescent="0.25">
      <c r="A186" t="s">
        <v>184</v>
      </c>
      <c r="B186" s="5" t="str">
        <f>VLOOKUP(I186,KeyValues!$J$2:$K$1401,2)</f>
        <v>$$$</v>
      </c>
      <c r="C186">
        <f t="shared" si="24"/>
        <v>1000</v>
      </c>
      <c r="D186">
        <f t="shared" si="25"/>
        <v>1</v>
      </c>
      <c r="E186">
        <f t="shared" si="26"/>
        <v>8</v>
      </c>
      <c r="F186" s="7" t="str">
        <f>VLOOKUP(E186,KeyValues!$A$2:$B201,2)</f>
        <v>Evo. + Misc.</v>
      </c>
      <c r="G186">
        <f t="shared" si="28"/>
        <v>16</v>
      </c>
      <c r="H186" s="7" t="str">
        <f>VLOOKUP($G186,KeyValues!$S$2:$T$64,2)</f>
        <v>Key</v>
      </c>
      <c r="I186">
        <f t="shared" si="27"/>
        <v>185</v>
      </c>
      <c r="J186">
        <f t="shared" si="29"/>
        <v>0</v>
      </c>
      <c r="K186" s="8">
        <f>IF(OR($E186=9,$E186=5),VLOOKUP(J186,KeyValues!$D$2:$E$562,2),IF(AND($E186=14,NOT(VLOOKUP(J186,KeyValues!$D$2:$E$562,2) = 0)),"???",0))</f>
        <v>0</v>
      </c>
      <c r="L186">
        <f t="shared" si="30"/>
        <v>0</v>
      </c>
      <c r="M186">
        <f t="shared" si="31"/>
        <v>0</v>
      </c>
      <c r="N186">
        <f t="shared" si="32"/>
        <v>3</v>
      </c>
      <c r="O186">
        <f t="shared" si="33"/>
        <v>8</v>
      </c>
      <c r="P186">
        <f t="shared" si="34"/>
        <v>2</v>
      </c>
      <c r="Q186">
        <f t="shared" si="35"/>
        <v>0</v>
      </c>
    </row>
    <row r="187" spans="1:17" x14ac:dyDescent="0.25">
      <c r="A187" t="s">
        <v>185</v>
      </c>
      <c r="B187" s="5" t="str">
        <f>VLOOKUP(I187,KeyValues!$J$2:$K$1401,2)</f>
        <v>Lost Loot</v>
      </c>
      <c r="C187">
        <f t="shared" si="24"/>
        <v>9999</v>
      </c>
      <c r="D187">
        <f t="shared" si="25"/>
        <v>4000</v>
      </c>
      <c r="E187">
        <f t="shared" si="26"/>
        <v>8</v>
      </c>
      <c r="F187" s="7" t="str">
        <f>VLOOKUP(E187,KeyValues!$A$2:$B202,2)</f>
        <v>Evo. + Misc.</v>
      </c>
      <c r="G187">
        <f t="shared" si="28"/>
        <v>5</v>
      </c>
      <c r="H187" s="7" t="str">
        <f>VLOOKUP($G187,KeyValues!$S$2:$T$64,2)</f>
        <v>Cute Box</v>
      </c>
      <c r="I187">
        <f t="shared" si="27"/>
        <v>186</v>
      </c>
      <c r="J187">
        <f t="shared" si="29"/>
        <v>0</v>
      </c>
      <c r="K187" s="8">
        <f>IF(OR($E187=9,$E187=5),VLOOKUP(J187,KeyValues!$D$2:$E$562,2),IF(AND($E187=14,NOT(VLOOKUP(J187,KeyValues!$D$2:$E$562,2) = 0)),"???",0))</f>
        <v>0</v>
      </c>
      <c r="L187">
        <f t="shared" si="30"/>
        <v>0</v>
      </c>
      <c r="M187">
        <f t="shared" si="31"/>
        <v>0</v>
      </c>
      <c r="N187">
        <f t="shared" si="32"/>
        <v>3</v>
      </c>
      <c r="O187">
        <f t="shared" si="33"/>
        <v>8</v>
      </c>
      <c r="P187">
        <f t="shared" si="34"/>
        <v>3</v>
      </c>
      <c r="Q187">
        <f t="shared" si="35"/>
        <v>0</v>
      </c>
    </row>
    <row r="188" spans="1:17" x14ac:dyDescent="0.25">
      <c r="A188" t="s">
        <v>186</v>
      </c>
      <c r="B188" s="5" t="str">
        <f>VLOOKUP(I188,KeyValues!$J$2:$K$1401,2)</f>
        <v>Used TM</v>
      </c>
      <c r="C188">
        <f t="shared" si="24"/>
        <v>1</v>
      </c>
      <c r="D188">
        <f t="shared" si="25"/>
        <v>1</v>
      </c>
      <c r="E188">
        <f t="shared" si="26"/>
        <v>11</v>
      </c>
      <c r="F188" s="7" t="str">
        <f>VLOOKUP(E188,KeyValues!$A$2:$B203,2)</f>
        <v>Used TM</v>
      </c>
      <c r="G188">
        <f t="shared" si="28"/>
        <v>8</v>
      </c>
      <c r="H188" s="7" t="str">
        <f>VLOOKUP($G188,KeyValues!$S$2:$T$64,2)</f>
        <v>Song</v>
      </c>
      <c r="I188">
        <f t="shared" si="27"/>
        <v>187</v>
      </c>
      <c r="J188">
        <f t="shared" si="29"/>
        <v>0</v>
      </c>
      <c r="K188" s="8">
        <f>IF(OR($E188=9,$E188=5),VLOOKUP(J188,KeyValues!$D$2:$E$562,2),IF(AND($E188=14,NOT(VLOOKUP(J188,KeyValues!$D$2:$E$562,2) = 0)),"???",0))</f>
        <v>0</v>
      </c>
      <c r="L188">
        <f t="shared" si="30"/>
        <v>0</v>
      </c>
      <c r="M188">
        <f t="shared" si="31"/>
        <v>0</v>
      </c>
      <c r="N188">
        <f t="shared" si="32"/>
        <v>2</v>
      </c>
      <c r="O188">
        <f t="shared" si="33"/>
        <v>9</v>
      </c>
      <c r="P188">
        <f t="shared" si="34"/>
        <v>3</v>
      </c>
      <c r="Q188">
        <f t="shared" si="35"/>
        <v>0</v>
      </c>
    </row>
    <row r="189" spans="1:17" x14ac:dyDescent="0.25">
      <c r="A189" t="s">
        <v>187</v>
      </c>
      <c r="B189" s="5" t="str">
        <f>VLOOKUP(I189,KeyValues!$J$2:$K$1401,2)</f>
        <v>Focus Punch</v>
      </c>
      <c r="C189">
        <f t="shared" si="24"/>
        <v>6000</v>
      </c>
      <c r="D189">
        <f t="shared" si="25"/>
        <v>250</v>
      </c>
      <c r="E189">
        <f t="shared" si="26"/>
        <v>5</v>
      </c>
      <c r="F189" s="7" t="str">
        <f>VLOOKUP(E189,KeyValues!$A$2:$B204,2)</f>
        <v>TM &amp; HM</v>
      </c>
      <c r="G189">
        <f t="shared" si="28"/>
        <v>8</v>
      </c>
      <c r="H189" s="7" t="str">
        <f>VLOOKUP($G189,KeyValues!$S$2:$T$64,2)</f>
        <v>Song</v>
      </c>
      <c r="I189">
        <f t="shared" si="27"/>
        <v>188</v>
      </c>
      <c r="J189">
        <f t="shared" si="29"/>
        <v>75</v>
      </c>
      <c r="K189" s="8" t="str">
        <f>IF(OR($E189=9,$E189=5),VLOOKUP(J189,KeyValues!$D$2:$E$562,2),IF(AND($E189=14,NOT(VLOOKUP(J189,KeyValues!$D$2:$E$562,2) = 0)),"???",0))</f>
        <v>Focus Punch</v>
      </c>
      <c r="L189">
        <f t="shared" si="30"/>
        <v>0</v>
      </c>
      <c r="M189">
        <f t="shared" si="31"/>
        <v>0</v>
      </c>
      <c r="N189">
        <f t="shared" si="32"/>
        <v>0</v>
      </c>
      <c r="O189">
        <f t="shared" si="33"/>
        <v>9</v>
      </c>
      <c r="P189">
        <f t="shared" si="34"/>
        <v>3</v>
      </c>
      <c r="Q189">
        <f t="shared" si="35"/>
        <v>0</v>
      </c>
    </row>
    <row r="190" spans="1:17" x14ac:dyDescent="0.25">
      <c r="A190" t="s">
        <v>188</v>
      </c>
      <c r="B190" s="5" t="str">
        <f>VLOOKUP(I190,KeyValues!$J$2:$K$1401,2)</f>
        <v>Dragon Claw</v>
      </c>
      <c r="C190">
        <f t="shared" si="24"/>
        <v>8000</v>
      </c>
      <c r="D190">
        <f t="shared" si="25"/>
        <v>250</v>
      </c>
      <c r="E190">
        <f t="shared" si="26"/>
        <v>5</v>
      </c>
      <c r="F190" s="7" t="str">
        <f>VLOOKUP(E190,KeyValues!$A$2:$B205,2)</f>
        <v>TM &amp; HM</v>
      </c>
      <c r="G190">
        <f t="shared" si="28"/>
        <v>8</v>
      </c>
      <c r="H190" s="7" t="str">
        <f>VLOOKUP($G190,KeyValues!$S$2:$T$64,2)</f>
        <v>Song</v>
      </c>
      <c r="I190">
        <f t="shared" si="27"/>
        <v>189</v>
      </c>
      <c r="J190">
        <f t="shared" si="29"/>
        <v>208</v>
      </c>
      <c r="K190" s="8" t="str">
        <f>IF(OR($E190=9,$E190=5),VLOOKUP(J190,KeyValues!$D$2:$E$562,2),IF(AND($E190=14,NOT(VLOOKUP(J190,KeyValues!$D$2:$E$562,2) = 0)),"???",0))</f>
        <v>Dragon Claw</v>
      </c>
      <c r="L190">
        <f t="shared" si="30"/>
        <v>0</v>
      </c>
      <c r="M190">
        <f t="shared" si="31"/>
        <v>0</v>
      </c>
      <c r="N190">
        <f t="shared" si="32"/>
        <v>0</v>
      </c>
      <c r="O190">
        <f t="shared" si="33"/>
        <v>9</v>
      </c>
      <c r="P190">
        <f t="shared" si="34"/>
        <v>3</v>
      </c>
      <c r="Q190">
        <f t="shared" si="35"/>
        <v>0</v>
      </c>
    </row>
    <row r="191" spans="1:17" x14ac:dyDescent="0.25">
      <c r="A191" t="s">
        <v>189</v>
      </c>
      <c r="B191" s="5" t="str">
        <f>VLOOKUP(I191,KeyValues!$J$2:$K$1401,2)</f>
        <v>Water Pulse</v>
      </c>
      <c r="C191">
        <f t="shared" si="24"/>
        <v>7500</v>
      </c>
      <c r="D191">
        <f t="shared" si="25"/>
        <v>250</v>
      </c>
      <c r="E191">
        <f t="shared" si="26"/>
        <v>5</v>
      </c>
      <c r="F191" s="7" t="str">
        <f>VLOOKUP(E191,KeyValues!$A$2:$B206,2)</f>
        <v>TM &amp; HM</v>
      </c>
      <c r="G191">
        <f t="shared" si="28"/>
        <v>8</v>
      </c>
      <c r="H191" s="7" t="str">
        <f>VLOOKUP($G191,KeyValues!$S$2:$T$64,2)</f>
        <v>Song</v>
      </c>
      <c r="I191">
        <f t="shared" si="27"/>
        <v>190</v>
      </c>
      <c r="J191">
        <f t="shared" si="29"/>
        <v>310</v>
      </c>
      <c r="K191" s="8" t="str">
        <f>IF(OR($E191=9,$E191=5),VLOOKUP(J191,KeyValues!$D$2:$E$562,2),IF(AND($E191=14,NOT(VLOOKUP(J191,KeyValues!$D$2:$E$562,2) = 0)),"???",0))</f>
        <v>Water Pulse</v>
      </c>
      <c r="L191">
        <f t="shared" si="30"/>
        <v>0</v>
      </c>
      <c r="M191">
        <f t="shared" si="31"/>
        <v>0</v>
      </c>
      <c r="N191">
        <f t="shared" si="32"/>
        <v>0</v>
      </c>
      <c r="O191">
        <f t="shared" si="33"/>
        <v>9</v>
      </c>
      <c r="P191">
        <f t="shared" si="34"/>
        <v>3</v>
      </c>
      <c r="Q191">
        <f t="shared" si="35"/>
        <v>0</v>
      </c>
    </row>
    <row r="192" spans="1:17" x14ac:dyDescent="0.25">
      <c r="A192" t="s">
        <v>190</v>
      </c>
      <c r="B192" s="5" t="str">
        <f>VLOOKUP(I192,KeyValues!$J$2:$K$1401,2)</f>
        <v>Calm Mind</v>
      </c>
      <c r="C192">
        <f t="shared" si="24"/>
        <v>8000</v>
      </c>
      <c r="D192">
        <f t="shared" si="25"/>
        <v>250</v>
      </c>
      <c r="E192">
        <f t="shared" si="26"/>
        <v>5</v>
      </c>
      <c r="F192" s="7" t="str">
        <f>VLOOKUP(E192,KeyValues!$A$2:$B207,2)</f>
        <v>TM &amp; HM</v>
      </c>
      <c r="G192">
        <f t="shared" si="28"/>
        <v>8</v>
      </c>
      <c r="H192" s="7" t="str">
        <f>VLOOKUP($G192,KeyValues!$S$2:$T$64,2)</f>
        <v>Song</v>
      </c>
      <c r="I192">
        <f t="shared" si="27"/>
        <v>191</v>
      </c>
      <c r="J192">
        <f t="shared" si="29"/>
        <v>319</v>
      </c>
      <c r="K192" s="8" t="str">
        <f>IF(OR($E192=9,$E192=5),VLOOKUP(J192,KeyValues!$D$2:$E$562,2),IF(AND($E192=14,NOT(VLOOKUP(J192,KeyValues!$D$2:$E$562,2) = 0)),"???",0))</f>
        <v>Calm Mind</v>
      </c>
      <c r="L192">
        <f t="shared" si="30"/>
        <v>0</v>
      </c>
      <c r="M192">
        <f t="shared" si="31"/>
        <v>0</v>
      </c>
      <c r="N192">
        <f t="shared" si="32"/>
        <v>0</v>
      </c>
      <c r="O192">
        <f t="shared" si="33"/>
        <v>9</v>
      </c>
      <c r="P192">
        <f t="shared" si="34"/>
        <v>3</v>
      </c>
      <c r="Q192">
        <f t="shared" si="35"/>
        <v>0</v>
      </c>
    </row>
    <row r="193" spans="1:17" x14ac:dyDescent="0.25">
      <c r="A193" t="s">
        <v>191</v>
      </c>
      <c r="B193" s="5" t="str">
        <f>VLOOKUP(I193,KeyValues!$J$2:$K$1401,2)</f>
        <v>Roar</v>
      </c>
      <c r="C193">
        <f t="shared" si="24"/>
        <v>6000</v>
      </c>
      <c r="D193">
        <f t="shared" si="25"/>
        <v>250</v>
      </c>
      <c r="E193">
        <f t="shared" si="26"/>
        <v>5</v>
      </c>
      <c r="F193" s="7" t="str">
        <f>VLOOKUP(E193,KeyValues!$A$2:$B208,2)</f>
        <v>TM &amp; HM</v>
      </c>
      <c r="G193">
        <f t="shared" si="28"/>
        <v>8</v>
      </c>
      <c r="H193" s="7" t="str">
        <f>VLOOKUP($G193,KeyValues!$S$2:$T$64,2)</f>
        <v>Song</v>
      </c>
      <c r="I193">
        <f t="shared" si="27"/>
        <v>192</v>
      </c>
      <c r="J193">
        <f t="shared" si="29"/>
        <v>284</v>
      </c>
      <c r="K193" s="8" t="str">
        <f>IF(OR($E193=9,$E193=5),VLOOKUP(J193,KeyValues!$D$2:$E$562,2),IF(AND($E193=14,NOT(VLOOKUP(J193,KeyValues!$D$2:$E$562,2) = 0)),"???",0))</f>
        <v>Roar</v>
      </c>
      <c r="L193">
        <f t="shared" si="30"/>
        <v>0</v>
      </c>
      <c r="M193">
        <f t="shared" si="31"/>
        <v>0</v>
      </c>
      <c r="N193">
        <f t="shared" si="32"/>
        <v>0</v>
      </c>
      <c r="O193">
        <f t="shared" si="33"/>
        <v>9</v>
      </c>
      <c r="P193">
        <f t="shared" si="34"/>
        <v>3</v>
      </c>
      <c r="Q193">
        <f t="shared" si="35"/>
        <v>0</v>
      </c>
    </row>
    <row r="194" spans="1:17" x14ac:dyDescent="0.25">
      <c r="A194" t="s">
        <v>192</v>
      </c>
      <c r="B194" s="5" t="str">
        <f>VLOOKUP(I194,KeyValues!$J$2:$K$1401,2)</f>
        <v>Toxic</v>
      </c>
      <c r="C194">
        <f t="shared" ref="C194:C257" si="36">HEX2DEC(MID($A194,4,2)&amp;MID($A194,1,2))</f>
        <v>6000</v>
      </c>
      <c r="D194">
        <f t="shared" ref="D194:D257" si="37">HEX2DEC(MID($A194,10,2)&amp;MID($A194,7,2))</f>
        <v>250</v>
      </c>
      <c r="E194">
        <f t="shared" ref="E194:E257" si="38">HEX2DEC(MID($A194,13,2))</f>
        <v>5</v>
      </c>
      <c r="F194" s="7" t="str">
        <f>VLOOKUP(E194,KeyValues!$A$2:$B209,2)</f>
        <v>TM &amp; HM</v>
      </c>
      <c r="G194">
        <f t="shared" si="28"/>
        <v>8</v>
      </c>
      <c r="H194" s="7" t="str">
        <f>VLOOKUP($G194,KeyValues!$S$2:$T$64,2)</f>
        <v>Song</v>
      </c>
      <c r="I194">
        <f t="shared" ref="I194:I257" si="39">HEX2DEC(MID($A194,22,2)&amp;MID($A194,19,2))</f>
        <v>193</v>
      </c>
      <c r="J194">
        <f t="shared" si="29"/>
        <v>197</v>
      </c>
      <c r="K194" s="8" t="str">
        <f>IF(OR($E194=9,$E194=5),VLOOKUP(J194,KeyValues!$D$2:$E$562,2),IF(AND($E194=14,NOT(VLOOKUP(J194,KeyValues!$D$2:$E$562,2) = 0)),"???",0))</f>
        <v>Toxic</v>
      </c>
      <c r="L194">
        <f t="shared" si="30"/>
        <v>0</v>
      </c>
      <c r="M194">
        <f t="shared" si="31"/>
        <v>0</v>
      </c>
      <c r="N194">
        <f t="shared" si="32"/>
        <v>0</v>
      </c>
      <c r="O194">
        <f t="shared" si="33"/>
        <v>9</v>
      </c>
      <c r="P194">
        <f t="shared" si="34"/>
        <v>3</v>
      </c>
      <c r="Q194">
        <f t="shared" si="35"/>
        <v>0</v>
      </c>
    </row>
    <row r="195" spans="1:17" x14ac:dyDescent="0.25">
      <c r="A195" t="s">
        <v>193</v>
      </c>
      <c r="B195" s="5" t="str">
        <f>VLOOKUP(I195,KeyValues!$J$2:$K$1401,2)</f>
        <v>Hail</v>
      </c>
      <c r="C195">
        <f t="shared" si="36"/>
        <v>6000</v>
      </c>
      <c r="D195">
        <f t="shared" si="37"/>
        <v>250</v>
      </c>
      <c r="E195">
        <f t="shared" si="38"/>
        <v>5</v>
      </c>
      <c r="F195" s="7" t="str">
        <f>VLOOKUP(E195,KeyValues!$A$2:$B210,2)</f>
        <v>TM &amp; HM</v>
      </c>
      <c r="G195">
        <f t="shared" ref="G195:G258" si="40">HEX2DEC(MID($A195,16,2))</f>
        <v>8</v>
      </c>
      <c r="H195" s="7" t="str">
        <f>VLOOKUP($G195,KeyValues!$S$2:$T$64,2)</f>
        <v>Song</v>
      </c>
      <c r="I195">
        <f t="shared" si="39"/>
        <v>194</v>
      </c>
      <c r="J195">
        <f t="shared" ref="J195:J258" si="41">HEX2DEC(MID($A195,28,2)&amp;MID($A195,25,2))</f>
        <v>14</v>
      </c>
      <c r="K195" s="8" t="str">
        <f>IF(OR($E195=9,$E195=5),VLOOKUP(J195,KeyValues!$D$2:$E$562,2),IF(AND($E195=14,NOT(VLOOKUP(J195,KeyValues!$D$2:$E$562,2) = 0)),"???",0))</f>
        <v>Hail</v>
      </c>
      <c r="L195">
        <f t="shared" ref="L195:L258" si="42">HEX2DEC(MID($A195,31,2))</f>
        <v>0</v>
      </c>
      <c r="M195">
        <f t="shared" ref="M195:M258" si="43">HEX2DEC(MID($A195,34,2))</f>
        <v>0</v>
      </c>
      <c r="N195">
        <f t="shared" ref="N195:N258" si="44">HEX2DEC(MID($A195,37,2))</f>
        <v>0</v>
      </c>
      <c r="O195">
        <f t="shared" ref="O195:O258" si="45">HEX2DEC(MID($A195,40,2))</f>
        <v>9</v>
      </c>
      <c r="P195">
        <f t="shared" ref="P195:P258" si="46">HEX2DEC(MID($A195,43,2))</f>
        <v>2</v>
      </c>
      <c r="Q195">
        <f t="shared" ref="Q195:Q258" si="47">HEX2DEC(MID($A195,46,2))</f>
        <v>0</v>
      </c>
    </row>
    <row r="196" spans="1:17" x14ac:dyDescent="0.25">
      <c r="A196" t="s">
        <v>194</v>
      </c>
      <c r="B196" s="5" t="str">
        <f>VLOOKUP(I196,KeyValues!$J$2:$K$1401,2)</f>
        <v>Bulk Up</v>
      </c>
      <c r="C196">
        <f t="shared" si="36"/>
        <v>8000</v>
      </c>
      <c r="D196">
        <f t="shared" si="37"/>
        <v>250</v>
      </c>
      <c r="E196">
        <f t="shared" si="38"/>
        <v>5</v>
      </c>
      <c r="F196" s="7" t="str">
        <f>VLOOKUP(E196,KeyValues!$A$2:$B211,2)</f>
        <v>TM &amp; HM</v>
      </c>
      <c r="G196">
        <f t="shared" si="40"/>
        <v>8</v>
      </c>
      <c r="H196" s="7" t="str">
        <f>VLOOKUP($G196,KeyValues!$S$2:$T$64,2)</f>
        <v>Song</v>
      </c>
      <c r="I196">
        <f t="shared" si="39"/>
        <v>195</v>
      </c>
      <c r="J196">
        <f t="shared" si="41"/>
        <v>265</v>
      </c>
      <c r="K196" s="8" t="str">
        <f>IF(OR($E196=9,$E196=5),VLOOKUP(J196,KeyValues!$D$2:$E$562,2),IF(AND($E196=14,NOT(VLOOKUP(J196,KeyValues!$D$2:$E$562,2) = 0)),"???",0))</f>
        <v>Bulk Up</v>
      </c>
      <c r="L196">
        <f t="shared" si="42"/>
        <v>0</v>
      </c>
      <c r="M196">
        <f t="shared" si="43"/>
        <v>0</v>
      </c>
      <c r="N196">
        <f t="shared" si="44"/>
        <v>0</v>
      </c>
      <c r="O196">
        <f t="shared" si="45"/>
        <v>13</v>
      </c>
      <c r="P196">
        <f t="shared" si="46"/>
        <v>3</v>
      </c>
      <c r="Q196">
        <f t="shared" si="47"/>
        <v>0</v>
      </c>
    </row>
    <row r="197" spans="1:17" x14ac:dyDescent="0.25">
      <c r="A197" t="s">
        <v>195</v>
      </c>
      <c r="B197" s="5" t="str">
        <f>VLOOKUP(I197,KeyValues!$J$2:$K$1401,2)</f>
        <v>Bullet Seed</v>
      </c>
      <c r="C197">
        <f t="shared" si="36"/>
        <v>6000</v>
      </c>
      <c r="D197">
        <f t="shared" si="37"/>
        <v>250</v>
      </c>
      <c r="E197">
        <f t="shared" si="38"/>
        <v>5</v>
      </c>
      <c r="F197" s="7" t="str">
        <f>VLOOKUP(E197,KeyValues!$A$2:$B212,2)</f>
        <v>TM &amp; HM</v>
      </c>
      <c r="G197">
        <f t="shared" si="40"/>
        <v>8</v>
      </c>
      <c r="H197" s="7" t="str">
        <f>VLOOKUP($G197,KeyValues!$S$2:$T$64,2)</f>
        <v>Song</v>
      </c>
      <c r="I197">
        <f t="shared" si="39"/>
        <v>196</v>
      </c>
      <c r="J197">
        <f t="shared" si="41"/>
        <v>163</v>
      </c>
      <c r="K197" s="8" t="str">
        <f>IF(OR($E197=9,$E197=5),VLOOKUP(J197,KeyValues!$D$2:$E$562,2),IF(AND($E197=14,NOT(VLOOKUP(J197,KeyValues!$D$2:$E$562,2) = 0)),"???",0))</f>
        <v>Bullet Seed</v>
      </c>
      <c r="L197">
        <f t="shared" si="42"/>
        <v>0</v>
      </c>
      <c r="M197">
        <f t="shared" si="43"/>
        <v>0</v>
      </c>
      <c r="N197">
        <f t="shared" si="44"/>
        <v>0</v>
      </c>
      <c r="O197">
        <f t="shared" si="45"/>
        <v>9</v>
      </c>
      <c r="P197">
        <f t="shared" si="46"/>
        <v>3</v>
      </c>
      <c r="Q197">
        <f t="shared" si="47"/>
        <v>0</v>
      </c>
    </row>
    <row r="198" spans="1:17" x14ac:dyDescent="0.25">
      <c r="A198" t="s">
        <v>196</v>
      </c>
      <c r="B198" s="5" t="str">
        <f>VLOOKUP(I198,KeyValues!$J$2:$K$1401,2)</f>
        <v>Hidden Power</v>
      </c>
      <c r="C198">
        <f t="shared" si="36"/>
        <v>6500</v>
      </c>
      <c r="D198">
        <f t="shared" si="37"/>
        <v>250</v>
      </c>
      <c r="E198">
        <f t="shared" si="38"/>
        <v>5</v>
      </c>
      <c r="F198" s="7" t="str">
        <f>VLOOKUP(E198,KeyValues!$A$2:$B213,2)</f>
        <v>TM &amp; HM</v>
      </c>
      <c r="G198">
        <f t="shared" si="40"/>
        <v>8</v>
      </c>
      <c r="H198" s="7" t="str">
        <f>VLOOKUP($G198,KeyValues!$S$2:$T$64,2)</f>
        <v>Song</v>
      </c>
      <c r="I198">
        <f t="shared" si="39"/>
        <v>197</v>
      </c>
      <c r="J198">
        <f t="shared" si="41"/>
        <v>324</v>
      </c>
      <c r="K198" s="8" t="str">
        <f>IF(OR($E198=9,$E198=5),VLOOKUP(J198,KeyValues!$D$2:$E$562,2),IF(AND($E198=14,NOT(VLOOKUP(J198,KeyValues!$D$2:$E$562,2) = 0)),"???",0))</f>
        <v>Hidden Power</v>
      </c>
      <c r="L198">
        <f t="shared" si="42"/>
        <v>0</v>
      </c>
      <c r="M198">
        <f t="shared" si="43"/>
        <v>0</v>
      </c>
      <c r="N198">
        <f t="shared" si="44"/>
        <v>0</v>
      </c>
      <c r="O198">
        <f t="shared" si="45"/>
        <v>9</v>
      </c>
      <c r="P198">
        <f t="shared" si="46"/>
        <v>3</v>
      </c>
      <c r="Q198">
        <f t="shared" si="47"/>
        <v>0</v>
      </c>
    </row>
    <row r="199" spans="1:17" x14ac:dyDescent="0.25">
      <c r="A199" t="s">
        <v>197</v>
      </c>
      <c r="B199" s="5" t="str">
        <f>VLOOKUP(I199,KeyValues!$J$2:$K$1401,2)</f>
        <v>$$$</v>
      </c>
      <c r="C199">
        <f t="shared" si="36"/>
        <v>6500</v>
      </c>
      <c r="D199">
        <f t="shared" si="37"/>
        <v>250</v>
      </c>
      <c r="E199">
        <f t="shared" si="38"/>
        <v>5</v>
      </c>
      <c r="F199" s="7" t="str">
        <f>VLOOKUP(E199,KeyValues!$A$2:$B214,2)</f>
        <v>TM &amp; HM</v>
      </c>
      <c r="G199">
        <f t="shared" si="40"/>
        <v>8</v>
      </c>
      <c r="H199" s="7" t="str">
        <f>VLOOKUP($G199,KeyValues!$S$2:$T$64,2)</f>
        <v>Song</v>
      </c>
      <c r="I199">
        <f t="shared" si="39"/>
        <v>198</v>
      </c>
      <c r="J199">
        <f t="shared" si="41"/>
        <v>223</v>
      </c>
      <c r="K199" s="8" t="str">
        <f>IF(OR($E199=9,$E199=5),VLOOKUP(J199,KeyValues!$D$2:$E$562,2),IF(AND($E199=14,NOT(VLOOKUP(J199,KeyValues!$D$2:$E$562,2) = 0)),"???",0))</f>
        <v>Sunny Day</v>
      </c>
      <c r="L199">
        <f t="shared" si="42"/>
        <v>0</v>
      </c>
      <c r="M199">
        <f t="shared" si="43"/>
        <v>0</v>
      </c>
      <c r="N199">
        <f t="shared" si="44"/>
        <v>0</v>
      </c>
      <c r="O199">
        <f t="shared" si="45"/>
        <v>9</v>
      </c>
      <c r="P199">
        <f t="shared" si="46"/>
        <v>2</v>
      </c>
      <c r="Q199">
        <f t="shared" si="47"/>
        <v>0</v>
      </c>
    </row>
    <row r="200" spans="1:17" x14ac:dyDescent="0.25">
      <c r="A200" t="s">
        <v>198</v>
      </c>
      <c r="B200" s="5" t="str">
        <f>VLOOKUP(I200,KeyValues!$J$2:$K$1401,2)</f>
        <v>Taunt</v>
      </c>
      <c r="C200">
        <f t="shared" si="36"/>
        <v>6000</v>
      </c>
      <c r="D200">
        <f t="shared" si="37"/>
        <v>250</v>
      </c>
      <c r="E200">
        <f t="shared" si="38"/>
        <v>5</v>
      </c>
      <c r="F200" s="7" t="str">
        <f>VLOOKUP(E200,KeyValues!$A$2:$B215,2)</f>
        <v>TM &amp; HM</v>
      </c>
      <c r="G200">
        <f t="shared" si="40"/>
        <v>8</v>
      </c>
      <c r="H200" s="7" t="str">
        <f>VLOOKUP($G200,KeyValues!$S$2:$T$64,2)</f>
        <v>Song</v>
      </c>
      <c r="I200">
        <f t="shared" si="39"/>
        <v>199</v>
      </c>
      <c r="J200">
        <f t="shared" si="41"/>
        <v>172</v>
      </c>
      <c r="K200" s="8" t="str">
        <f>IF(OR($E200=9,$E200=5),VLOOKUP(J200,KeyValues!$D$2:$E$562,2),IF(AND($E200=14,NOT(VLOOKUP(J200,KeyValues!$D$2:$E$562,2) = 0)),"???",0))</f>
        <v>Taunt</v>
      </c>
      <c r="L200">
        <f t="shared" si="42"/>
        <v>0</v>
      </c>
      <c r="M200">
        <f t="shared" si="43"/>
        <v>0</v>
      </c>
      <c r="N200">
        <f t="shared" si="44"/>
        <v>0</v>
      </c>
      <c r="O200">
        <f t="shared" si="45"/>
        <v>9</v>
      </c>
      <c r="P200">
        <f t="shared" si="46"/>
        <v>3</v>
      </c>
      <c r="Q200">
        <f t="shared" si="47"/>
        <v>0</v>
      </c>
    </row>
    <row r="201" spans="1:17" x14ac:dyDescent="0.25">
      <c r="A201" t="s">
        <v>199</v>
      </c>
      <c r="B201" s="5" t="str">
        <f>VLOOKUP(I201,KeyValues!$J$2:$K$1401,2)</f>
        <v>Ice Beam</v>
      </c>
      <c r="C201">
        <f t="shared" si="36"/>
        <v>8000</v>
      </c>
      <c r="D201">
        <f t="shared" si="37"/>
        <v>250</v>
      </c>
      <c r="E201">
        <f t="shared" si="38"/>
        <v>5</v>
      </c>
      <c r="F201" s="7" t="str">
        <f>VLOOKUP(E201,KeyValues!$A$2:$B216,2)</f>
        <v>TM &amp; HM</v>
      </c>
      <c r="G201">
        <f t="shared" si="40"/>
        <v>8</v>
      </c>
      <c r="H201" s="7" t="str">
        <f>VLOOKUP($G201,KeyValues!$S$2:$T$64,2)</f>
        <v>Song</v>
      </c>
      <c r="I201">
        <f t="shared" si="39"/>
        <v>200</v>
      </c>
      <c r="J201">
        <f t="shared" si="41"/>
        <v>345</v>
      </c>
      <c r="K201" s="8" t="str">
        <f>IF(OR($E201=9,$E201=5),VLOOKUP(J201,KeyValues!$D$2:$E$562,2),IF(AND($E201=14,NOT(VLOOKUP(J201,KeyValues!$D$2:$E$562,2) = 0)),"???",0))</f>
        <v>Ice Beam</v>
      </c>
      <c r="L201">
        <f t="shared" si="42"/>
        <v>0</v>
      </c>
      <c r="M201">
        <f t="shared" si="43"/>
        <v>0</v>
      </c>
      <c r="N201">
        <f t="shared" si="44"/>
        <v>0</v>
      </c>
      <c r="O201">
        <f t="shared" si="45"/>
        <v>13</v>
      </c>
      <c r="P201">
        <f t="shared" si="46"/>
        <v>3</v>
      </c>
      <c r="Q201">
        <f t="shared" si="47"/>
        <v>0</v>
      </c>
    </row>
    <row r="202" spans="1:17" x14ac:dyDescent="0.25">
      <c r="A202" t="s">
        <v>200</v>
      </c>
      <c r="B202" s="5" t="str">
        <f>VLOOKUP(I202,KeyValues!$J$2:$K$1401,2)</f>
        <v>Blizzard</v>
      </c>
      <c r="C202">
        <f t="shared" si="36"/>
        <v>9000</v>
      </c>
      <c r="D202">
        <f t="shared" si="37"/>
        <v>250</v>
      </c>
      <c r="E202">
        <f t="shared" si="38"/>
        <v>5</v>
      </c>
      <c r="F202" s="7" t="str">
        <f>VLOOKUP(E202,KeyValues!$A$2:$B217,2)</f>
        <v>TM &amp; HM</v>
      </c>
      <c r="G202">
        <f t="shared" si="40"/>
        <v>8</v>
      </c>
      <c r="H202" s="7" t="str">
        <f>VLOOKUP($G202,KeyValues!$S$2:$T$64,2)</f>
        <v>Song</v>
      </c>
      <c r="I202">
        <f t="shared" si="39"/>
        <v>201</v>
      </c>
      <c r="J202">
        <f t="shared" si="41"/>
        <v>270</v>
      </c>
      <c r="K202" s="8" t="str">
        <f>IF(OR($E202=9,$E202=5),VLOOKUP(J202,KeyValues!$D$2:$E$562,2),IF(AND($E202=14,NOT(VLOOKUP(J202,KeyValues!$D$2:$E$562,2) = 0)),"???",0))</f>
        <v>Blizzard</v>
      </c>
      <c r="L202">
        <f t="shared" si="42"/>
        <v>0</v>
      </c>
      <c r="M202">
        <f t="shared" si="43"/>
        <v>0</v>
      </c>
      <c r="N202">
        <f t="shared" si="44"/>
        <v>0</v>
      </c>
      <c r="O202">
        <f t="shared" si="45"/>
        <v>9</v>
      </c>
      <c r="P202">
        <f t="shared" si="46"/>
        <v>3</v>
      </c>
      <c r="Q202">
        <f t="shared" si="47"/>
        <v>0</v>
      </c>
    </row>
    <row r="203" spans="1:17" x14ac:dyDescent="0.25">
      <c r="A203" t="s">
        <v>201</v>
      </c>
      <c r="B203" s="5" t="str">
        <f>VLOOKUP(I203,KeyValues!$J$2:$K$1401,2)</f>
        <v>Hyper Beam</v>
      </c>
      <c r="C203">
        <f t="shared" si="36"/>
        <v>9000</v>
      </c>
      <c r="D203">
        <f t="shared" si="37"/>
        <v>250</v>
      </c>
      <c r="E203">
        <f t="shared" si="38"/>
        <v>5</v>
      </c>
      <c r="F203" s="7" t="str">
        <f>VLOOKUP(E203,KeyValues!$A$2:$B218,2)</f>
        <v>TM &amp; HM</v>
      </c>
      <c r="G203">
        <f t="shared" si="40"/>
        <v>8</v>
      </c>
      <c r="H203" s="7" t="str">
        <f>VLOOKUP($G203,KeyValues!$S$2:$T$64,2)</f>
        <v>Song</v>
      </c>
      <c r="I203">
        <f t="shared" si="39"/>
        <v>202</v>
      </c>
      <c r="J203">
        <f t="shared" si="41"/>
        <v>242</v>
      </c>
      <c r="K203" s="8" t="str">
        <f>IF(OR($E203=9,$E203=5),VLOOKUP(J203,KeyValues!$D$2:$E$562,2),IF(AND($E203=14,NOT(VLOOKUP(J203,KeyValues!$D$2:$E$562,2) = 0)),"???",0))</f>
        <v>Hyper Beam</v>
      </c>
      <c r="L203">
        <f t="shared" si="42"/>
        <v>0</v>
      </c>
      <c r="M203">
        <f t="shared" si="43"/>
        <v>0</v>
      </c>
      <c r="N203">
        <f t="shared" si="44"/>
        <v>0</v>
      </c>
      <c r="O203">
        <f t="shared" si="45"/>
        <v>9</v>
      </c>
      <c r="P203">
        <f t="shared" si="46"/>
        <v>3</v>
      </c>
      <c r="Q203">
        <f t="shared" si="47"/>
        <v>0</v>
      </c>
    </row>
    <row r="204" spans="1:17" x14ac:dyDescent="0.25">
      <c r="A204" t="s">
        <v>202</v>
      </c>
      <c r="B204" s="5" t="str">
        <f>VLOOKUP(I204,KeyValues!$J$2:$K$1401,2)</f>
        <v>Light Screen</v>
      </c>
      <c r="C204">
        <f t="shared" si="36"/>
        <v>6500</v>
      </c>
      <c r="D204">
        <f t="shared" si="37"/>
        <v>250</v>
      </c>
      <c r="E204">
        <f t="shared" si="38"/>
        <v>5</v>
      </c>
      <c r="F204" s="7" t="str">
        <f>VLOOKUP(E204,KeyValues!$A$2:$B219,2)</f>
        <v>TM &amp; HM</v>
      </c>
      <c r="G204">
        <f t="shared" si="40"/>
        <v>8</v>
      </c>
      <c r="H204" s="7" t="str">
        <f>VLOOKUP($G204,KeyValues!$S$2:$T$64,2)</f>
        <v>Song</v>
      </c>
      <c r="I204">
        <f t="shared" si="39"/>
        <v>203</v>
      </c>
      <c r="J204">
        <f t="shared" si="41"/>
        <v>259</v>
      </c>
      <c r="K204" s="8" t="str">
        <f>IF(OR($E204=9,$E204=5),VLOOKUP(J204,KeyValues!$D$2:$E$562,2),IF(AND($E204=14,NOT(VLOOKUP(J204,KeyValues!$D$2:$E$562,2) = 0)),"???",0))</f>
        <v>Light Screen</v>
      </c>
      <c r="L204">
        <f t="shared" si="42"/>
        <v>0</v>
      </c>
      <c r="M204">
        <f t="shared" si="43"/>
        <v>0</v>
      </c>
      <c r="N204">
        <f t="shared" si="44"/>
        <v>0</v>
      </c>
      <c r="O204">
        <f t="shared" si="45"/>
        <v>9</v>
      </c>
      <c r="P204">
        <f t="shared" si="46"/>
        <v>3</v>
      </c>
      <c r="Q204">
        <f t="shared" si="47"/>
        <v>0</v>
      </c>
    </row>
    <row r="205" spans="1:17" x14ac:dyDescent="0.25">
      <c r="A205" t="s">
        <v>203</v>
      </c>
      <c r="B205" s="5" t="str">
        <f>VLOOKUP(I205,KeyValues!$J$2:$K$1401,2)</f>
        <v>Protect</v>
      </c>
      <c r="C205">
        <f t="shared" si="36"/>
        <v>6000</v>
      </c>
      <c r="D205">
        <f t="shared" si="37"/>
        <v>250</v>
      </c>
      <c r="E205">
        <f t="shared" si="38"/>
        <v>5</v>
      </c>
      <c r="F205" s="7" t="str">
        <f>VLOOKUP(E205,KeyValues!$A$2:$B220,2)</f>
        <v>TM &amp; HM</v>
      </c>
      <c r="G205">
        <f t="shared" si="40"/>
        <v>8</v>
      </c>
      <c r="H205" s="7" t="str">
        <f>VLOOKUP($G205,KeyValues!$S$2:$T$64,2)</f>
        <v>Song</v>
      </c>
      <c r="I205">
        <f t="shared" si="39"/>
        <v>204</v>
      </c>
      <c r="J205">
        <f t="shared" si="41"/>
        <v>301</v>
      </c>
      <c r="K205" s="8" t="str">
        <f>IF(OR($E205=9,$E205=5),VLOOKUP(J205,KeyValues!$D$2:$E$562,2),IF(AND($E205=14,NOT(VLOOKUP(J205,KeyValues!$D$2:$E$562,2) = 0)),"???",0))</f>
        <v>Protect</v>
      </c>
      <c r="L205">
        <f t="shared" si="42"/>
        <v>0</v>
      </c>
      <c r="M205">
        <f t="shared" si="43"/>
        <v>0</v>
      </c>
      <c r="N205">
        <f t="shared" si="44"/>
        <v>0</v>
      </c>
      <c r="O205">
        <f t="shared" si="45"/>
        <v>9</v>
      </c>
      <c r="P205">
        <f t="shared" si="46"/>
        <v>3</v>
      </c>
      <c r="Q205">
        <f t="shared" si="47"/>
        <v>0</v>
      </c>
    </row>
    <row r="206" spans="1:17" x14ac:dyDescent="0.25">
      <c r="A206" t="s">
        <v>204</v>
      </c>
      <c r="B206" s="5" t="str">
        <f>VLOOKUP(I206,KeyValues!$J$2:$K$1401,2)</f>
        <v>$$$</v>
      </c>
      <c r="C206">
        <f t="shared" si="36"/>
        <v>6000</v>
      </c>
      <c r="D206">
        <f t="shared" si="37"/>
        <v>250</v>
      </c>
      <c r="E206">
        <f t="shared" si="38"/>
        <v>5</v>
      </c>
      <c r="F206" s="7" t="str">
        <f>VLOOKUP(E206,KeyValues!$A$2:$B221,2)</f>
        <v>TM &amp; HM</v>
      </c>
      <c r="G206">
        <f t="shared" si="40"/>
        <v>8</v>
      </c>
      <c r="H206" s="7" t="str">
        <f>VLOOKUP($G206,KeyValues!$S$2:$T$64,2)</f>
        <v>Song</v>
      </c>
      <c r="I206">
        <f t="shared" si="39"/>
        <v>205</v>
      </c>
      <c r="J206">
        <f t="shared" si="41"/>
        <v>12</v>
      </c>
      <c r="K206" s="8" t="str">
        <f>IF(OR($E206=9,$E206=5),VLOOKUP(J206,KeyValues!$D$2:$E$562,2),IF(AND($E206=14,NOT(VLOOKUP(J206,KeyValues!$D$2:$E$562,2) = 0)),"???",0))</f>
        <v>Rain Dance</v>
      </c>
      <c r="L206">
        <f t="shared" si="42"/>
        <v>0</v>
      </c>
      <c r="M206">
        <f t="shared" si="43"/>
        <v>0</v>
      </c>
      <c r="N206">
        <f t="shared" si="44"/>
        <v>0</v>
      </c>
      <c r="O206">
        <f t="shared" si="45"/>
        <v>9</v>
      </c>
      <c r="P206">
        <f t="shared" si="46"/>
        <v>2</v>
      </c>
      <c r="Q206">
        <f t="shared" si="47"/>
        <v>0</v>
      </c>
    </row>
    <row r="207" spans="1:17" x14ac:dyDescent="0.25">
      <c r="A207" t="s">
        <v>205</v>
      </c>
      <c r="B207" s="5" t="str">
        <f>VLOOKUP(I207,KeyValues!$J$2:$K$1401,2)</f>
        <v>Giga Drain</v>
      </c>
      <c r="C207">
        <f t="shared" si="36"/>
        <v>7000</v>
      </c>
      <c r="D207">
        <f t="shared" si="37"/>
        <v>250</v>
      </c>
      <c r="E207">
        <f t="shared" si="38"/>
        <v>5</v>
      </c>
      <c r="F207" s="7" t="str">
        <f>VLOOKUP(E207,KeyValues!$A$2:$B222,2)</f>
        <v>TM &amp; HM</v>
      </c>
      <c r="G207">
        <f t="shared" si="40"/>
        <v>8</v>
      </c>
      <c r="H207" s="7" t="str">
        <f>VLOOKUP($G207,KeyValues!$S$2:$T$64,2)</f>
        <v>Song</v>
      </c>
      <c r="I207">
        <f t="shared" si="39"/>
        <v>206</v>
      </c>
      <c r="J207">
        <f t="shared" si="41"/>
        <v>76</v>
      </c>
      <c r="K207" s="8" t="str">
        <f>IF(OR($E207=9,$E207=5),VLOOKUP(J207,KeyValues!$D$2:$E$562,2),IF(AND($E207=14,NOT(VLOOKUP(J207,KeyValues!$D$2:$E$562,2) = 0)),"???",0))</f>
        <v>Giga Drain</v>
      </c>
      <c r="L207">
        <f t="shared" si="42"/>
        <v>0</v>
      </c>
      <c r="M207">
        <f t="shared" si="43"/>
        <v>0</v>
      </c>
      <c r="N207">
        <f t="shared" si="44"/>
        <v>0</v>
      </c>
      <c r="O207">
        <f t="shared" si="45"/>
        <v>9</v>
      </c>
      <c r="P207">
        <f t="shared" si="46"/>
        <v>3</v>
      </c>
      <c r="Q207">
        <f t="shared" si="47"/>
        <v>0</v>
      </c>
    </row>
    <row r="208" spans="1:17" x14ac:dyDescent="0.25">
      <c r="A208" t="s">
        <v>206</v>
      </c>
      <c r="B208" s="5" t="str">
        <f>VLOOKUP(I208,KeyValues!$J$2:$K$1401,2)</f>
        <v>Safeguard</v>
      </c>
      <c r="C208">
        <f t="shared" si="36"/>
        <v>6000</v>
      </c>
      <c r="D208">
        <f t="shared" si="37"/>
        <v>250</v>
      </c>
      <c r="E208">
        <f t="shared" si="38"/>
        <v>5</v>
      </c>
      <c r="F208" s="7" t="str">
        <f>VLOOKUP(E208,KeyValues!$A$2:$B223,2)</f>
        <v>TM &amp; HM</v>
      </c>
      <c r="G208">
        <f t="shared" si="40"/>
        <v>8</v>
      </c>
      <c r="H208" s="7" t="str">
        <f>VLOOKUP($G208,KeyValues!$S$2:$T$64,2)</f>
        <v>Song</v>
      </c>
      <c r="I208">
        <f t="shared" si="39"/>
        <v>207</v>
      </c>
      <c r="J208">
        <f t="shared" si="41"/>
        <v>134</v>
      </c>
      <c r="K208" s="8" t="str">
        <f>IF(OR($E208=9,$E208=5),VLOOKUP(J208,KeyValues!$D$2:$E$562,2),IF(AND($E208=14,NOT(VLOOKUP(J208,KeyValues!$D$2:$E$562,2) = 0)),"???",0))</f>
        <v>Safeguard</v>
      </c>
      <c r="L208">
        <f t="shared" si="42"/>
        <v>0</v>
      </c>
      <c r="M208">
        <f t="shared" si="43"/>
        <v>0</v>
      </c>
      <c r="N208">
        <f t="shared" si="44"/>
        <v>0</v>
      </c>
      <c r="O208">
        <f t="shared" si="45"/>
        <v>9</v>
      </c>
      <c r="P208">
        <f t="shared" si="46"/>
        <v>3</v>
      </c>
      <c r="Q208">
        <f t="shared" si="47"/>
        <v>0</v>
      </c>
    </row>
    <row r="209" spans="1:17" x14ac:dyDescent="0.25">
      <c r="A209" t="s">
        <v>207</v>
      </c>
      <c r="B209" s="5" t="str">
        <f>VLOOKUP(I209,KeyValues!$J$2:$K$1401,2)</f>
        <v>Frustration</v>
      </c>
      <c r="C209">
        <f t="shared" si="36"/>
        <v>6000</v>
      </c>
      <c r="D209">
        <f t="shared" si="37"/>
        <v>250</v>
      </c>
      <c r="E209">
        <f t="shared" si="38"/>
        <v>5</v>
      </c>
      <c r="F209" s="7" t="str">
        <f>VLOOKUP(E209,KeyValues!$A$2:$B224,2)</f>
        <v>TM &amp; HM</v>
      </c>
      <c r="G209">
        <f t="shared" si="40"/>
        <v>8</v>
      </c>
      <c r="H209" s="7" t="str">
        <f>VLOOKUP($G209,KeyValues!$S$2:$T$64,2)</f>
        <v>Song</v>
      </c>
      <c r="I209">
        <f t="shared" si="39"/>
        <v>208</v>
      </c>
      <c r="J209">
        <f t="shared" si="41"/>
        <v>328</v>
      </c>
      <c r="K209" s="8" t="str">
        <f>IF(OR($E209=9,$E209=5),VLOOKUP(J209,KeyValues!$D$2:$E$562,2),IF(AND($E209=14,NOT(VLOOKUP(J209,KeyValues!$D$2:$E$562,2) = 0)),"???",0))</f>
        <v>Frustration</v>
      </c>
      <c r="L209">
        <f t="shared" si="42"/>
        <v>0</v>
      </c>
      <c r="M209">
        <f t="shared" si="43"/>
        <v>0</v>
      </c>
      <c r="N209">
        <f t="shared" si="44"/>
        <v>0</v>
      </c>
      <c r="O209">
        <f t="shared" si="45"/>
        <v>13</v>
      </c>
      <c r="P209">
        <f t="shared" si="46"/>
        <v>3</v>
      </c>
      <c r="Q209">
        <f t="shared" si="47"/>
        <v>0</v>
      </c>
    </row>
    <row r="210" spans="1:17" x14ac:dyDescent="0.25">
      <c r="A210" t="s">
        <v>208</v>
      </c>
      <c r="B210" s="5" t="str">
        <f>VLOOKUP(I210,KeyValues!$J$2:$K$1401,2)</f>
        <v>SolarBeam</v>
      </c>
      <c r="C210">
        <f t="shared" si="36"/>
        <v>7000</v>
      </c>
      <c r="D210">
        <f t="shared" si="37"/>
        <v>250</v>
      </c>
      <c r="E210">
        <f t="shared" si="38"/>
        <v>5</v>
      </c>
      <c r="F210" s="7" t="str">
        <f>VLOOKUP(E210,KeyValues!$A$2:$B225,2)</f>
        <v>TM &amp; HM</v>
      </c>
      <c r="G210">
        <f t="shared" si="40"/>
        <v>8</v>
      </c>
      <c r="H210" s="7" t="str">
        <f>VLOOKUP($G210,KeyValues!$S$2:$T$64,2)</f>
        <v>Song</v>
      </c>
      <c r="I210">
        <f t="shared" si="39"/>
        <v>209</v>
      </c>
      <c r="J210">
        <f t="shared" si="41"/>
        <v>151</v>
      </c>
      <c r="K210" s="8" t="str">
        <f>IF(OR($E210=9,$E210=5),VLOOKUP(J210,KeyValues!$D$2:$E$562,2),IF(AND($E210=14,NOT(VLOOKUP(J210,KeyValues!$D$2:$E$562,2) = 0)),"???",0))</f>
        <v>SolarBeam</v>
      </c>
      <c r="L210">
        <f t="shared" si="42"/>
        <v>0</v>
      </c>
      <c r="M210">
        <f t="shared" si="43"/>
        <v>0</v>
      </c>
      <c r="N210">
        <f t="shared" si="44"/>
        <v>0</v>
      </c>
      <c r="O210">
        <f t="shared" si="45"/>
        <v>9</v>
      </c>
      <c r="P210">
        <f t="shared" si="46"/>
        <v>3</v>
      </c>
      <c r="Q210">
        <f t="shared" si="47"/>
        <v>0</v>
      </c>
    </row>
    <row r="211" spans="1:17" x14ac:dyDescent="0.25">
      <c r="A211" t="s">
        <v>209</v>
      </c>
      <c r="B211" s="5" t="str">
        <f>VLOOKUP(I211,KeyValues!$J$2:$K$1401,2)</f>
        <v>Iron Tail</v>
      </c>
      <c r="C211">
        <f t="shared" si="36"/>
        <v>8000</v>
      </c>
      <c r="D211">
        <f t="shared" si="37"/>
        <v>250</v>
      </c>
      <c r="E211">
        <f t="shared" si="38"/>
        <v>5</v>
      </c>
      <c r="F211" s="7" t="str">
        <f>VLOOKUP(E211,KeyValues!$A$2:$B226,2)</f>
        <v>TM &amp; HM</v>
      </c>
      <c r="G211">
        <f t="shared" si="40"/>
        <v>8</v>
      </c>
      <c r="H211" s="7" t="str">
        <f>VLOOKUP($G211,KeyValues!$S$2:$T$64,2)</f>
        <v>Song</v>
      </c>
      <c r="I211">
        <f t="shared" si="39"/>
        <v>210</v>
      </c>
      <c r="J211">
        <f t="shared" si="41"/>
        <v>1</v>
      </c>
      <c r="K211" s="8" t="str">
        <f>IF(OR($E211=9,$E211=5),VLOOKUP(J211,KeyValues!$D$2:$E$562,2),IF(AND($E211=14,NOT(VLOOKUP(J211,KeyValues!$D$2:$E$562,2) = 0)),"???",0))</f>
        <v>Iron Tail</v>
      </c>
      <c r="L211">
        <f t="shared" si="42"/>
        <v>0</v>
      </c>
      <c r="M211">
        <f t="shared" si="43"/>
        <v>0</v>
      </c>
      <c r="N211">
        <f t="shared" si="44"/>
        <v>0</v>
      </c>
      <c r="O211">
        <f t="shared" si="45"/>
        <v>9</v>
      </c>
      <c r="P211">
        <f t="shared" si="46"/>
        <v>3</v>
      </c>
      <c r="Q211">
        <f t="shared" si="47"/>
        <v>0</v>
      </c>
    </row>
    <row r="212" spans="1:17" x14ac:dyDescent="0.25">
      <c r="A212" t="s">
        <v>210</v>
      </c>
      <c r="B212" s="5" t="str">
        <f>VLOOKUP(I212,KeyValues!$J$2:$K$1401,2)</f>
        <v>Thunderbolt</v>
      </c>
      <c r="C212">
        <f t="shared" si="36"/>
        <v>8000</v>
      </c>
      <c r="D212">
        <f t="shared" si="37"/>
        <v>250</v>
      </c>
      <c r="E212">
        <f t="shared" si="38"/>
        <v>5</v>
      </c>
      <c r="F212" s="7" t="str">
        <f>VLOOKUP(E212,KeyValues!$A$2:$B227,2)</f>
        <v>TM &amp; HM</v>
      </c>
      <c r="G212">
        <f t="shared" si="40"/>
        <v>8</v>
      </c>
      <c r="H212" s="7" t="str">
        <f>VLOOKUP($G212,KeyValues!$S$2:$T$64,2)</f>
        <v>Song</v>
      </c>
      <c r="I212">
        <f t="shared" si="39"/>
        <v>211</v>
      </c>
      <c r="J212">
        <f t="shared" si="41"/>
        <v>129</v>
      </c>
      <c r="K212" s="8" t="str">
        <f>IF(OR($E212=9,$E212=5),VLOOKUP(J212,KeyValues!$D$2:$E$562,2),IF(AND($E212=14,NOT(VLOOKUP(J212,KeyValues!$D$2:$E$562,2) = 0)),"???",0))</f>
        <v>Thunderbolt</v>
      </c>
      <c r="L212">
        <f t="shared" si="42"/>
        <v>0</v>
      </c>
      <c r="M212">
        <f t="shared" si="43"/>
        <v>0</v>
      </c>
      <c r="N212">
        <f t="shared" si="44"/>
        <v>0</v>
      </c>
      <c r="O212">
        <f t="shared" si="45"/>
        <v>9</v>
      </c>
      <c r="P212">
        <f t="shared" si="46"/>
        <v>3</v>
      </c>
      <c r="Q212">
        <f t="shared" si="47"/>
        <v>0</v>
      </c>
    </row>
    <row r="213" spans="1:17" x14ac:dyDescent="0.25">
      <c r="A213" t="s">
        <v>211</v>
      </c>
      <c r="B213" s="5" t="str">
        <f>VLOOKUP(I213,KeyValues!$J$2:$K$1401,2)</f>
        <v>Thunder</v>
      </c>
      <c r="C213">
        <f t="shared" si="36"/>
        <v>9000</v>
      </c>
      <c r="D213">
        <f t="shared" si="37"/>
        <v>250</v>
      </c>
      <c r="E213">
        <f t="shared" si="38"/>
        <v>5</v>
      </c>
      <c r="F213" s="7" t="str">
        <f>VLOOKUP(E213,KeyValues!$A$2:$B228,2)</f>
        <v>TM &amp; HM</v>
      </c>
      <c r="G213">
        <f t="shared" si="40"/>
        <v>8</v>
      </c>
      <c r="H213" s="7" t="str">
        <f>VLOOKUP($G213,KeyValues!$S$2:$T$64,2)</f>
        <v>Song</v>
      </c>
      <c r="I213">
        <f t="shared" si="39"/>
        <v>212</v>
      </c>
      <c r="J213">
        <f t="shared" si="41"/>
        <v>64</v>
      </c>
      <c r="K213" s="8" t="str">
        <f>IF(OR($E213=9,$E213=5),VLOOKUP(J213,KeyValues!$D$2:$E$562,2),IF(AND($E213=14,NOT(VLOOKUP(J213,KeyValues!$D$2:$E$562,2) = 0)),"???",0))</f>
        <v>Thunder</v>
      </c>
      <c r="L213">
        <f t="shared" si="42"/>
        <v>0</v>
      </c>
      <c r="M213">
        <f t="shared" si="43"/>
        <v>0</v>
      </c>
      <c r="N213">
        <f t="shared" si="44"/>
        <v>0</v>
      </c>
      <c r="O213">
        <f t="shared" si="45"/>
        <v>9</v>
      </c>
      <c r="P213">
        <f t="shared" si="46"/>
        <v>3</v>
      </c>
      <c r="Q213">
        <f t="shared" si="47"/>
        <v>0</v>
      </c>
    </row>
    <row r="214" spans="1:17" x14ac:dyDescent="0.25">
      <c r="A214" t="s">
        <v>212</v>
      </c>
      <c r="B214" s="5" t="str">
        <f>VLOOKUP(I214,KeyValues!$J$2:$K$1401,2)</f>
        <v>Earthquake</v>
      </c>
      <c r="C214">
        <f t="shared" si="36"/>
        <v>6500</v>
      </c>
      <c r="D214">
        <f t="shared" si="37"/>
        <v>250</v>
      </c>
      <c r="E214">
        <f t="shared" si="38"/>
        <v>5</v>
      </c>
      <c r="F214" s="7" t="str">
        <f>VLOOKUP(E214,KeyValues!$A$2:$B229,2)</f>
        <v>TM &amp; HM</v>
      </c>
      <c r="G214">
        <f t="shared" si="40"/>
        <v>8</v>
      </c>
      <c r="H214" s="7" t="str">
        <f>VLOOKUP($G214,KeyValues!$S$2:$T$64,2)</f>
        <v>Song</v>
      </c>
      <c r="I214">
        <f t="shared" si="39"/>
        <v>213</v>
      </c>
      <c r="J214">
        <f t="shared" si="41"/>
        <v>118</v>
      </c>
      <c r="K214" s="8" t="str">
        <f>IF(OR($E214=9,$E214=5),VLOOKUP(J214,KeyValues!$D$2:$E$562,2),IF(AND($E214=14,NOT(VLOOKUP(J214,KeyValues!$D$2:$E$562,2) = 0)),"???",0))</f>
        <v>Earthquake</v>
      </c>
      <c r="L214">
        <f t="shared" si="42"/>
        <v>0</v>
      </c>
      <c r="M214">
        <f t="shared" si="43"/>
        <v>0</v>
      </c>
      <c r="N214">
        <f t="shared" si="44"/>
        <v>0</v>
      </c>
      <c r="O214">
        <f t="shared" si="45"/>
        <v>9</v>
      </c>
      <c r="P214">
        <f t="shared" si="46"/>
        <v>3</v>
      </c>
      <c r="Q214">
        <f t="shared" si="47"/>
        <v>0</v>
      </c>
    </row>
    <row r="215" spans="1:17" x14ac:dyDescent="0.25">
      <c r="A215" t="s">
        <v>213</v>
      </c>
      <c r="B215" s="5" t="str">
        <f>VLOOKUP(I215,KeyValues!$J$2:$K$1401,2)</f>
        <v>Return</v>
      </c>
      <c r="C215">
        <f t="shared" si="36"/>
        <v>6500</v>
      </c>
      <c r="D215">
        <f t="shared" si="37"/>
        <v>250</v>
      </c>
      <c r="E215">
        <f t="shared" si="38"/>
        <v>5</v>
      </c>
      <c r="F215" s="7" t="str">
        <f>VLOOKUP(E215,KeyValues!$A$2:$B230,2)</f>
        <v>TM &amp; HM</v>
      </c>
      <c r="G215">
        <f t="shared" si="40"/>
        <v>8</v>
      </c>
      <c r="H215" s="7" t="str">
        <f>VLOOKUP($G215,KeyValues!$S$2:$T$64,2)</f>
        <v>Song</v>
      </c>
      <c r="I215">
        <f t="shared" si="39"/>
        <v>214</v>
      </c>
      <c r="J215">
        <f t="shared" si="41"/>
        <v>48</v>
      </c>
      <c r="K215" s="8" t="str">
        <f>IF(OR($E215=9,$E215=5),VLOOKUP(J215,KeyValues!$D$2:$E$562,2),IF(AND($E215=14,NOT(VLOOKUP(J215,KeyValues!$D$2:$E$562,2) = 0)),"???",0))</f>
        <v>Return</v>
      </c>
      <c r="L215">
        <f t="shared" si="42"/>
        <v>0</v>
      </c>
      <c r="M215">
        <f t="shared" si="43"/>
        <v>0</v>
      </c>
      <c r="N215">
        <f t="shared" si="44"/>
        <v>0</v>
      </c>
      <c r="O215">
        <f t="shared" si="45"/>
        <v>9</v>
      </c>
      <c r="P215">
        <f t="shared" si="46"/>
        <v>3</v>
      </c>
      <c r="Q215">
        <f t="shared" si="47"/>
        <v>0</v>
      </c>
    </row>
    <row r="216" spans="1:17" x14ac:dyDescent="0.25">
      <c r="A216" t="s">
        <v>214</v>
      </c>
      <c r="B216" s="5" t="str">
        <f>VLOOKUP(I216,KeyValues!$J$2:$K$1401,2)</f>
        <v>Dig</v>
      </c>
      <c r="C216">
        <f t="shared" si="36"/>
        <v>6500</v>
      </c>
      <c r="D216">
        <f t="shared" si="37"/>
        <v>250</v>
      </c>
      <c r="E216">
        <f t="shared" si="38"/>
        <v>5</v>
      </c>
      <c r="F216" s="7" t="str">
        <f>VLOOKUP(E216,KeyValues!$A$2:$B231,2)</f>
        <v>TM &amp; HM</v>
      </c>
      <c r="G216">
        <f t="shared" si="40"/>
        <v>8</v>
      </c>
      <c r="H216" s="7" t="str">
        <f>VLOOKUP($G216,KeyValues!$S$2:$T$64,2)</f>
        <v>Song</v>
      </c>
      <c r="I216">
        <f t="shared" si="39"/>
        <v>215</v>
      </c>
      <c r="J216">
        <f t="shared" si="41"/>
        <v>8</v>
      </c>
      <c r="K216" s="8" t="str">
        <f>IF(OR($E216=9,$E216=5),VLOOKUP(J216,KeyValues!$D$2:$E$562,2),IF(AND($E216=14,NOT(VLOOKUP(J216,KeyValues!$D$2:$E$562,2) = 0)),"???",0))</f>
        <v>Dig</v>
      </c>
      <c r="L216">
        <f t="shared" si="42"/>
        <v>0</v>
      </c>
      <c r="M216">
        <f t="shared" si="43"/>
        <v>0</v>
      </c>
      <c r="N216">
        <f t="shared" si="44"/>
        <v>0</v>
      </c>
      <c r="O216">
        <f t="shared" si="45"/>
        <v>9</v>
      </c>
      <c r="P216">
        <f t="shared" si="46"/>
        <v>3</v>
      </c>
      <c r="Q216">
        <f t="shared" si="47"/>
        <v>0</v>
      </c>
    </row>
    <row r="217" spans="1:17" x14ac:dyDescent="0.25">
      <c r="A217" t="s">
        <v>215</v>
      </c>
      <c r="B217" s="5" t="str">
        <f>VLOOKUP(I217,KeyValues!$J$2:$K$1401,2)</f>
        <v>Psychic</v>
      </c>
      <c r="C217">
        <f t="shared" si="36"/>
        <v>6000</v>
      </c>
      <c r="D217">
        <f t="shared" si="37"/>
        <v>250</v>
      </c>
      <c r="E217">
        <f t="shared" si="38"/>
        <v>5</v>
      </c>
      <c r="F217" s="7" t="str">
        <f>VLOOKUP(E217,KeyValues!$A$2:$B232,2)</f>
        <v>TM &amp; HM</v>
      </c>
      <c r="G217">
        <f t="shared" si="40"/>
        <v>8</v>
      </c>
      <c r="H217" s="7" t="str">
        <f>VLOOKUP($G217,KeyValues!$S$2:$T$64,2)</f>
        <v>Song</v>
      </c>
      <c r="I217">
        <f t="shared" si="39"/>
        <v>216</v>
      </c>
      <c r="J217">
        <f t="shared" si="41"/>
        <v>109</v>
      </c>
      <c r="K217" s="8" t="str">
        <f>IF(OR($E217=9,$E217=5),VLOOKUP(J217,KeyValues!$D$2:$E$562,2),IF(AND($E217=14,NOT(VLOOKUP(J217,KeyValues!$D$2:$E$562,2) = 0)),"???",0))</f>
        <v>Psychic</v>
      </c>
      <c r="L217">
        <f t="shared" si="42"/>
        <v>0</v>
      </c>
      <c r="M217">
        <f t="shared" si="43"/>
        <v>0</v>
      </c>
      <c r="N217">
        <f t="shared" si="44"/>
        <v>0</v>
      </c>
      <c r="O217">
        <f t="shared" si="45"/>
        <v>9</v>
      </c>
      <c r="P217">
        <f t="shared" si="46"/>
        <v>3</v>
      </c>
      <c r="Q217">
        <f t="shared" si="47"/>
        <v>0</v>
      </c>
    </row>
    <row r="218" spans="1:17" x14ac:dyDescent="0.25">
      <c r="A218" t="s">
        <v>216</v>
      </c>
      <c r="B218" s="5" t="str">
        <f>VLOOKUP(I218,KeyValues!$J$2:$K$1401,2)</f>
        <v>Shadow Ball</v>
      </c>
      <c r="C218">
        <f t="shared" si="36"/>
        <v>6500</v>
      </c>
      <c r="D218">
        <f t="shared" si="37"/>
        <v>250</v>
      </c>
      <c r="E218">
        <f t="shared" si="38"/>
        <v>5</v>
      </c>
      <c r="F218" s="7" t="str">
        <f>VLOOKUP(E218,KeyValues!$A$2:$B233,2)</f>
        <v>TM &amp; HM</v>
      </c>
      <c r="G218">
        <f t="shared" si="40"/>
        <v>8</v>
      </c>
      <c r="H218" s="7" t="str">
        <f>VLOOKUP($G218,KeyValues!$S$2:$T$64,2)</f>
        <v>Song</v>
      </c>
      <c r="I218">
        <f t="shared" si="39"/>
        <v>217</v>
      </c>
      <c r="J218">
        <f t="shared" si="41"/>
        <v>127</v>
      </c>
      <c r="K218" s="8" t="str">
        <f>IF(OR($E218=9,$E218=5),VLOOKUP(J218,KeyValues!$D$2:$E$562,2),IF(AND($E218=14,NOT(VLOOKUP(J218,KeyValues!$D$2:$E$562,2) = 0)),"???",0))</f>
        <v>Shadow Ball</v>
      </c>
      <c r="L218">
        <f t="shared" si="42"/>
        <v>0</v>
      </c>
      <c r="M218">
        <f t="shared" si="43"/>
        <v>0</v>
      </c>
      <c r="N218">
        <f t="shared" si="44"/>
        <v>0</v>
      </c>
      <c r="O218">
        <f t="shared" si="45"/>
        <v>9</v>
      </c>
      <c r="P218">
        <f t="shared" si="46"/>
        <v>3</v>
      </c>
      <c r="Q218">
        <f t="shared" si="47"/>
        <v>0</v>
      </c>
    </row>
    <row r="219" spans="1:17" x14ac:dyDescent="0.25">
      <c r="A219" t="s">
        <v>217</v>
      </c>
      <c r="B219" s="5" t="str">
        <f>VLOOKUP(I219,KeyValues!$J$2:$K$1401,2)</f>
        <v>Brick Break</v>
      </c>
      <c r="C219">
        <f t="shared" si="36"/>
        <v>6500</v>
      </c>
      <c r="D219">
        <f t="shared" si="37"/>
        <v>250</v>
      </c>
      <c r="E219">
        <f t="shared" si="38"/>
        <v>5</v>
      </c>
      <c r="F219" s="7" t="str">
        <f>VLOOKUP(E219,KeyValues!$A$2:$B234,2)</f>
        <v>TM &amp; HM</v>
      </c>
      <c r="G219">
        <f t="shared" si="40"/>
        <v>8</v>
      </c>
      <c r="H219" s="7" t="str">
        <f>VLOOKUP($G219,KeyValues!$S$2:$T$64,2)</f>
        <v>Song</v>
      </c>
      <c r="I219">
        <f t="shared" si="39"/>
        <v>218</v>
      </c>
      <c r="J219">
        <f t="shared" si="41"/>
        <v>72</v>
      </c>
      <c r="K219" s="8" t="str">
        <f>IF(OR($E219=9,$E219=5),VLOOKUP(J219,KeyValues!$D$2:$E$562,2),IF(AND($E219=14,NOT(VLOOKUP(J219,KeyValues!$D$2:$E$562,2) = 0)),"???",0))</f>
        <v>Brick Break</v>
      </c>
      <c r="L219">
        <f t="shared" si="42"/>
        <v>0</v>
      </c>
      <c r="M219">
        <f t="shared" si="43"/>
        <v>0</v>
      </c>
      <c r="N219">
        <f t="shared" si="44"/>
        <v>0</v>
      </c>
      <c r="O219">
        <f t="shared" si="45"/>
        <v>9</v>
      </c>
      <c r="P219">
        <f t="shared" si="46"/>
        <v>3</v>
      </c>
      <c r="Q219">
        <f t="shared" si="47"/>
        <v>0</v>
      </c>
    </row>
    <row r="220" spans="1:17" x14ac:dyDescent="0.25">
      <c r="A220" t="s">
        <v>218</v>
      </c>
      <c r="B220" s="5" t="str">
        <f>VLOOKUP(I220,KeyValues!$J$2:$K$1401,2)</f>
        <v>$$$</v>
      </c>
      <c r="C220">
        <f t="shared" si="36"/>
        <v>6500</v>
      </c>
      <c r="D220">
        <f t="shared" si="37"/>
        <v>250</v>
      </c>
      <c r="E220">
        <f t="shared" si="38"/>
        <v>5</v>
      </c>
      <c r="F220" s="7" t="str">
        <f>VLOOKUP(E220,KeyValues!$A$2:$B235,2)</f>
        <v>TM &amp; HM</v>
      </c>
      <c r="G220">
        <f t="shared" si="40"/>
        <v>8</v>
      </c>
      <c r="H220" s="7" t="str">
        <f>VLOOKUP($G220,KeyValues!$S$2:$T$64,2)</f>
        <v>Song</v>
      </c>
      <c r="I220">
        <f t="shared" si="39"/>
        <v>219</v>
      </c>
      <c r="J220">
        <f t="shared" si="41"/>
        <v>56</v>
      </c>
      <c r="K220" s="8" t="str">
        <f>IF(OR($E220=9,$E220=5),VLOOKUP(J220,KeyValues!$D$2:$E$562,2),IF(AND($E220=14,NOT(VLOOKUP(J220,KeyValues!$D$2:$E$562,2) = 0)),"???",0))</f>
        <v>Double Team</v>
      </c>
      <c r="L220">
        <f t="shared" si="42"/>
        <v>0</v>
      </c>
      <c r="M220">
        <f t="shared" si="43"/>
        <v>0</v>
      </c>
      <c r="N220">
        <f t="shared" si="44"/>
        <v>0</v>
      </c>
      <c r="O220">
        <f t="shared" si="45"/>
        <v>9</v>
      </c>
      <c r="P220">
        <f t="shared" si="46"/>
        <v>2</v>
      </c>
      <c r="Q220">
        <f t="shared" si="47"/>
        <v>0</v>
      </c>
    </row>
    <row r="221" spans="1:17" x14ac:dyDescent="0.25">
      <c r="A221" t="s">
        <v>219</v>
      </c>
      <c r="B221" s="5" t="str">
        <f>VLOOKUP(I221,KeyValues!$J$2:$K$1401,2)</f>
        <v>Reflect</v>
      </c>
      <c r="C221">
        <f t="shared" si="36"/>
        <v>6500</v>
      </c>
      <c r="D221">
        <f t="shared" si="37"/>
        <v>250</v>
      </c>
      <c r="E221">
        <f t="shared" si="38"/>
        <v>5</v>
      </c>
      <c r="F221" s="7" t="str">
        <f>VLOOKUP(E221,KeyValues!$A$2:$B236,2)</f>
        <v>TM &amp; HM</v>
      </c>
      <c r="G221">
        <f t="shared" si="40"/>
        <v>8</v>
      </c>
      <c r="H221" s="7" t="str">
        <f>VLOOKUP($G221,KeyValues!$S$2:$T$64,2)</f>
        <v>Song</v>
      </c>
      <c r="I221">
        <f t="shared" si="39"/>
        <v>220</v>
      </c>
      <c r="J221">
        <f t="shared" si="41"/>
        <v>338</v>
      </c>
      <c r="K221" s="8" t="str">
        <f>IF(OR($E221=9,$E221=5),VLOOKUP(J221,KeyValues!$D$2:$E$562,2),IF(AND($E221=14,NOT(VLOOKUP(J221,KeyValues!$D$2:$E$562,2) = 0)),"???",0))</f>
        <v>Reflect</v>
      </c>
      <c r="L221">
        <f t="shared" si="42"/>
        <v>0</v>
      </c>
      <c r="M221">
        <f t="shared" si="43"/>
        <v>0</v>
      </c>
      <c r="N221">
        <f t="shared" si="44"/>
        <v>0</v>
      </c>
      <c r="O221">
        <f t="shared" si="45"/>
        <v>9</v>
      </c>
      <c r="P221">
        <f t="shared" si="46"/>
        <v>3</v>
      </c>
      <c r="Q221">
        <f t="shared" si="47"/>
        <v>0</v>
      </c>
    </row>
    <row r="222" spans="1:17" x14ac:dyDescent="0.25">
      <c r="A222" t="s">
        <v>220</v>
      </c>
      <c r="B222" s="5" t="str">
        <f>VLOOKUP(I222,KeyValues!$J$2:$K$1401,2)</f>
        <v>Shock Wave</v>
      </c>
      <c r="C222">
        <f t="shared" si="36"/>
        <v>7500</v>
      </c>
      <c r="D222">
        <f t="shared" si="37"/>
        <v>250</v>
      </c>
      <c r="E222">
        <f t="shared" si="38"/>
        <v>5</v>
      </c>
      <c r="F222" s="7" t="str">
        <f>VLOOKUP(E222,KeyValues!$A$2:$B237,2)</f>
        <v>TM &amp; HM</v>
      </c>
      <c r="G222">
        <f t="shared" si="40"/>
        <v>8</v>
      </c>
      <c r="H222" s="7" t="str">
        <f>VLOOKUP($G222,KeyValues!$S$2:$T$64,2)</f>
        <v>Song</v>
      </c>
      <c r="I222">
        <f t="shared" si="39"/>
        <v>221</v>
      </c>
      <c r="J222">
        <f t="shared" si="41"/>
        <v>189</v>
      </c>
      <c r="K222" s="8" t="str">
        <f>IF(OR($E222=9,$E222=5),VLOOKUP(J222,KeyValues!$D$2:$E$562,2),IF(AND($E222=14,NOT(VLOOKUP(J222,KeyValues!$D$2:$E$562,2) = 0)),"???",0))</f>
        <v>Shock Wave</v>
      </c>
      <c r="L222">
        <f t="shared" si="42"/>
        <v>0</v>
      </c>
      <c r="M222">
        <f t="shared" si="43"/>
        <v>0</v>
      </c>
      <c r="N222">
        <f t="shared" si="44"/>
        <v>0</v>
      </c>
      <c r="O222">
        <f t="shared" si="45"/>
        <v>9</v>
      </c>
      <c r="P222">
        <f t="shared" si="46"/>
        <v>3</v>
      </c>
      <c r="Q222">
        <f t="shared" si="47"/>
        <v>0</v>
      </c>
    </row>
    <row r="223" spans="1:17" x14ac:dyDescent="0.25">
      <c r="A223" t="s">
        <v>221</v>
      </c>
      <c r="B223" s="5" t="str">
        <f>VLOOKUP(I223,KeyValues!$J$2:$K$1401,2)</f>
        <v>Flamethrower</v>
      </c>
      <c r="C223">
        <f t="shared" si="36"/>
        <v>8000</v>
      </c>
      <c r="D223">
        <f t="shared" si="37"/>
        <v>250</v>
      </c>
      <c r="E223">
        <f t="shared" si="38"/>
        <v>5</v>
      </c>
      <c r="F223" s="7" t="str">
        <f>VLOOKUP(E223,KeyValues!$A$2:$B238,2)</f>
        <v>TM &amp; HM</v>
      </c>
      <c r="G223">
        <f t="shared" si="40"/>
        <v>8</v>
      </c>
      <c r="H223" s="7" t="str">
        <f>VLOOKUP($G223,KeyValues!$S$2:$T$64,2)</f>
        <v>Song</v>
      </c>
      <c r="I223">
        <f t="shared" si="39"/>
        <v>222</v>
      </c>
      <c r="J223">
        <f t="shared" si="41"/>
        <v>53</v>
      </c>
      <c r="K223" s="8" t="str">
        <f>IF(OR($E223=9,$E223=5),VLOOKUP(J223,KeyValues!$D$2:$E$562,2),IF(AND($E223=14,NOT(VLOOKUP(J223,KeyValues!$D$2:$E$562,2) = 0)),"???",0))</f>
        <v>Flamethrower</v>
      </c>
      <c r="L223">
        <f t="shared" si="42"/>
        <v>0</v>
      </c>
      <c r="M223">
        <f t="shared" si="43"/>
        <v>0</v>
      </c>
      <c r="N223">
        <f t="shared" si="44"/>
        <v>0</v>
      </c>
      <c r="O223">
        <f t="shared" si="45"/>
        <v>9</v>
      </c>
      <c r="P223">
        <f t="shared" si="46"/>
        <v>3</v>
      </c>
      <c r="Q223">
        <f t="shared" si="47"/>
        <v>0</v>
      </c>
    </row>
    <row r="224" spans="1:17" x14ac:dyDescent="0.25">
      <c r="A224" t="s">
        <v>222</v>
      </c>
      <c r="B224" s="5" t="str">
        <f>VLOOKUP(I224,KeyValues!$J$2:$K$1401,2)</f>
        <v>Sludge Bomb</v>
      </c>
      <c r="C224">
        <f t="shared" si="36"/>
        <v>7500</v>
      </c>
      <c r="D224">
        <f t="shared" si="37"/>
        <v>250</v>
      </c>
      <c r="E224">
        <f t="shared" si="38"/>
        <v>5</v>
      </c>
      <c r="F224" s="7" t="str">
        <f>VLOOKUP(E224,KeyValues!$A$2:$B239,2)</f>
        <v>TM &amp; HM</v>
      </c>
      <c r="G224">
        <f t="shared" si="40"/>
        <v>8</v>
      </c>
      <c r="H224" s="7" t="str">
        <f>VLOOKUP($G224,KeyValues!$S$2:$T$64,2)</f>
        <v>Song</v>
      </c>
      <c r="I224">
        <f t="shared" si="39"/>
        <v>223</v>
      </c>
      <c r="J224">
        <f t="shared" si="41"/>
        <v>280</v>
      </c>
      <c r="K224" s="8" t="str">
        <f>IF(OR($E224=9,$E224=5),VLOOKUP(J224,KeyValues!$D$2:$E$562,2),IF(AND($E224=14,NOT(VLOOKUP(J224,KeyValues!$D$2:$E$562,2) = 0)),"???",0))</f>
        <v>Sludge Bomb</v>
      </c>
      <c r="L224">
        <f t="shared" si="42"/>
        <v>0</v>
      </c>
      <c r="M224">
        <f t="shared" si="43"/>
        <v>0</v>
      </c>
      <c r="N224">
        <f t="shared" si="44"/>
        <v>0</v>
      </c>
      <c r="O224">
        <f t="shared" si="45"/>
        <v>13</v>
      </c>
      <c r="P224">
        <f t="shared" si="46"/>
        <v>3</v>
      </c>
      <c r="Q224">
        <f t="shared" si="47"/>
        <v>0</v>
      </c>
    </row>
    <row r="225" spans="1:17" x14ac:dyDescent="0.25">
      <c r="A225" t="s">
        <v>223</v>
      </c>
      <c r="B225" s="5" t="str">
        <f>VLOOKUP(I225,KeyValues!$J$2:$K$1401,2)</f>
        <v>$$$</v>
      </c>
      <c r="C225">
        <f t="shared" si="36"/>
        <v>9000</v>
      </c>
      <c r="D225">
        <f t="shared" si="37"/>
        <v>250</v>
      </c>
      <c r="E225">
        <f t="shared" si="38"/>
        <v>5</v>
      </c>
      <c r="F225" s="7" t="str">
        <f>VLOOKUP(E225,KeyValues!$A$2:$B240,2)</f>
        <v>TM &amp; HM</v>
      </c>
      <c r="G225">
        <f t="shared" si="40"/>
        <v>8</v>
      </c>
      <c r="H225" s="7" t="str">
        <f>VLOOKUP($G225,KeyValues!$S$2:$T$64,2)</f>
        <v>Song</v>
      </c>
      <c r="I225">
        <f t="shared" si="39"/>
        <v>224</v>
      </c>
      <c r="J225">
        <f t="shared" si="41"/>
        <v>141</v>
      </c>
      <c r="K225" s="8" t="str">
        <f>IF(OR($E225=9,$E225=5),VLOOKUP(J225,KeyValues!$D$2:$E$562,2),IF(AND($E225=14,NOT(VLOOKUP(J225,KeyValues!$D$2:$E$562,2) = 0)),"???",0))</f>
        <v>Sandstorm</v>
      </c>
      <c r="L225">
        <f t="shared" si="42"/>
        <v>0</v>
      </c>
      <c r="M225">
        <f t="shared" si="43"/>
        <v>0</v>
      </c>
      <c r="N225">
        <f t="shared" si="44"/>
        <v>0</v>
      </c>
      <c r="O225">
        <f t="shared" si="45"/>
        <v>9</v>
      </c>
      <c r="P225">
        <f t="shared" si="46"/>
        <v>2</v>
      </c>
      <c r="Q225">
        <f t="shared" si="47"/>
        <v>0</v>
      </c>
    </row>
    <row r="226" spans="1:17" x14ac:dyDescent="0.25">
      <c r="A226" t="s">
        <v>224</v>
      </c>
      <c r="B226" s="5" t="str">
        <f>VLOOKUP(I226,KeyValues!$J$2:$K$1401,2)</f>
        <v>Fire Blast</v>
      </c>
      <c r="C226">
        <f t="shared" si="36"/>
        <v>9000</v>
      </c>
      <c r="D226">
        <f t="shared" si="37"/>
        <v>250</v>
      </c>
      <c r="E226">
        <f t="shared" si="38"/>
        <v>5</v>
      </c>
      <c r="F226" s="7" t="str">
        <f>VLOOKUP(E226,KeyValues!$A$2:$B241,2)</f>
        <v>TM &amp; HM</v>
      </c>
      <c r="G226">
        <f t="shared" si="40"/>
        <v>8</v>
      </c>
      <c r="H226" s="7" t="str">
        <f>VLOOKUP($G226,KeyValues!$S$2:$T$64,2)</f>
        <v>Song</v>
      </c>
      <c r="I226">
        <f t="shared" si="39"/>
        <v>225</v>
      </c>
      <c r="J226">
        <f t="shared" si="41"/>
        <v>157</v>
      </c>
      <c r="K226" s="8" t="str">
        <f>IF(OR($E226=9,$E226=5),VLOOKUP(J226,KeyValues!$D$2:$E$562,2),IF(AND($E226=14,NOT(VLOOKUP(J226,KeyValues!$D$2:$E$562,2) = 0)),"???",0))</f>
        <v>Fire Blast</v>
      </c>
      <c r="L226">
        <f t="shared" si="42"/>
        <v>0</v>
      </c>
      <c r="M226">
        <f t="shared" si="43"/>
        <v>0</v>
      </c>
      <c r="N226">
        <f t="shared" si="44"/>
        <v>0</v>
      </c>
      <c r="O226">
        <f t="shared" si="45"/>
        <v>9</v>
      </c>
      <c r="P226">
        <f t="shared" si="46"/>
        <v>3</v>
      </c>
      <c r="Q226">
        <f t="shared" si="47"/>
        <v>0</v>
      </c>
    </row>
    <row r="227" spans="1:17" x14ac:dyDescent="0.25">
      <c r="A227" t="s">
        <v>225</v>
      </c>
      <c r="B227" s="5" t="str">
        <f>VLOOKUP(I227,KeyValues!$J$2:$K$1401,2)</f>
        <v>$$$</v>
      </c>
      <c r="C227">
        <f t="shared" si="36"/>
        <v>9000</v>
      </c>
      <c r="D227">
        <f t="shared" si="37"/>
        <v>250</v>
      </c>
      <c r="E227">
        <f t="shared" si="38"/>
        <v>5</v>
      </c>
      <c r="F227" s="7" t="str">
        <f>VLOOKUP(E227,KeyValues!$A$2:$B242,2)</f>
        <v>TM &amp; HM</v>
      </c>
      <c r="G227">
        <f t="shared" si="40"/>
        <v>8</v>
      </c>
      <c r="H227" s="7" t="str">
        <f>VLOOKUP($G227,KeyValues!$S$2:$T$64,2)</f>
        <v>Song</v>
      </c>
      <c r="I227">
        <f t="shared" si="39"/>
        <v>226</v>
      </c>
      <c r="J227">
        <f t="shared" si="41"/>
        <v>73</v>
      </c>
      <c r="K227" s="8" t="str">
        <f>IF(OR($E227=9,$E227=5),VLOOKUP(J227,KeyValues!$D$2:$E$562,2),IF(AND($E227=14,NOT(VLOOKUP(J227,KeyValues!$D$2:$E$562,2) = 0)),"???",0))</f>
        <v>Rock Tomb</v>
      </c>
      <c r="L227">
        <f t="shared" si="42"/>
        <v>0</v>
      </c>
      <c r="M227">
        <f t="shared" si="43"/>
        <v>0</v>
      </c>
      <c r="N227">
        <f t="shared" si="44"/>
        <v>0</v>
      </c>
      <c r="O227">
        <f t="shared" si="45"/>
        <v>9</v>
      </c>
      <c r="P227">
        <f t="shared" si="46"/>
        <v>2</v>
      </c>
      <c r="Q227">
        <f t="shared" si="47"/>
        <v>0</v>
      </c>
    </row>
    <row r="228" spans="1:17" x14ac:dyDescent="0.25">
      <c r="A228" t="s">
        <v>226</v>
      </c>
      <c r="B228" s="5" t="str">
        <f>VLOOKUP(I228,KeyValues!$J$2:$K$1401,2)</f>
        <v>Aerial Ace</v>
      </c>
      <c r="C228">
        <f t="shared" si="36"/>
        <v>7500</v>
      </c>
      <c r="D228">
        <f t="shared" si="37"/>
        <v>250</v>
      </c>
      <c r="E228">
        <f t="shared" si="38"/>
        <v>5</v>
      </c>
      <c r="F228" s="7" t="str">
        <f>VLOOKUP(E228,KeyValues!$A$2:$B243,2)</f>
        <v>TM &amp; HM</v>
      </c>
      <c r="G228">
        <f t="shared" si="40"/>
        <v>8</v>
      </c>
      <c r="H228" s="7" t="str">
        <f>VLOOKUP($G228,KeyValues!$S$2:$T$64,2)</f>
        <v>Song</v>
      </c>
      <c r="I228">
        <f t="shared" si="39"/>
        <v>227</v>
      </c>
      <c r="J228">
        <f t="shared" si="41"/>
        <v>179</v>
      </c>
      <c r="K228" s="8" t="str">
        <f>IF(OR($E228=9,$E228=5),VLOOKUP(J228,KeyValues!$D$2:$E$562,2),IF(AND($E228=14,NOT(VLOOKUP(J228,KeyValues!$D$2:$E$562,2) = 0)),"???",0))</f>
        <v>Aerial Ace</v>
      </c>
      <c r="L228">
        <f t="shared" si="42"/>
        <v>0</v>
      </c>
      <c r="M228">
        <f t="shared" si="43"/>
        <v>0</v>
      </c>
      <c r="N228">
        <f t="shared" si="44"/>
        <v>0</v>
      </c>
      <c r="O228">
        <f t="shared" si="45"/>
        <v>9</v>
      </c>
      <c r="P228">
        <f t="shared" si="46"/>
        <v>3</v>
      </c>
      <c r="Q228">
        <f t="shared" si="47"/>
        <v>0</v>
      </c>
    </row>
    <row r="229" spans="1:17" x14ac:dyDescent="0.25">
      <c r="A229" t="s">
        <v>227</v>
      </c>
      <c r="B229" s="5" t="str">
        <f>VLOOKUP(I229,KeyValues!$J$2:$K$1401,2)</f>
        <v>Torment</v>
      </c>
      <c r="C229">
        <f t="shared" si="36"/>
        <v>6000</v>
      </c>
      <c r="D229">
        <f t="shared" si="37"/>
        <v>250</v>
      </c>
      <c r="E229">
        <f t="shared" si="38"/>
        <v>5</v>
      </c>
      <c r="F229" s="7" t="str">
        <f>VLOOKUP(E229,KeyValues!$A$2:$B244,2)</f>
        <v>TM &amp; HM</v>
      </c>
      <c r="G229">
        <f t="shared" si="40"/>
        <v>8</v>
      </c>
      <c r="H229" s="7" t="str">
        <f>VLOOKUP($G229,KeyValues!$S$2:$T$64,2)</f>
        <v>Song</v>
      </c>
      <c r="I229">
        <f t="shared" si="39"/>
        <v>228</v>
      </c>
      <c r="J229">
        <f t="shared" si="41"/>
        <v>22</v>
      </c>
      <c r="K229" s="8" t="str">
        <f>IF(OR($E229=9,$E229=5),VLOOKUP(J229,KeyValues!$D$2:$E$562,2),IF(AND($E229=14,NOT(VLOOKUP(J229,KeyValues!$D$2:$E$562,2) = 0)),"???",0))</f>
        <v>Torment</v>
      </c>
      <c r="L229">
        <f t="shared" si="42"/>
        <v>0</v>
      </c>
      <c r="M229">
        <f t="shared" si="43"/>
        <v>0</v>
      </c>
      <c r="N229">
        <f t="shared" si="44"/>
        <v>0</v>
      </c>
      <c r="O229">
        <f t="shared" si="45"/>
        <v>9</v>
      </c>
      <c r="P229">
        <f t="shared" si="46"/>
        <v>3</v>
      </c>
      <c r="Q229">
        <f t="shared" si="47"/>
        <v>0</v>
      </c>
    </row>
    <row r="230" spans="1:17" x14ac:dyDescent="0.25">
      <c r="A230" t="s">
        <v>228</v>
      </c>
      <c r="B230" s="5" t="str">
        <f>VLOOKUP(I230,KeyValues!$J$2:$K$1401,2)</f>
        <v>Facade</v>
      </c>
      <c r="C230">
        <f t="shared" si="36"/>
        <v>6000</v>
      </c>
      <c r="D230">
        <f t="shared" si="37"/>
        <v>250</v>
      </c>
      <c r="E230">
        <f t="shared" si="38"/>
        <v>5</v>
      </c>
      <c r="F230" s="7" t="str">
        <f>VLOOKUP(E230,KeyValues!$A$2:$B245,2)</f>
        <v>TM &amp; HM</v>
      </c>
      <c r="G230">
        <f t="shared" si="40"/>
        <v>8</v>
      </c>
      <c r="H230" s="7" t="str">
        <f>VLOOKUP($G230,KeyValues!$S$2:$T$64,2)</f>
        <v>Song</v>
      </c>
      <c r="I230">
        <f t="shared" si="39"/>
        <v>229</v>
      </c>
      <c r="J230">
        <f t="shared" si="41"/>
        <v>67</v>
      </c>
      <c r="K230" s="8" t="str">
        <f>IF(OR($E230=9,$E230=5),VLOOKUP(J230,KeyValues!$D$2:$E$562,2),IF(AND($E230=14,NOT(VLOOKUP(J230,KeyValues!$D$2:$E$562,2) = 0)),"???",0))</f>
        <v>Facade</v>
      </c>
      <c r="L230">
        <f t="shared" si="42"/>
        <v>0</v>
      </c>
      <c r="M230">
        <f t="shared" si="43"/>
        <v>0</v>
      </c>
      <c r="N230">
        <f t="shared" si="44"/>
        <v>0</v>
      </c>
      <c r="O230">
        <f t="shared" si="45"/>
        <v>9</v>
      </c>
      <c r="P230">
        <f t="shared" si="46"/>
        <v>3</v>
      </c>
      <c r="Q230">
        <f t="shared" si="47"/>
        <v>0</v>
      </c>
    </row>
    <row r="231" spans="1:17" x14ac:dyDescent="0.25">
      <c r="A231" t="s">
        <v>229</v>
      </c>
      <c r="B231" s="5" t="str">
        <f>VLOOKUP(I231,KeyValues!$J$2:$K$1401,2)</f>
        <v>Secret Power</v>
      </c>
      <c r="C231">
        <f t="shared" si="36"/>
        <v>6500</v>
      </c>
      <c r="D231">
        <f t="shared" si="37"/>
        <v>250</v>
      </c>
      <c r="E231">
        <f t="shared" si="38"/>
        <v>5</v>
      </c>
      <c r="F231" s="7" t="str">
        <f>VLOOKUP(E231,KeyValues!$A$2:$B246,2)</f>
        <v>TM &amp; HM</v>
      </c>
      <c r="G231">
        <f t="shared" si="40"/>
        <v>8</v>
      </c>
      <c r="H231" s="7" t="str">
        <f>VLOOKUP($G231,KeyValues!$S$2:$T$64,2)</f>
        <v>Song</v>
      </c>
      <c r="I231">
        <f t="shared" si="39"/>
        <v>230</v>
      </c>
      <c r="J231">
        <f t="shared" si="41"/>
        <v>263</v>
      </c>
      <c r="K231" s="8" t="str">
        <f>IF(OR($E231=9,$E231=5),VLOOKUP(J231,KeyValues!$D$2:$E$562,2),IF(AND($E231=14,NOT(VLOOKUP(J231,KeyValues!$D$2:$E$562,2) = 0)),"???",0))</f>
        <v>Secret Power</v>
      </c>
      <c r="L231">
        <f t="shared" si="42"/>
        <v>0</v>
      </c>
      <c r="M231">
        <f t="shared" si="43"/>
        <v>0</v>
      </c>
      <c r="N231">
        <f t="shared" si="44"/>
        <v>0</v>
      </c>
      <c r="O231">
        <f t="shared" si="45"/>
        <v>13</v>
      </c>
      <c r="P231">
        <f t="shared" si="46"/>
        <v>3</v>
      </c>
      <c r="Q231">
        <f t="shared" si="47"/>
        <v>0</v>
      </c>
    </row>
    <row r="232" spans="1:17" x14ac:dyDescent="0.25">
      <c r="A232" t="s">
        <v>230</v>
      </c>
      <c r="B232" s="5" t="str">
        <f>VLOOKUP(I232,KeyValues!$J$2:$K$1401,2)</f>
        <v>Rest</v>
      </c>
      <c r="C232">
        <f t="shared" si="36"/>
        <v>6500</v>
      </c>
      <c r="D232">
        <f t="shared" si="37"/>
        <v>250</v>
      </c>
      <c r="E232">
        <f t="shared" si="38"/>
        <v>5</v>
      </c>
      <c r="F232" s="7" t="str">
        <f>VLOOKUP(E232,KeyValues!$A$2:$B247,2)</f>
        <v>TM &amp; HM</v>
      </c>
      <c r="G232">
        <f t="shared" si="40"/>
        <v>8</v>
      </c>
      <c r="H232" s="7" t="str">
        <f>VLOOKUP($G232,KeyValues!$S$2:$T$64,2)</f>
        <v>Song</v>
      </c>
      <c r="I232">
        <f t="shared" si="39"/>
        <v>231</v>
      </c>
      <c r="J232">
        <f t="shared" si="41"/>
        <v>232</v>
      </c>
      <c r="K232" s="8" t="str">
        <f>IF(OR($E232=9,$E232=5),VLOOKUP(J232,KeyValues!$D$2:$E$562,2),IF(AND($E232=14,NOT(VLOOKUP(J232,KeyValues!$D$2:$E$562,2) = 0)),"???",0))</f>
        <v>Rest</v>
      </c>
      <c r="L232">
        <f t="shared" si="42"/>
        <v>0</v>
      </c>
      <c r="M232">
        <f t="shared" si="43"/>
        <v>0</v>
      </c>
      <c r="N232">
        <f t="shared" si="44"/>
        <v>0</v>
      </c>
      <c r="O232">
        <f t="shared" si="45"/>
        <v>9</v>
      </c>
      <c r="P232">
        <f t="shared" si="46"/>
        <v>3</v>
      </c>
      <c r="Q232">
        <f t="shared" si="47"/>
        <v>0</v>
      </c>
    </row>
    <row r="233" spans="1:17" x14ac:dyDescent="0.25">
      <c r="A233" t="s">
        <v>231</v>
      </c>
      <c r="B233" s="5" t="str">
        <f>VLOOKUP(I233,KeyValues!$J$2:$K$1401,2)</f>
        <v>Attract</v>
      </c>
      <c r="C233">
        <f t="shared" si="36"/>
        <v>6500</v>
      </c>
      <c r="D233">
        <f t="shared" si="37"/>
        <v>250</v>
      </c>
      <c r="E233">
        <f t="shared" si="38"/>
        <v>5</v>
      </c>
      <c r="F233" s="7" t="str">
        <f>VLOOKUP(E233,KeyValues!$A$2:$B248,2)</f>
        <v>TM &amp; HM</v>
      </c>
      <c r="G233">
        <f t="shared" si="40"/>
        <v>8</v>
      </c>
      <c r="H233" s="7" t="str">
        <f>VLOOKUP($G233,KeyValues!$S$2:$T$64,2)</f>
        <v>Song</v>
      </c>
      <c r="I233">
        <f t="shared" si="39"/>
        <v>232</v>
      </c>
      <c r="J233">
        <f t="shared" si="41"/>
        <v>326</v>
      </c>
      <c r="K233" s="8" t="str">
        <f>IF(OR($E233=9,$E233=5),VLOOKUP(J233,KeyValues!$D$2:$E$562,2),IF(AND($E233=14,NOT(VLOOKUP(J233,KeyValues!$D$2:$E$562,2) = 0)),"???",0))</f>
        <v>Attract</v>
      </c>
      <c r="L233">
        <f t="shared" si="42"/>
        <v>0</v>
      </c>
      <c r="M233">
        <f t="shared" si="43"/>
        <v>0</v>
      </c>
      <c r="N233">
        <f t="shared" si="44"/>
        <v>0</v>
      </c>
      <c r="O233">
        <f t="shared" si="45"/>
        <v>13</v>
      </c>
      <c r="P233">
        <f t="shared" si="46"/>
        <v>3</v>
      </c>
      <c r="Q233">
        <f t="shared" si="47"/>
        <v>0</v>
      </c>
    </row>
    <row r="234" spans="1:17" x14ac:dyDescent="0.25">
      <c r="A234" t="s">
        <v>232</v>
      </c>
      <c r="B234" s="5" t="str">
        <f>VLOOKUP(I234,KeyValues!$J$2:$K$1401,2)</f>
        <v>Thief</v>
      </c>
      <c r="C234">
        <f t="shared" si="36"/>
        <v>6500</v>
      </c>
      <c r="D234">
        <f t="shared" si="37"/>
        <v>250</v>
      </c>
      <c r="E234">
        <f t="shared" si="38"/>
        <v>5</v>
      </c>
      <c r="F234" s="7" t="str">
        <f>VLOOKUP(E234,KeyValues!$A$2:$B249,2)</f>
        <v>TM &amp; HM</v>
      </c>
      <c r="G234">
        <f t="shared" si="40"/>
        <v>8</v>
      </c>
      <c r="H234" s="7" t="str">
        <f>VLOOKUP($G234,KeyValues!$S$2:$T$64,2)</f>
        <v>Song</v>
      </c>
      <c r="I234">
        <f t="shared" si="39"/>
        <v>233</v>
      </c>
      <c r="J234">
        <f t="shared" si="41"/>
        <v>214</v>
      </c>
      <c r="K234" s="8" t="str">
        <f>IF(OR($E234=9,$E234=5),VLOOKUP(J234,KeyValues!$D$2:$E$562,2),IF(AND($E234=14,NOT(VLOOKUP(J234,KeyValues!$D$2:$E$562,2) = 0)),"???",0))</f>
        <v>Thief</v>
      </c>
      <c r="L234">
        <f t="shared" si="42"/>
        <v>0</v>
      </c>
      <c r="M234">
        <f t="shared" si="43"/>
        <v>0</v>
      </c>
      <c r="N234">
        <f t="shared" si="44"/>
        <v>0</v>
      </c>
      <c r="O234">
        <f t="shared" si="45"/>
        <v>9</v>
      </c>
      <c r="P234">
        <f t="shared" si="46"/>
        <v>3</v>
      </c>
      <c r="Q234">
        <f t="shared" si="47"/>
        <v>0</v>
      </c>
    </row>
    <row r="235" spans="1:17" x14ac:dyDescent="0.25">
      <c r="A235" t="s">
        <v>233</v>
      </c>
      <c r="B235" s="5" t="str">
        <f>VLOOKUP(I235,KeyValues!$J$2:$K$1401,2)</f>
        <v>Steel Wing</v>
      </c>
      <c r="C235">
        <f t="shared" si="36"/>
        <v>7000</v>
      </c>
      <c r="D235">
        <f t="shared" si="37"/>
        <v>250</v>
      </c>
      <c r="E235">
        <f t="shared" si="38"/>
        <v>5</v>
      </c>
      <c r="F235" s="7" t="str">
        <f>VLOOKUP(E235,KeyValues!$A$2:$B250,2)</f>
        <v>TM &amp; HM</v>
      </c>
      <c r="G235">
        <f t="shared" si="40"/>
        <v>8</v>
      </c>
      <c r="H235" s="7" t="str">
        <f>VLOOKUP($G235,KeyValues!$S$2:$T$64,2)</f>
        <v>Song</v>
      </c>
      <c r="I235">
        <f t="shared" si="39"/>
        <v>234</v>
      </c>
      <c r="J235">
        <f t="shared" si="41"/>
        <v>244</v>
      </c>
      <c r="K235" s="8" t="str">
        <f>IF(OR($E235=9,$E235=5),VLOOKUP(J235,KeyValues!$D$2:$E$562,2),IF(AND($E235=14,NOT(VLOOKUP(J235,KeyValues!$D$2:$E$562,2) = 0)),"???",0))</f>
        <v>Steel Wing</v>
      </c>
      <c r="L235">
        <f t="shared" si="42"/>
        <v>0</v>
      </c>
      <c r="M235">
        <f t="shared" si="43"/>
        <v>0</v>
      </c>
      <c r="N235">
        <f t="shared" si="44"/>
        <v>0</v>
      </c>
      <c r="O235">
        <f t="shared" si="45"/>
        <v>9</v>
      </c>
      <c r="P235">
        <f t="shared" si="46"/>
        <v>3</v>
      </c>
      <c r="Q235">
        <f t="shared" si="47"/>
        <v>0</v>
      </c>
    </row>
    <row r="236" spans="1:17" x14ac:dyDescent="0.25">
      <c r="A236" t="s">
        <v>234</v>
      </c>
      <c r="B236" s="5" t="str">
        <f>VLOOKUP(I236,KeyValues!$J$2:$K$1401,2)</f>
        <v>Skill Swap</v>
      </c>
      <c r="C236">
        <f t="shared" si="36"/>
        <v>7000</v>
      </c>
      <c r="D236">
        <f t="shared" si="37"/>
        <v>250</v>
      </c>
      <c r="E236">
        <f t="shared" si="38"/>
        <v>5</v>
      </c>
      <c r="F236" s="7" t="str">
        <f>VLOOKUP(E236,KeyValues!$A$2:$B251,2)</f>
        <v>TM &amp; HM</v>
      </c>
      <c r="G236">
        <f t="shared" si="40"/>
        <v>8</v>
      </c>
      <c r="H236" s="7" t="str">
        <f>VLOOKUP($G236,KeyValues!$S$2:$T$64,2)</f>
        <v>Song</v>
      </c>
      <c r="I236">
        <f t="shared" si="39"/>
        <v>235</v>
      </c>
      <c r="J236">
        <f t="shared" si="41"/>
        <v>137</v>
      </c>
      <c r="K236" s="8" t="str">
        <f>IF(OR($E236=9,$E236=5),VLOOKUP(J236,KeyValues!$D$2:$E$562,2),IF(AND($E236=14,NOT(VLOOKUP(J236,KeyValues!$D$2:$E$562,2) = 0)),"???",0))</f>
        <v>Skill Swap</v>
      </c>
      <c r="L236">
        <f t="shared" si="42"/>
        <v>0</v>
      </c>
      <c r="M236">
        <f t="shared" si="43"/>
        <v>0</v>
      </c>
      <c r="N236">
        <f t="shared" si="44"/>
        <v>0</v>
      </c>
      <c r="O236">
        <f t="shared" si="45"/>
        <v>9</v>
      </c>
      <c r="P236">
        <f t="shared" si="46"/>
        <v>3</v>
      </c>
      <c r="Q236">
        <f t="shared" si="47"/>
        <v>0</v>
      </c>
    </row>
    <row r="237" spans="1:17" x14ac:dyDescent="0.25">
      <c r="A237" t="s">
        <v>235</v>
      </c>
      <c r="B237" s="5" t="str">
        <f>VLOOKUP(I237,KeyValues!$J$2:$K$1401,2)</f>
        <v>$$$</v>
      </c>
      <c r="C237">
        <f t="shared" si="36"/>
        <v>7000</v>
      </c>
      <c r="D237">
        <f t="shared" si="37"/>
        <v>250</v>
      </c>
      <c r="E237">
        <f t="shared" si="38"/>
        <v>5</v>
      </c>
      <c r="F237" s="7" t="str">
        <f>VLOOKUP(E237,KeyValues!$A$2:$B252,2)</f>
        <v>TM &amp; HM</v>
      </c>
      <c r="G237">
        <f t="shared" si="40"/>
        <v>8</v>
      </c>
      <c r="H237" s="7" t="str">
        <f>VLOOKUP($G237,KeyValues!$S$2:$T$64,2)</f>
        <v>Song</v>
      </c>
      <c r="I237">
        <f t="shared" si="39"/>
        <v>236</v>
      </c>
      <c r="J237">
        <f t="shared" si="41"/>
        <v>334</v>
      </c>
      <c r="K237" s="8" t="str">
        <f>IF(OR($E237=9,$E237=5),VLOOKUP(J237,KeyValues!$D$2:$E$562,2),IF(AND($E237=14,NOT(VLOOKUP(J237,KeyValues!$D$2:$E$562,2) = 0)),"???",0))</f>
        <v>Snatch</v>
      </c>
      <c r="L237">
        <f t="shared" si="42"/>
        <v>0</v>
      </c>
      <c r="M237">
        <f t="shared" si="43"/>
        <v>0</v>
      </c>
      <c r="N237">
        <f t="shared" si="44"/>
        <v>0</v>
      </c>
      <c r="O237">
        <f t="shared" si="45"/>
        <v>9</v>
      </c>
      <c r="P237">
        <f t="shared" si="46"/>
        <v>2</v>
      </c>
      <c r="Q237">
        <f t="shared" si="47"/>
        <v>0</v>
      </c>
    </row>
    <row r="238" spans="1:17" x14ac:dyDescent="0.25">
      <c r="A238" t="s">
        <v>236</v>
      </c>
      <c r="B238" s="5" t="str">
        <f>VLOOKUP(I238,KeyValues!$J$2:$K$1401,2)</f>
        <v>Overheat</v>
      </c>
      <c r="C238">
        <f t="shared" si="36"/>
        <v>6500</v>
      </c>
      <c r="D238">
        <f t="shared" si="37"/>
        <v>250</v>
      </c>
      <c r="E238">
        <f t="shared" si="38"/>
        <v>5</v>
      </c>
      <c r="F238" s="7" t="str">
        <f>VLOOKUP(E238,KeyValues!$A$2:$B253,2)</f>
        <v>TM &amp; HM</v>
      </c>
      <c r="G238">
        <f t="shared" si="40"/>
        <v>8</v>
      </c>
      <c r="H238" s="7" t="str">
        <f>VLOOKUP($G238,KeyValues!$S$2:$T$64,2)</f>
        <v>Song</v>
      </c>
      <c r="I238">
        <f t="shared" si="39"/>
        <v>237</v>
      </c>
      <c r="J238">
        <f t="shared" si="41"/>
        <v>41</v>
      </c>
      <c r="K238" s="8" t="str">
        <f>IF(OR($E238=9,$E238=5),VLOOKUP(J238,KeyValues!$D$2:$E$562,2),IF(AND($E238=14,NOT(VLOOKUP(J238,KeyValues!$D$2:$E$562,2) = 0)),"???",0))</f>
        <v>Overheat</v>
      </c>
      <c r="L238">
        <f t="shared" si="42"/>
        <v>0</v>
      </c>
      <c r="M238">
        <f t="shared" si="43"/>
        <v>0</v>
      </c>
      <c r="N238">
        <f t="shared" si="44"/>
        <v>0</v>
      </c>
      <c r="O238">
        <f t="shared" si="45"/>
        <v>9</v>
      </c>
      <c r="P238">
        <f t="shared" si="46"/>
        <v>3</v>
      </c>
      <c r="Q238">
        <f t="shared" si="47"/>
        <v>0</v>
      </c>
    </row>
    <row r="239" spans="1:17" x14ac:dyDescent="0.25">
      <c r="A239" t="s">
        <v>237</v>
      </c>
      <c r="B239" s="5" t="str">
        <f>VLOOKUP(I239,KeyValues!$J$2:$K$1401,2)</f>
        <v>Roost</v>
      </c>
      <c r="C239">
        <f t="shared" si="36"/>
        <v>6500</v>
      </c>
      <c r="D239">
        <f t="shared" si="37"/>
        <v>250</v>
      </c>
      <c r="E239">
        <f t="shared" si="38"/>
        <v>5</v>
      </c>
      <c r="F239" s="7" t="str">
        <f>VLOOKUP(E239,KeyValues!$A$2:$B254,2)</f>
        <v>TM &amp; HM</v>
      </c>
      <c r="G239">
        <f t="shared" si="40"/>
        <v>8</v>
      </c>
      <c r="H239" s="7" t="str">
        <f>VLOOKUP($G239,KeyValues!$S$2:$T$64,2)</f>
        <v>Song</v>
      </c>
      <c r="I239">
        <f t="shared" si="39"/>
        <v>238</v>
      </c>
      <c r="J239">
        <f t="shared" si="41"/>
        <v>509</v>
      </c>
      <c r="K239" s="8" t="str">
        <f>IF(OR($E239=9,$E239=5),VLOOKUP(J239,KeyValues!$D$2:$E$562,2),IF(AND($E239=14,NOT(VLOOKUP(J239,KeyValues!$D$2:$E$562,2) = 0)),"???",0))</f>
        <v>Roost</v>
      </c>
      <c r="L239">
        <f t="shared" si="42"/>
        <v>0</v>
      </c>
      <c r="M239">
        <f t="shared" si="43"/>
        <v>0</v>
      </c>
      <c r="N239">
        <f t="shared" si="44"/>
        <v>0</v>
      </c>
      <c r="O239">
        <f t="shared" si="45"/>
        <v>9</v>
      </c>
      <c r="P239">
        <f t="shared" si="46"/>
        <v>3</v>
      </c>
      <c r="Q239">
        <f t="shared" si="47"/>
        <v>0</v>
      </c>
    </row>
    <row r="240" spans="1:17" x14ac:dyDescent="0.25">
      <c r="A240" t="s">
        <v>238</v>
      </c>
      <c r="B240" s="5" t="str">
        <f>VLOOKUP(I240,KeyValues!$J$2:$K$1401,2)</f>
        <v>Focus Blast</v>
      </c>
      <c r="C240">
        <f t="shared" si="36"/>
        <v>6500</v>
      </c>
      <c r="D240">
        <f t="shared" si="37"/>
        <v>250</v>
      </c>
      <c r="E240">
        <f t="shared" si="38"/>
        <v>5</v>
      </c>
      <c r="F240" s="7" t="str">
        <f>VLOOKUP(E240,KeyValues!$A$2:$B255,2)</f>
        <v>TM &amp; HM</v>
      </c>
      <c r="G240">
        <f t="shared" si="40"/>
        <v>8</v>
      </c>
      <c r="H240" s="7" t="str">
        <f>VLOOKUP($G240,KeyValues!$S$2:$T$64,2)</f>
        <v>Song</v>
      </c>
      <c r="I240">
        <f t="shared" si="39"/>
        <v>239</v>
      </c>
      <c r="J240">
        <f t="shared" si="41"/>
        <v>454</v>
      </c>
      <c r="K240" s="8" t="str">
        <f>IF(OR($E240=9,$E240=5),VLOOKUP(J240,KeyValues!$D$2:$E$562,2),IF(AND($E240=14,NOT(VLOOKUP(J240,KeyValues!$D$2:$E$562,2) = 0)),"???",0))</f>
        <v>Focus Blast</v>
      </c>
      <c r="L240">
        <f t="shared" si="42"/>
        <v>0</v>
      </c>
      <c r="M240">
        <f t="shared" si="43"/>
        <v>0</v>
      </c>
      <c r="N240">
        <f t="shared" si="44"/>
        <v>0</v>
      </c>
      <c r="O240">
        <f t="shared" si="45"/>
        <v>9</v>
      </c>
      <c r="P240">
        <f t="shared" si="46"/>
        <v>3</v>
      </c>
      <c r="Q240">
        <f t="shared" si="47"/>
        <v>0</v>
      </c>
    </row>
    <row r="241" spans="1:17" x14ac:dyDescent="0.25">
      <c r="A241" t="s">
        <v>239</v>
      </c>
      <c r="B241" s="5" t="str">
        <f>VLOOKUP(I241,KeyValues!$J$2:$K$1401,2)</f>
        <v>Energy Ball</v>
      </c>
      <c r="C241">
        <f t="shared" si="36"/>
        <v>6500</v>
      </c>
      <c r="D241">
        <f t="shared" si="37"/>
        <v>250</v>
      </c>
      <c r="E241">
        <f t="shared" si="38"/>
        <v>5</v>
      </c>
      <c r="F241" s="7" t="str">
        <f>VLOOKUP(E241,KeyValues!$A$2:$B256,2)</f>
        <v>TM &amp; HM</v>
      </c>
      <c r="G241">
        <f t="shared" si="40"/>
        <v>8</v>
      </c>
      <c r="H241" s="7" t="str">
        <f>VLOOKUP($G241,KeyValues!$S$2:$T$64,2)</f>
        <v>Song</v>
      </c>
      <c r="I241">
        <f t="shared" si="39"/>
        <v>240</v>
      </c>
      <c r="J241">
        <f t="shared" si="41"/>
        <v>443</v>
      </c>
      <c r="K241" s="8" t="str">
        <f>IF(OR($E241=9,$E241=5),VLOOKUP(J241,KeyValues!$D$2:$E$562,2),IF(AND($E241=14,NOT(VLOOKUP(J241,KeyValues!$D$2:$E$562,2) = 0)),"???",0))</f>
        <v>Energy Ball</v>
      </c>
      <c r="L241">
        <f t="shared" si="42"/>
        <v>0</v>
      </c>
      <c r="M241">
        <f t="shared" si="43"/>
        <v>0</v>
      </c>
      <c r="N241">
        <f t="shared" si="44"/>
        <v>0</v>
      </c>
      <c r="O241">
        <f t="shared" si="45"/>
        <v>9</v>
      </c>
      <c r="P241">
        <f t="shared" si="46"/>
        <v>3</v>
      </c>
      <c r="Q241">
        <f t="shared" si="47"/>
        <v>0</v>
      </c>
    </row>
    <row r="242" spans="1:17" x14ac:dyDescent="0.25">
      <c r="A242" t="s">
        <v>240</v>
      </c>
      <c r="B242" s="5" t="str">
        <f>VLOOKUP(I242,KeyValues!$J$2:$K$1401,2)</f>
        <v>False Swipe</v>
      </c>
      <c r="C242">
        <f t="shared" si="36"/>
        <v>6500</v>
      </c>
      <c r="D242">
        <f t="shared" si="37"/>
        <v>250</v>
      </c>
      <c r="E242">
        <f t="shared" si="38"/>
        <v>5</v>
      </c>
      <c r="F242" s="7" t="str">
        <f>VLOOKUP(E242,KeyValues!$A$2:$B257,2)</f>
        <v>TM &amp; HM</v>
      </c>
      <c r="G242">
        <f t="shared" si="40"/>
        <v>8</v>
      </c>
      <c r="H242" s="7" t="str">
        <f>VLOOKUP($G242,KeyValues!$S$2:$T$64,2)</f>
        <v>Song</v>
      </c>
      <c r="I242">
        <f t="shared" si="39"/>
        <v>241</v>
      </c>
      <c r="J242">
        <f t="shared" si="41"/>
        <v>314</v>
      </c>
      <c r="K242" s="8" t="str">
        <f>IF(OR($E242=9,$E242=5),VLOOKUP(J242,KeyValues!$D$2:$E$562,2),IF(AND($E242=14,NOT(VLOOKUP(J242,KeyValues!$D$2:$E$562,2) = 0)),"???",0))</f>
        <v>False Swipe</v>
      </c>
      <c r="L242">
        <f t="shared" si="42"/>
        <v>0</v>
      </c>
      <c r="M242">
        <f t="shared" si="43"/>
        <v>0</v>
      </c>
      <c r="N242">
        <f t="shared" si="44"/>
        <v>0</v>
      </c>
      <c r="O242">
        <f t="shared" si="45"/>
        <v>9</v>
      </c>
      <c r="P242">
        <f t="shared" si="46"/>
        <v>3</v>
      </c>
      <c r="Q242">
        <f t="shared" si="47"/>
        <v>0</v>
      </c>
    </row>
    <row r="243" spans="1:17" x14ac:dyDescent="0.25">
      <c r="A243" t="s">
        <v>241</v>
      </c>
      <c r="B243" s="5" t="str">
        <f>VLOOKUP(I243,KeyValues!$J$2:$K$1401,2)</f>
        <v>Brine</v>
      </c>
      <c r="C243">
        <f t="shared" si="36"/>
        <v>6500</v>
      </c>
      <c r="D243">
        <f t="shared" si="37"/>
        <v>250</v>
      </c>
      <c r="E243">
        <f t="shared" si="38"/>
        <v>5</v>
      </c>
      <c r="F243" s="7" t="str">
        <f>VLOOKUP(E243,KeyValues!$A$2:$B258,2)</f>
        <v>TM &amp; HM</v>
      </c>
      <c r="G243">
        <f t="shared" si="40"/>
        <v>8</v>
      </c>
      <c r="H243" s="7" t="str">
        <f>VLOOKUP($G243,KeyValues!$S$2:$T$64,2)</f>
        <v>Song</v>
      </c>
      <c r="I243">
        <f t="shared" si="39"/>
        <v>242</v>
      </c>
      <c r="J243">
        <f t="shared" si="41"/>
        <v>469</v>
      </c>
      <c r="K243" s="8" t="str">
        <f>IF(OR($E243=9,$E243=5),VLOOKUP(J243,KeyValues!$D$2:$E$562,2),IF(AND($E243=14,NOT(VLOOKUP(J243,KeyValues!$D$2:$E$562,2) = 0)),"???",0))</f>
        <v>Brine</v>
      </c>
      <c r="L243">
        <f t="shared" si="42"/>
        <v>0</v>
      </c>
      <c r="M243">
        <f t="shared" si="43"/>
        <v>0</v>
      </c>
      <c r="N243">
        <f t="shared" si="44"/>
        <v>0</v>
      </c>
      <c r="O243">
        <f t="shared" si="45"/>
        <v>9</v>
      </c>
      <c r="P243">
        <f t="shared" si="46"/>
        <v>3</v>
      </c>
      <c r="Q243">
        <f t="shared" si="47"/>
        <v>0</v>
      </c>
    </row>
    <row r="244" spans="1:17" x14ac:dyDescent="0.25">
      <c r="A244" t="s">
        <v>242</v>
      </c>
      <c r="B244" s="5" t="str">
        <f>VLOOKUP(I244,KeyValues!$J$2:$K$1401,2)</f>
        <v>Fling</v>
      </c>
      <c r="C244">
        <f t="shared" si="36"/>
        <v>6500</v>
      </c>
      <c r="D244">
        <f t="shared" si="37"/>
        <v>250</v>
      </c>
      <c r="E244">
        <f t="shared" si="38"/>
        <v>5</v>
      </c>
      <c r="F244" s="7" t="str">
        <f>VLOOKUP(E244,KeyValues!$A$2:$B259,2)</f>
        <v>TM &amp; HM</v>
      </c>
      <c r="G244">
        <f t="shared" si="40"/>
        <v>8</v>
      </c>
      <c r="H244" s="7" t="str">
        <f>VLOOKUP($G244,KeyValues!$S$2:$T$64,2)</f>
        <v>Song</v>
      </c>
      <c r="I244">
        <f t="shared" si="39"/>
        <v>243</v>
      </c>
      <c r="J244">
        <f t="shared" si="41"/>
        <v>503</v>
      </c>
      <c r="K244" s="8" t="str">
        <f>IF(OR($E244=9,$E244=5),VLOOKUP(J244,KeyValues!$D$2:$E$562,2),IF(AND($E244=14,NOT(VLOOKUP(J244,KeyValues!$D$2:$E$562,2) = 0)),"???",0))</f>
        <v>Fling</v>
      </c>
      <c r="L244">
        <f t="shared" si="42"/>
        <v>0</v>
      </c>
      <c r="M244">
        <f t="shared" si="43"/>
        <v>0</v>
      </c>
      <c r="N244">
        <f t="shared" si="44"/>
        <v>0</v>
      </c>
      <c r="O244">
        <f t="shared" si="45"/>
        <v>9</v>
      </c>
      <c r="P244">
        <f t="shared" si="46"/>
        <v>3</v>
      </c>
      <c r="Q244">
        <f t="shared" si="47"/>
        <v>0</v>
      </c>
    </row>
    <row r="245" spans="1:17" x14ac:dyDescent="0.25">
      <c r="A245" t="s">
        <v>243</v>
      </c>
      <c r="B245" s="5" t="str">
        <f>VLOOKUP(I245,KeyValues!$J$2:$K$1401,2)</f>
        <v>Charge Beam</v>
      </c>
      <c r="C245">
        <f t="shared" si="36"/>
        <v>6500</v>
      </c>
      <c r="D245">
        <f t="shared" si="37"/>
        <v>250</v>
      </c>
      <c r="E245">
        <f t="shared" si="38"/>
        <v>5</v>
      </c>
      <c r="F245" s="7" t="str">
        <f>VLOOKUP(E245,KeyValues!$A$2:$B260,2)</f>
        <v>TM &amp; HM</v>
      </c>
      <c r="G245">
        <f t="shared" si="40"/>
        <v>8</v>
      </c>
      <c r="H245" s="7" t="str">
        <f>VLOOKUP($G245,KeyValues!$S$2:$T$64,2)</f>
        <v>Song</v>
      </c>
      <c r="I245">
        <f t="shared" si="39"/>
        <v>244</v>
      </c>
      <c r="J245">
        <f t="shared" si="41"/>
        <v>489</v>
      </c>
      <c r="K245" s="8" t="str">
        <f>IF(OR($E245=9,$E245=5),VLOOKUP(J245,KeyValues!$D$2:$E$562,2),IF(AND($E245=14,NOT(VLOOKUP(J245,KeyValues!$D$2:$E$562,2) = 0)),"???",0))</f>
        <v>Charge Beam</v>
      </c>
      <c r="L245">
        <f t="shared" si="42"/>
        <v>0</v>
      </c>
      <c r="M245">
        <f t="shared" si="43"/>
        <v>0</v>
      </c>
      <c r="N245">
        <f t="shared" si="44"/>
        <v>0</v>
      </c>
      <c r="O245">
        <f t="shared" si="45"/>
        <v>9</v>
      </c>
      <c r="P245">
        <f t="shared" si="46"/>
        <v>3</v>
      </c>
      <c r="Q245">
        <f t="shared" si="47"/>
        <v>0</v>
      </c>
    </row>
    <row r="246" spans="1:17" x14ac:dyDescent="0.25">
      <c r="A246" t="s">
        <v>244</v>
      </c>
      <c r="B246" s="5" t="str">
        <f>VLOOKUP(I246,KeyValues!$J$2:$K$1401,2)</f>
        <v>Endure</v>
      </c>
      <c r="C246">
        <f t="shared" si="36"/>
        <v>6500</v>
      </c>
      <c r="D246">
        <f t="shared" si="37"/>
        <v>250</v>
      </c>
      <c r="E246">
        <f t="shared" si="38"/>
        <v>5</v>
      </c>
      <c r="F246" s="7" t="str">
        <f>VLOOKUP(E246,KeyValues!$A$2:$B261,2)</f>
        <v>TM &amp; HM</v>
      </c>
      <c r="G246">
        <f t="shared" si="40"/>
        <v>8</v>
      </c>
      <c r="H246" s="7" t="str">
        <f>VLOOKUP($G246,KeyValues!$S$2:$T$64,2)</f>
        <v>Song</v>
      </c>
      <c r="I246">
        <f t="shared" si="39"/>
        <v>245</v>
      </c>
      <c r="J246">
        <f t="shared" si="41"/>
        <v>104</v>
      </c>
      <c r="K246" s="8" t="str">
        <f>IF(OR($E246=9,$E246=5),VLOOKUP(J246,KeyValues!$D$2:$E$562,2),IF(AND($E246=14,NOT(VLOOKUP(J246,KeyValues!$D$2:$E$562,2) = 0)),"???",0))</f>
        <v>Endure</v>
      </c>
      <c r="L246">
        <f t="shared" si="42"/>
        <v>0</v>
      </c>
      <c r="M246">
        <f t="shared" si="43"/>
        <v>0</v>
      </c>
      <c r="N246">
        <f t="shared" si="44"/>
        <v>0</v>
      </c>
      <c r="O246">
        <f t="shared" si="45"/>
        <v>9</v>
      </c>
      <c r="P246">
        <f t="shared" si="46"/>
        <v>3</v>
      </c>
      <c r="Q246">
        <f t="shared" si="47"/>
        <v>0</v>
      </c>
    </row>
    <row r="247" spans="1:17" x14ac:dyDescent="0.25">
      <c r="A247" t="s">
        <v>245</v>
      </c>
      <c r="B247" s="5" t="str">
        <f>VLOOKUP(I247,KeyValues!$J$2:$K$1401,2)</f>
        <v>Dragon Pulse</v>
      </c>
      <c r="C247">
        <f t="shared" si="36"/>
        <v>6500</v>
      </c>
      <c r="D247">
        <f t="shared" si="37"/>
        <v>250</v>
      </c>
      <c r="E247">
        <f t="shared" si="38"/>
        <v>5</v>
      </c>
      <c r="F247" s="7" t="str">
        <f>VLOOKUP(E247,KeyValues!$A$2:$B262,2)</f>
        <v>TM &amp; HM</v>
      </c>
      <c r="G247">
        <f t="shared" si="40"/>
        <v>8</v>
      </c>
      <c r="H247" s="7" t="str">
        <f>VLOOKUP($G247,KeyValues!$S$2:$T$64,2)</f>
        <v>Song</v>
      </c>
      <c r="I247">
        <f t="shared" si="39"/>
        <v>246</v>
      </c>
      <c r="J247">
        <f t="shared" si="41"/>
        <v>539</v>
      </c>
      <c r="K247" s="8" t="str">
        <f>IF(OR($E247=9,$E247=5),VLOOKUP(J247,KeyValues!$D$2:$E$562,2),IF(AND($E247=14,NOT(VLOOKUP(J247,KeyValues!$D$2:$E$562,2) = 0)),"???",0))</f>
        <v>Dragon Pulse</v>
      </c>
      <c r="L247">
        <f t="shared" si="42"/>
        <v>0</v>
      </c>
      <c r="M247">
        <f t="shared" si="43"/>
        <v>0</v>
      </c>
      <c r="N247">
        <f t="shared" si="44"/>
        <v>0</v>
      </c>
      <c r="O247">
        <f t="shared" si="45"/>
        <v>9</v>
      </c>
      <c r="P247">
        <f t="shared" si="46"/>
        <v>3</v>
      </c>
      <c r="Q247">
        <f t="shared" si="47"/>
        <v>0</v>
      </c>
    </row>
    <row r="248" spans="1:17" x14ac:dyDescent="0.25">
      <c r="A248" t="s">
        <v>246</v>
      </c>
      <c r="B248" s="5" t="str">
        <f>VLOOKUP(I248,KeyValues!$J$2:$K$1401,2)</f>
        <v>Drain Punch</v>
      </c>
      <c r="C248">
        <f t="shared" si="36"/>
        <v>6500</v>
      </c>
      <c r="D248">
        <f t="shared" si="37"/>
        <v>250</v>
      </c>
      <c r="E248">
        <f t="shared" si="38"/>
        <v>5</v>
      </c>
      <c r="F248" s="7" t="str">
        <f>VLOOKUP(E248,KeyValues!$A$2:$B263,2)</f>
        <v>TM &amp; HM</v>
      </c>
      <c r="G248">
        <f t="shared" si="40"/>
        <v>8</v>
      </c>
      <c r="H248" s="7" t="str">
        <f>VLOOKUP($G248,KeyValues!$S$2:$T$64,2)</f>
        <v>Song</v>
      </c>
      <c r="I248">
        <f t="shared" si="39"/>
        <v>247</v>
      </c>
      <c r="J248">
        <f t="shared" si="41"/>
        <v>500</v>
      </c>
      <c r="K248" s="8" t="str">
        <f>IF(OR($E248=9,$E248=5),VLOOKUP(J248,KeyValues!$D$2:$E$562,2),IF(AND($E248=14,NOT(VLOOKUP(J248,KeyValues!$D$2:$E$562,2) = 0)),"???",0))</f>
        <v>Drain Punch</v>
      </c>
      <c r="L248">
        <f t="shared" si="42"/>
        <v>0</v>
      </c>
      <c r="M248">
        <f t="shared" si="43"/>
        <v>0</v>
      </c>
      <c r="N248">
        <f t="shared" si="44"/>
        <v>0</v>
      </c>
      <c r="O248">
        <f t="shared" si="45"/>
        <v>9</v>
      </c>
      <c r="P248">
        <f t="shared" si="46"/>
        <v>3</v>
      </c>
      <c r="Q248">
        <f t="shared" si="47"/>
        <v>0</v>
      </c>
    </row>
    <row r="249" spans="1:17" x14ac:dyDescent="0.25">
      <c r="A249" t="s">
        <v>247</v>
      </c>
      <c r="B249" s="5" t="str">
        <f>VLOOKUP(I249,KeyValues!$J$2:$K$1401,2)</f>
        <v>Will-O-Wisp</v>
      </c>
      <c r="C249">
        <f t="shared" si="36"/>
        <v>6500</v>
      </c>
      <c r="D249">
        <f t="shared" si="37"/>
        <v>250</v>
      </c>
      <c r="E249">
        <f t="shared" si="38"/>
        <v>5</v>
      </c>
      <c r="F249" s="7" t="str">
        <f>VLOOKUP(E249,KeyValues!$A$2:$B264,2)</f>
        <v>TM &amp; HM</v>
      </c>
      <c r="G249">
        <f t="shared" si="40"/>
        <v>8</v>
      </c>
      <c r="H249" s="7" t="str">
        <f>VLOOKUP($G249,KeyValues!$S$2:$T$64,2)</f>
        <v>Song</v>
      </c>
      <c r="I249">
        <f t="shared" si="39"/>
        <v>248</v>
      </c>
      <c r="J249">
        <f t="shared" si="41"/>
        <v>47</v>
      </c>
      <c r="K249" s="8" t="str">
        <f>IF(OR($E249=9,$E249=5),VLOOKUP(J249,KeyValues!$D$2:$E$562,2),IF(AND($E249=14,NOT(VLOOKUP(J249,KeyValues!$D$2:$E$562,2) = 0)),"???",0))</f>
        <v>Will-O-Wisp</v>
      </c>
      <c r="L249">
        <f t="shared" si="42"/>
        <v>0</v>
      </c>
      <c r="M249">
        <f t="shared" si="43"/>
        <v>0</v>
      </c>
      <c r="N249">
        <f t="shared" si="44"/>
        <v>0</v>
      </c>
      <c r="O249">
        <f t="shared" si="45"/>
        <v>9</v>
      </c>
      <c r="P249">
        <f t="shared" si="46"/>
        <v>3</v>
      </c>
      <c r="Q249">
        <f t="shared" si="47"/>
        <v>0</v>
      </c>
    </row>
    <row r="250" spans="1:17" x14ac:dyDescent="0.25">
      <c r="A250" t="s">
        <v>248</v>
      </c>
      <c r="B250" s="5" t="str">
        <f>VLOOKUP(I250,KeyValues!$J$2:$K$1401,2)</f>
        <v>Silver Wind</v>
      </c>
      <c r="C250">
        <f t="shared" si="36"/>
        <v>6500</v>
      </c>
      <c r="D250">
        <f t="shared" si="37"/>
        <v>250</v>
      </c>
      <c r="E250">
        <f t="shared" si="38"/>
        <v>5</v>
      </c>
      <c r="F250" s="7" t="str">
        <f>VLOOKUP(E250,KeyValues!$A$2:$B265,2)</f>
        <v>TM &amp; HM</v>
      </c>
      <c r="G250">
        <f t="shared" si="40"/>
        <v>8</v>
      </c>
      <c r="H250" s="7" t="str">
        <f>VLOOKUP($G250,KeyValues!$S$2:$T$64,2)</f>
        <v>Song</v>
      </c>
      <c r="I250">
        <f t="shared" si="39"/>
        <v>249</v>
      </c>
      <c r="J250">
        <f t="shared" si="41"/>
        <v>82</v>
      </c>
      <c r="K250" s="8" t="str">
        <f>IF(OR($E250=9,$E250=5),VLOOKUP(J250,KeyValues!$D$2:$E$562,2),IF(AND($E250=14,NOT(VLOOKUP(J250,KeyValues!$D$2:$E$562,2) = 0)),"???",0))</f>
        <v>Silver Wind</v>
      </c>
      <c r="L250">
        <f t="shared" si="42"/>
        <v>0</v>
      </c>
      <c r="M250">
        <f t="shared" si="43"/>
        <v>0</v>
      </c>
      <c r="N250">
        <f t="shared" si="44"/>
        <v>0</v>
      </c>
      <c r="O250">
        <f t="shared" si="45"/>
        <v>9</v>
      </c>
      <c r="P250">
        <f t="shared" si="46"/>
        <v>3</v>
      </c>
      <c r="Q250">
        <f t="shared" si="47"/>
        <v>0</v>
      </c>
    </row>
    <row r="251" spans="1:17" x14ac:dyDescent="0.25">
      <c r="A251" t="s">
        <v>249</v>
      </c>
      <c r="B251" s="5" t="str">
        <f>VLOOKUP(I251,KeyValues!$J$2:$K$1401,2)</f>
        <v>Embargo</v>
      </c>
      <c r="C251">
        <f t="shared" si="36"/>
        <v>6500</v>
      </c>
      <c r="D251">
        <f t="shared" si="37"/>
        <v>250</v>
      </c>
      <c r="E251">
        <f t="shared" si="38"/>
        <v>5</v>
      </c>
      <c r="F251" s="7" t="str">
        <f>VLOOKUP(E251,KeyValues!$A$2:$B266,2)</f>
        <v>TM &amp; HM</v>
      </c>
      <c r="G251">
        <f t="shared" si="40"/>
        <v>8</v>
      </c>
      <c r="H251" s="7" t="str">
        <f>VLOOKUP($G251,KeyValues!$S$2:$T$64,2)</f>
        <v>Song</v>
      </c>
      <c r="I251">
        <f t="shared" si="39"/>
        <v>250</v>
      </c>
      <c r="J251">
        <f t="shared" si="41"/>
        <v>466</v>
      </c>
      <c r="K251" s="8" t="str">
        <f>IF(OR($E251=9,$E251=5),VLOOKUP(J251,KeyValues!$D$2:$E$562,2),IF(AND($E251=14,NOT(VLOOKUP(J251,KeyValues!$D$2:$E$562,2) = 0)),"???",0))</f>
        <v>Embargo</v>
      </c>
      <c r="L251">
        <f t="shared" si="42"/>
        <v>0</v>
      </c>
      <c r="M251">
        <f t="shared" si="43"/>
        <v>0</v>
      </c>
      <c r="N251">
        <f t="shared" si="44"/>
        <v>0</v>
      </c>
      <c r="O251">
        <f t="shared" si="45"/>
        <v>9</v>
      </c>
      <c r="P251">
        <f t="shared" si="46"/>
        <v>3</v>
      </c>
      <c r="Q251">
        <f t="shared" si="47"/>
        <v>0</v>
      </c>
    </row>
    <row r="252" spans="1:17" x14ac:dyDescent="0.25">
      <c r="A252" t="s">
        <v>250</v>
      </c>
      <c r="B252" s="5" t="str">
        <f>VLOOKUP(I252,KeyValues!$J$2:$K$1401,2)</f>
        <v>Explosion</v>
      </c>
      <c r="C252">
        <f t="shared" si="36"/>
        <v>6500</v>
      </c>
      <c r="D252">
        <f t="shared" si="37"/>
        <v>250</v>
      </c>
      <c r="E252">
        <f t="shared" si="38"/>
        <v>5</v>
      </c>
      <c r="F252" s="7" t="str">
        <f>VLOOKUP(E252,KeyValues!$A$2:$B267,2)</f>
        <v>TM &amp; HM</v>
      </c>
      <c r="G252">
        <f t="shared" si="40"/>
        <v>8</v>
      </c>
      <c r="H252" s="7" t="str">
        <f>VLOOKUP($G252,KeyValues!$S$2:$T$64,2)</f>
        <v>Song</v>
      </c>
      <c r="I252">
        <f t="shared" si="39"/>
        <v>251</v>
      </c>
      <c r="J252">
        <f t="shared" si="41"/>
        <v>155</v>
      </c>
      <c r="K252" s="8" t="str">
        <f>IF(OR($E252=9,$E252=5),VLOOKUP(J252,KeyValues!$D$2:$E$562,2),IF(AND($E252=14,NOT(VLOOKUP(J252,KeyValues!$D$2:$E$562,2) = 0)),"???",0))</f>
        <v>Explosion</v>
      </c>
      <c r="L252">
        <f t="shared" si="42"/>
        <v>0</v>
      </c>
      <c r="M252">
        <f t="shared" si="43"/>
        <v>0</v>
      </c>
      <c r="N252">
        <f t="shared" si="44"/>
        <v>0</v>
      </c>
      <c r="O252">
        <f t="shared" si="45"/>
        <v>9</v>
      </c>
      <c r="P252">
        <f t="shared" si="46"/>
        <v>3</v>
      </c>
      <c r="Q252">
        <f t="shared" si="47"/>
        <v>0</v>
      </c>
    </row>
    <row r="253" spans="1:17" x14ac:dyDescent="0.25">
      <c r="A253" t="s">
        <v>251</v>
      </c>
      <c r="B253" s="5" t="str">
        <f>VLOOKUP(I253,KeyValues!$J$2:$K$1401,2)</f>
        <v>Shadow Claw</v>
      </c>
      <c r="C253">
        <f t="shared" si="36"/>
        <v>6500</v>
      </c>
      <c r="D253">
        <f t="shared" si="37"/>
        <v>250</v>
      </c>
      <c r="E253">
        <f t="shared" si="38"/>
        <v>5</v>
      </c>
      <c r="F253" s="7" t="str">
        <f>VLOOKUP(E253,KeyValues!$A$2:$B268,2)</f>
        <v>TM &amp; HM</v>
      </c>
      <c r="G253">
        <f t="shared" si="40"/>
        <v>8</v>
      </c>
      <c r="H253" s="7" t="str">
        <f>VLOOKUP($G253,KeyValues!$S$2:$T$64,2)</f>
        <v>Song</v>
      </c>
      <c r="I253">
        <f t="shared" si="39"/>
        <v>252</v>
      </c>
      <c r="J253">
        <f t="shared" si="41"/>
        <v>476</v>
      </c>
      <c r="K253" s="8" t="str">
        <f>IF(OR($E253=9,$E253=5),VLOOKUP(J253,KeyValues!$D$2:$E$562,2),IF(AND($E253=14,NOT(VLOOKUP(J253,KeyValues!$D$2:$E$562,2) = 0)),"???",0))</f>
        <v>Shadow Claw</v>
      </c>
      <c r="L253">
        <f t="shared" si="42"/>
        <v>0</v>
      </c>
      <c r="M253">
        <f t="shared" si="43"/>
        <v>0</v>
      </c>
      <c r="N253">
        <f t="shared" si="44"/>
        <v>0</v>
      </c>
      <c r="O253">
        <f t="shared" si="45"/>
        <v>9</v>
      </c>
      <c r="P253">
        <f t="shared" si="46"/>
        <v>3</v>
      </c>
      <c r="Q253">
        <f t="shared" si="47"/>
        <v>0</v>
      </c>
    </row>
    <row r="254" spans="1:17" x14ac:dyDescent="0.25">
      <c r="A254" t="s">
        <v>252</v>
      </c>
      <c r="B254" s="5" t="str">
        <f>VLOOKUP(I254,KeyValues!$J$2:$K$1401,2)</f>
        <v>Payback</v>
      </c>
      <c r="C254">
        <f t="shared" si="36"/>
        <v>6500</v>
      </c>
      <c r="D254">
        <f t="shared" si="37"/>
        <v>250</v>
      </c>
      <c r="E254">
        <f t="shared" si="38"/>
        <v>5</v>
      </c>
      <c r="F254" s="7" t="str">
        <f>VLOOKUP(E254,KeyValues!$A$2:$B269,2)</f>
        <v>TM &amp; HM</v>
      </c>
      <c r="G254">
        <f t="shared" si="40"/>
        <v>8</v>
      </c>
      <c r="H254" s="7" t="str">
        <f>VLOOKUP($G254,KeyValues!$S$2:$T$64,2)</f>
        <v>Song</v>
      </c>
      <c r="I254">
        <f t="shared" si="39"/>
        <v>253</v>
      </c>
      <c r="J254">
        <f t="shared" si="41"/>
        <v>472</v>
      </c>
      <c r="K254" s="8" t="str">
        <f>IF(OR($E254=9,$E254=5),VLOOKUP(J254,KeyValues!$D$2:$E$562,2),IF(AND($E254=14,NOT(VLOOKUP(J254,KeyValues!$D$2:$E$562,2) = 0)),"???",0))</f>
        <v>Payback</v>
      </c>
      <c r="L254">
        <f t="shared" si="42"/>
        <v>0</v>
      </c>
      <c r="M254">
        <f t="shared" si="43"/>
        <v>0</v>
      </c>
      <c r="N254">
        <f t="shared" si="44"/>
        <v>0</v>
      </c>
      <c r="O254">
        <f t="shared" si="45"/>
        <v>9</v>
      </c>
      <c r="P254">
        <f t="shared" si="46"/>
        <v>3</v>
      </c>
      <c r="Q254">
        <f t="shared" si="47"/>
        <v>0</v>
      </c>
    </row>
    <row r="255" spans="1:17" x14ac:dyDescent="0.25">
      <c r="A255" t="s">
        <v>253</v>
      </c>
      <c r="B255" s="5" t="str">
        <f>VLOOKUP(I255,KeyValues!$J$2:$K$1401,2)</f>
        <v>Recycle</v>
      </c>
      <c r="C255">
        <f t="shared" si="36"/>
        <v>6500</v>
      </c>
      <c r="D255">
        <f t="shared" si="37"/>
        <v>250</v>
      </c>
      <c r="E255">
        <f t="shared" si="38"/>
        <v>5</v>
      </c>
      <c r="F255" s="7" t="str">
        <f>VLOOKUP(E255,KeyValues!$A$2:$B270,2)</f>
        <v>TM &amp; HM</v>
      </c>
      <c r="G255">
        <f t="shared" si="40"/>
        <v>8</v>
      </c>
      <c r="H255" s="7" t="str">
        <f>VLOOKUP($G255,KeyValues!$S$2:$T$64,2)</f>
        <v>Song</v>
      </c>
      <c r="I255">
        <f t="shared" si="39"/>
        <v>254</v>
      </c>
      <c r="J255">
        <f t="shared" si="41"/>
        <v>337</v>
      </c>
      <c r="K255" s="8" t="str">
        <f>IF(OR($E255=9,$E255=5),VLOOKUP(J255,KeyValues!$D$2:$E$562,2),IF(AND($E255=14,NOT(VLOOKUP(J255,KeyValues!$D$2:$E$562,2) = 0)),"???",0))</f>
        <v>Recycle</v>
      </c>
      <c r="L255">
        <f t="shared" si="42"/>
        <v>0</v>
      </c>
      <c r="M255">
        <f t="shared" si="43"/>
        <v>0</v>
      </c>
      <c r="N255">
        <f t="shared" si="44"/>
        <v>0</v>
      </c>
      <c r="O255">
        <f t="shared" si="45"/>
        <v>9</v>
      </c>
      <c r="P255">
        <f t="shared" si="46"/>
        <v>3</v>
      </c>
      <c r="Q255">
        <f t="shared" si="47"/>
        <v>0</v>
      </c>
    </row>
    <row r="256" spans="1:17" x14ac:dyDescent="0.25">
      <c r="A256" t="s">
        <v>254</v>
      </c>
      <c r="B256" s="5" t="str">
        <f>VLOOKUP(I256,KeyValues!$J$2:$K$1401,2)</f>
        <v>Giga Impact</v>
      </c>
      <c r="C256">
        <f t="shared" si="36"/>
        <v>6500</v>
      </c>
      <c r="D256">
        <f t="shared" si="37"/>
        <v>250</v>
      </c>
      <c r="E256">
        <f t="shared" si="38"/>
        <v>5</v>
      </c>
      <c r="F256" s="7" t="str">
        <f>VLOOKUP(E256,KeyValues!$A$2:$B271,2)</f>
        <v>TM &amp; HM</v>
      </c>
      <c r="G256">
        <f t="shared" si="40"/>
        <v>8</v>
      </c>
      <c r="H256" s="7" t="str">
        <f>VLOOKUP($G256,KeyValues!$S$2:$T$64,2)</f>
        <v>Song</v>
      </c>
      <c r="I256">
        <f t="shared" si="39"/>
        <v>255</v>
      </c>
      <c r="J256">
        <f t="shared" si="41"/>
        <v>455</v>
      </c>
      <c r="K256" s="8" t="str">
        <f>IF(OR($E256=9,$E256=5),VLOOKUP(J256,KeyValues!$D$2:$E$562,2),IF(AND($E256=14,NOT(VLOOKUP(J256,KeyValues!$D$2:$E$562,2) = 0)),"???",0))</f>
        <v>Giga Impact</v>
      </c>
      <c r="L256">
        <f t="shared" si="42"/>
        <v>0</v>
      </c>
      <c r="M256">
        <f t="shared" si="43"/>
        <v>0</v>
      </c>
      <c r="N256">
        <f t="shared" si="44"/>
        <v>0</v>
      </c>
      <c r="O256">
        <f t="shared" si="45"/>
        <v>9</v>
      </c>
      <c r="P256">
        <f t="shared" si="46"/>
        <v>3</v>
      </c>
      <c r="Q256">
        <f t="shared" si="47"/>
        <v>0</v>
      </c>
    </row>
    <row r="257" spans="1:17" x14ac:dyDescent="0.25">
      <c r="A257" t="s">
        <v>255</v>
      </c>
      <c r="B257" s="5" t="str">
        <f>VLOOKUP(I257,KeyValues!$J$2:$K$1401,2)</f>
        <v>Rock Polish</v>
      </c>
      <c r="C257">
        <f t="shared" si="36"/>
        <v>6500</v>
      </c>
      <c r="D257">
        <f t="shared" si="37"/>
        <v>250</v>
      </c>
      <c r="E257">
        <f t="shared" si="38"/>
        <v>5</v>
      </c>
      <c r="F257" s="7" t="str">
        <f>VLOOKUP(E257,KeyValues!$A$2:$B272,2)</f>
        <v>TM &amp; HM</v>
      </c>
      <c r="G257">
        <f t="shared" si="40"/>
        <v>8</v>
      </c>
      <c r="H257" s="7" t="str">
        <f>VLOOKUP($G257,KeyValues!$S$2:$T$64,2)</f>
        <v>Song</v>
      </c>
      <c r="I257">
        <f t="shared" si="39"/>
        <v>256</v>
      </c>
      <c r="J257">
        <f t="shared" si="41"/>
        <v>540</v>
      </c>
      <c r="K257" s="8" t="str">
        <f>IF(OR($E257=9,$E257=5),VLOOKUP(J257,KeyValues!$D$2:$E$562,2),IF(AND($E257=14,NOT(VLOOKUP(J257,KeyValues!$D$2:$E$562,2) = 0)),"???",0))</f>
        <v>Rock Polish</v>
      </c>
      <c r="L257">
        <f t="shared" si="42"/>
        <v>0</v>
      </c>
      <c r="M257">
        <f t="shared" si="43"/>
        <v>0</v>
      </c>
      <c r="N257">
        <f t="shared" si="44"/>
        <v>0</v>
      </c>
      <c r="O257">
        <f t="shared" si="45"/>
        <v>9</v>
      </c>
      <c r="P257">
        <f t="shared" si="46"/>
        <v>3</v>
      </c>
      <c r="Q257">
        <f t="shared" si="47"/>
        <v>0</v>
      </c>
    </row>
    <row r="258" spans="1:17" x14ac:dyDescent="0.25">
      <c r="A258" t="s">
        <v>256</v>
      </c>
      <c r="B258" s="5" t="str">
        <f>VLOOKUP(I258,KeyValues!$J$2:$K$1401,2)</f>
        <v>Wide Slash</v>
      </c>
      <c r="C258">
        <f t="shared" ref="C258:C321" si="48">HEX2DEC(MID($A258,4,2)&amp;MID($A258,1,2))</f>
        <v>6500</v>
      </c>
      <c r="D258">
        <f t="shared" ref="D258:D321" si="49">HEX2DEC(MID($A258,10,2)&amp;MID($A258,7,2))</f>
        <v>250</v>
      </c>
      <c r="E258">
        <f t="shared" ref="E258:E321" si="50">HEX2DEC(MID($A258,13,2))</f>
        <v>5</v>
      </c>
      <c r="F258" s="7" t="str">
        <f>VLOOKUP(E258,KeyValues!$A$2:$B273,2)</f>
        <v>TM &amp; HM</v>
      </c>
      <c r="G258">
        <f t="shared" si="40"/>
        <v>8</v>
      </c>
      <c r="H258" s="7" t="str">
        <f>VLOOKUP($G258,KeyValues!$S$2:$T$64,2)</f>
        <v>Song</v>
      </c>
      <c r="I258">
        <f t="shared" ref="I258:I321" si="51">HEX2DEC(MID($A258,22,2)&amp;MID($A258,19,2))</f>
        <v>257</v>
      </c>
      <c r="J258">
        <f t="shared" si="41"/>
        <v>360</v>
      </c>
      <c r="K258" s="8" t="str">
        <f>IF(OR($E258=9,$E258=5),VLOOKUP(J258,KeyValues!$D$2:$E$562,2),IF(AND($E258=14,NOT(VLOOKUP(J258,KeyValues!$D$2:$E$562,2) = 0)),"???",0))</f>
        <v>Wide Slash</v>
      </c>
      <c r="L258">
        <f t="shared" si="42"/>
        <v>0</v>
      </c>
      <c r="M258">
        <f t="shared" si="43"/>
        <v>0</v>
      </c>
      <c r="N258">
        <f t="shared" si="44"/>
        <v>0</v>
      </c>
      <c r="O258">
        <f t="shared" si="45"/>
        <v>9</v>
      </c>
      <c r="P258">
        <f t="shared" si="46"/>
        <v>3</v>
      </c>
      <c r="Q258">
        <f t="shared" si="47"/>
        <v>0</v>
      </c>
    </row>
    <row r="259" spans="1:17" x14ac:dyDescent="0.25">
      <c r="A259" t="s">
        <v>257</v>
      </c>
      <c r="B259" s="5" t="str">
        <f>VLOOKUP(I259,KeyValues!$J$2:$K$1401,2)</f>
        <v>$$$</v>
      </c>
      <c r="C259">
        <f t="shared" si="48"/>
        <v>6500</v>
      </c>
      <c r="D259">
        <f t="shared" si="49"/>
        <v>250</v>
      </c>
      <c r="E259">
        <f t="shared" si="50"/>
        <v>5</v>
      </c>
      <c r="F259" s="7" t="str">
        <f>VLOOKUP(E259,KeyValues!$A$2:$B274,2)</f>
        <v>TM &amp; HM</v>
      </c>
      <c r="G259">
        <f t="shared" ref="G259:G322" si="52">HEX2DEC(MID($A259,16,2))</f>
        <v>8</v>
      </c>
      <c r="H259" s="7" t="str">
        <f>VLOOKUP($G259,KeyValues!$S$2:$T$64,2)</f>
        <v>Song</v>
      </c>
      <c r="I259">
        <f t="shared" si="51"/>
        <v>258</v>
      </c>
      <c r="J259">
        <f t="shared" ref="J259:J322" si="53">HEX2DEC(MID($A259,28,2)&amp;MID($A259,25,2))</f>
        <v>361</v>
      </c>
      <c r="K259" s="8" t="str">
        <f>IF(OR($E259=9,$E259=5),VLOOKUP(J259,KeyValues!$D$2:$E$562,2),IF(AND($E259=14,NOT(VLOOKUP(J259,KeyValues!$D$2:$E$562,2) = 0)),"???",0))</f>
        <v>$$$ (Excavate)</v>
      </c>
      <c r="L259">
        <f t="shared" ref="L259:L322" si="54">HEX2DEC(MID($A259,31,2))</f>
        <v>0</v>
      </c>
      <c r="M259">
        <f t="shared" ref="M259:M322" si="55">HEX2DEC(MID($A259,34,2))</f>
        <v>0</v>
      </c>
      <c r="N259">
        <f t="shared" ref="N259:N322" si="56">HEX2DEC(MID($A259,37,2))</f>
        <v>0</v>
      </c>
      <c r="O259">
        <f t="shared" ref="O259:O322" si="57">HEX2DEC(MID($A259,40,2))</f>
        <v>9</v>
      </c>
      <c r="P259">
        <f t="shared" ref="P259:P322" si="58">HEX2DEC(MID($A259,43,2))</f>
        <v>2</v>
      </c>
      <c r="Q259">
        <f t="shared" ref="Q259:Q322" si="59">HEX2DEC(MID($A259,46,2))</f>
        <v>0</v>
      </c>
    </row>
    <row r="260" spans="1:17" x14ac:dyDescent="0.25">
      <c r="A260" t="s">
        <v>258</v>
      </c>
      <c r="B260" s="5" t="str">
        <f>VLOOKUP(I260,KeyValues!$J$2:$K$1401,2)</f>
        <v>$$$</v>
      </c>
      <c r="C260">
        <f t="shared" si="48"/>
        <v>6500</v>
      </c>
      <c r="D260">
        <f t="shared" si="49"/>
        <v>250</v>
      </c>
      <c r="E260">
        <f t="shared" si="50"/>
        <v>5</v>
      </c>
      <c r="F260" s="7" t="str">
        <f>VLOOKUP(E260,KeyValues!$A$2:$B275,2)</f>
        <v>TM &amp; HM</v>
      </c>
      <c r="G260">
        <f t="shared" si="52"/>
        <v>8</v>
      </c>
      <c r="H260" s="7" t="str">
        <f>VLOOKUP($G260,KeyValues!$S$2:$T$64,2)</f>
        <v>Song</v>
      </c>
      <c r="I260">
        <f t="shared" si="51"/>
        <v>259</v>
      </c>
      <c r="J260">
        <f t="shared" si="53"/>
        <v>362</v>
      </c>
      <c r="K260" s="8" t="str">
        <f>IF(OR($E260=9,$E260=5),VLOOKUP(J260,KeyValues!$D$2:$E$562,2),IF(AND($E260=14,NOT(VLOOKUP(J260,KeyValues!$D$2:$E$562,2) = 0)),"???",0))</f>
        <v>$$$ (Spin Slash)</v>
      </c>
      <c r="L260">
        <f t="shared" si="54"/>
        <v>0</v>
      </c>
      <c r="M260">
        <f t="shared" si="55"/>
        <v>0</v>
      </c>
      <c r="N260">
        <f t="shared" si="56"/>
        <v>0</v>
      </c>
      <c r="O260">
        <f t="shared" si="57"/>
        <v>9</v>
      </c>
      <c r="P260">
        <f t="shared" si="58"/>
        <v>2</v>
      </c>
      <c r="Q260">
        <f t="shared" si="59"/>
        <v>0</v>
      </c>
    </row>
    <row r="261" spans="1:17" x14ac:dyDescent="0.25">
      <c r="A261" t="s">
        <v>259</v>
      </c>
      <c r="B261" s="5" t="str">
        <f>VLOOKUP(I261,KeyValues!$J$2:$K$1401,2)</f>
        <v>Vacuum-Cut</v>
      </c>
      <c r="C261">
        <f t="shared" si="48"/>
        <v>6500</v>
      </c>
      <c r="D261">
        <f t="shared" si="49"/>
        <v>250</v>
      </c>
      <c r="E261">
        <f t="shared" si="50"/>
        <v>5</v>
      </c>
      <c r="F261" s="7" t="str">
        <f>VLOOKUP(E261,KeyValues!$A$2:$B276,2)</f>
        <v>TM &amp; HM</v>
      </c>
      <c r="G261">
        <f t="shared" si="52"/>
        <v>8</v>
      </c>
      <c r="H261" s="7" t="str">
        <f>VLOOKUP($G261,KeyValues!$S$2:$T$64,2)</f>
        <v>Song</v>
      </c>
      <c r="I261">
        <f t="shared" si="51"/>
        <v>260</v>
      </c>
      <c r="J261">
        <f t="shared" si="53"/>
        <v>394</v>
      </c>
      <c r="K261" s="8" t="str">
        <f>IF(OR($E261=9,$E261=5),VLOOKUP(J261,KeyValues!$D$2:$E$562,2),IF(AND($E261=14,NOT(VLOOKUP(J261,KeyValues!$D$2:$E$562,2) = 0)),"???",0))</f>
        <v>Vacuum-Cut</v>
      </c>
      <c r="L261">
        <f t="shared" si="54"/>
        <v>0</v>
      </c>
      <c r="M261">
        <f t="shared" si="55"/>
        <v>0</v>
      </c>
      <c r="N261">
        <f t="shared" si="56"/>
        <v>0</v>
      </c>
      <c r="O261">
        <f t="shared" si="57"/>
        <v>9</v>
      </c>
      <c r="P261">
        <f t="shared" si="58"/>
        <v>3</v>
      </c>
      <c r="Q261">
        <f t="shared" si="59"/>
        <v>0</v>
      </c>
    </row>
    <row r="262" spans="1:17" x14ac:dyDescent="0.25">
      <c r="A262" t="s">
        <v>260</v>
      </c>
      <c r="B262" s="5" t="str">
        <f>VLOOKUP(I262,KeyValues!$J$2:$K$1401,2)</f>
        <v>Dive</v>
      </c>
      <c r="C262">
        <f t="shared" si="48"/>
        <v>6500</v>
      </c>
      <c r="D262">
        <f t="shared" si="49"/>
        <v>250</v>
      </c>
      <c r="E262">
        <f t="shared" si="50"/>
        <v>5</v>
      </c>
      <c r="F262" s="7" t="str">
        <f>VLOOKUP(E262,KeyValues!$A$2:$B277,2)</f>
        <v>TM &amp; HM</v>
      </c>
      <c r="G262">
        <f t="shared" si="52"/>
        <v>8</v>
      </c>
      <c r="H262" s="7" t="str">
        <f>VLOOKUP($G262,KeyValues!$S$2:$T$64,2)</f>
        <v>Song</v>
      </c>
      <c r="I262">
        <f t="shared" si="51"/>
        <v>261</v>
      </c>
      <c r="J262">
        <f t="shared" si="53"/>
        <v>156</v>
      </c>
      <c r="K262" s="8" t="str">
        <f>IF(OR($E262=9,$E262=5),VLOOKUP(J262,KeyValues!$D$2:$E$562,2),IF(AND($E262=14,NOT(VLOOKUP(J262,KeyValues!$D$2:$E$562,2) = 0)),"???",0))</f>
        <v>Dive</v>
      </c>
      <c r="L262">
        <f t="shared" si="54"/>
        <v>0</v>
      </c>
      <c r="M262">
        <f t="shared" si="55"/>
        <v>0</v>
      </c>
      <c r="N262">
        <f t="shared" si="56"/>
        <v>0</v>
      </c>
      <c r="O262">
        <f t="shared" si="57"/>
        <v>13</v>
      </c>
      <c r="P262">
        <f t="shared" si="58"/>
        <v>3</v>
      </c>
      <c r="Q262">
        <f t="shared" si="59"/>
        <v>0</v>
      </c>
    </row>
    <row r="263" spans="1:17" x14ac:dyDescent="0.25">
      <c r="A263" t="s">
        <v>261</v>
      </c>
      <c r="B263" s="5" t="str">
        <f>VLOOKUP(I263,KeyValues!$J$2:$K$1401,2)</f>
        <v>Flash</v>
      </c>
      <c r="C263">
        <f t="shared" si="48"/>
        <v>6500</v>
      </c>
      <c r="D263">
        <f t="shared" si="49"/>
        <v>250</v>
      </c>
      <c r="E263">
        <f t="shared" si="50"/>
        <v>5</v>
      </c>
      <c r="F263" s="7" t="str">
        <f>VLOOKUP(E263,KeyValues!$A$2:$B278,2)</f>
        <v>TM &amp; HM</v>
      </c>
      <c r="G263">
        <f t="shared" si="52"/>
        <v>8</v>
      </c>
      <c r="H263" s="7" t="str">
        <f>VLOOKUP($G263,KeyValues!$S$2:$T$64,2)</f>
        <v>Song</v>
      </c>
      <c r="I263">
        <f t="shared" si="51"/>
        <v>262</v>
      </c>
      <c r="J263">
        <f t="shared" si="53"/>
        <v>273</v>
      </c>
      <c r="K263" s="8" t="str">
        <f>IF(OR($E263=9,$E263=5),VLOOKUP(J263,KeyValues!$D$2:$E$562,2),IF(AND($E263=14,NOT(VLOOKUP(J263,KeyValues!$D$2:$E$562,2) = 0)),"???",0))</f>
        <v>Flash</v>
      </c>
      <c r="L263">
        <f t="shared" si="54"/>
        <v>0</v>
      </c>
      <c r="M263">
        <f t="shared" si="55"/>
        <v>0</v>
      </c>
      <c r="N263">
        <f t="shared" si="56"/>
        <v>0</v>
      </c>
      <c r="O263">
        <f t="shared" si="57"/>
        <v>9</v>
      </c>
      <c r="P263">
        <f t="shared" si="58"/>
        <v>3</v>
      </c>
      <c r="Q263">
        <f t="shared" si="59"/>
        <v>0</v>
      </c>
    </row>
    <row r="264" spans="1:17" x14ac:dyDescent="0.25">
      <c r="A264" t="s">
        <v>262</v>
      </c>
      <c r="B264" s="5" t="str">
        <f>VLOOKUP(I264,KeyValues!$J$2:$K$1401,2)</f>
        <v>Stone Edge</v>
      </c>
      <c r="C264">
        <f t="shared" si="48"/>
        <v>6500</v>
      </c>
      <c r="D264">
        <f t="shared" si="49"/>
        <v>250</v>
      </c>
      <c r="E264">
        <f t="shared" si="50"/>
        <v>5</v>
      </c>
      <c r="F264" s="7" t="str">
        <f>VLOOKUP(E264,KeyValues!$A$2:$B279,2)</f>
        <v>TM &amp; HM</v>
      </c>
      <c r="G264">
        <f t="shared" si="52"/>
        <v>8</v>
      </c>
      <c r="H264" s="7" t="str">
        <f>VLOOKUP($G264,KeyValues!$S$2:$T$64,2)</f>
        <v>Song</v>
      </c>
      <c r="I264">
        <f t="shared" si="51"/>
        <v>263</v>
      </c>
      <c r="J264">
        <f t="shared" si="53"/>
        <v>481</v>
      </c>
      <c r="K264" s="8" t="str">
        <f>IF(OR($E264=9,$E264=5),VLOOKUP(J264,KeyValues!$D$2:$E$562,2),IF(AND($E264=14,NOT(VLOOKUP(J264,KeyValues!$D$2:$E$562,2) = 0)),"???",0))</f>
        <v>Stone Edge</v>
      </c>
      <c r="L264">
        <f t="shared" si="54"/>
        <v>1</v>
      </c>
      <c r="M264">
        <f t="shared" si="55"/>
        <v>1</v>
      </c>
      <c r="N264">
        <f t="shared" si="56"/>
        <v>0</v>
      </c>
      <c r="O264">
        <f t="shared" si="57"/>
        <v>9</v>
      </c>
      <c r="P264">
        <f t="shared" si="58"/>
        <v>3</v>
      </c>
      <c r="Q264">
        <f t="shared" si="59"/>
        <v>0</v>
      </c>
    </row>
    <row r="265" spans="1:17" x14ac:dyDescent="0.25">
      <c r="A265" t="s">
        <v>263</v>
      </c>
      <c r="B265" s="5" t="str">
        <f>VLOOKUP(I265,KeyValues!$J$2:$K$1401,2)</f>
        <v>Avalanche</v>
      </c>
      <c r="C265">
        <f t="shared" si="48"/>
        <v>6500</v>
      </c>
      <c r="D265">
        <f t="shared" si="49"/>
        <v>250</v>
      </c>
      <c r="E265">
        <f t="shared" si="50"/>
        <v>5</v>
      </c>
      <c r="F265" s="7" t="str">
        <f>VLOOKUP(E265,KeyValues!$A$2:$B280,2)</f>
        <v>TM &amp; HM</v>
      </c>
      <c r="G265">
        <f t="shared" si="52"/>
        <v>8</v>
      </c>
      <c r="H265" s="7" t="str">
        <f>VLOOKUP($G265,KeyValues!$S$2:$T$64,2)</f>
        <v>Song</v>
      </c>
      <c r="I265">
        <f t="shared" si="51"/>
        <v>264</v>
      </c>
      <c r="J265">
        <f t="shared" si="53"/>
        <v>535</v>
      </c>
      <c r="K265" s="8" t="str">
        <f>IF(OR($E265=9,$E265=5),VLOOKUP(J265,KeyValues!$D$2:$E$562,2),IF(AND($E265=14,NOT(VLOOKUP(J265,KeyValues!$D$2:$E$562,2) = 0)),"???",0))</f>
        <v>Avalanche</v>
      </c>
      <c r="L265">
        <f t="shared" si="54"/>
        <v>2</v>
      </c>
      <c r="M265">
        <f t="shared" si="55"/>
        <v>2</v>
      </c>
      <c r="N265">
        <f t="shared" si="56"/>
        <v>0</v>
      </c>
      <c r="O265">
        <f t="shared" si="57"/>
        <v>9</v>
      </c>
      <c r="P265">
        <f t="shared" si="58"/>
        <v>3</v>
      </c>
      <c r="Q265">
        <f t="shared" si="59"/>
        <v>0</v>
      </c>
    </row>
    <row r="266" spans="1:17" x14ac:dyDescent="0.25">
      <c r="A266" t="s">
        <v>264</v>
      </c>
      <c r="B266" s="5" t="str">
        <f>VLOOKUP(I266,KeyValues!$J$2:$K$1401,2)</f>
        <v>Thunder Wave</v>
      </c>
      <c r="C266">
        <f t="shared" si="48"/>
        <v>6500</v>
      </c>
      <c r="D266">
        <f t="shared" si="49"/>
        <v>250</v>
      </c>
      <c r="E266">
        <f t="shared" si="50"/>
        <v>5</v>
      </c>
      <c r="F266" s="7" t="str">
        <f>VLOOKUP(E266,KeyValues!$A$2:$B281,2)</f>
        <v>TM &amp; HM</v>
      </c>
      <c r="G266">
        <f t="shared" si="52"/>
        <v>8</v>
      </c>
      <c r="H266" s="7" t="str">
        <f>VLOOKUP($G266,KeyValues!$S$2:$T$64,2)</f>
        <v>Song</v>
      </c>
      <c r="I266">
        <f t="shared" si="51"/>
        <v>265</v>
      </c>
      <c r="J266">
        <f t="shared" si="53"/>
        <v>192</v>
      </c>
      <c r="K266" s="8" t="str">
        <f>IF(OR($E266=9,$E266=5),VLOOKUP(J266,KeyValues!$D$2:$E$562,2),IF(AND($E266=14,NOT(VLOOKUP(J266,KeyValues!$D$2:$E$562,2) = 0)),"???",0))</f>
        <v>Thunder Wave</v>
      </c>
      <c r="L266">
        <f t="shared" si="54"/>
        <v>3</v>
      </c>
      <c r="M266">
        <f t="shared" si="55"/>
        <v>3</v>
      </c>
      <c r="N266">
        <f t="shared" si="56"/>
        <v>0</v>
      </c>
      <c r="O266">
        <f t="shared" si="57"/>
        <v>9</v>
      </c>
      <c r="P266">
        <f t="shared" si="58"/>
        <v>3</v>
      </c>
      <c r="Q266">
        <f t="shared" si="59"/>
        <v>0</v>
      </c>
    </row>
    <row r="267" spans="1:17" x14ac:dyDescent="0.25">
      <c r="A267" t="s">
        <v>265</v>
      </c>
      <c r="B267" s="5" t="str">
        <f>VLOOKUP(I267,KeyValues!$J$2:$K$1401,2)</f>
        <v>Gyro Ball</v>
      </c>
      <c r="C267">
        <f t="shared" si="48"/>
        <v>6500</v>
      </c>
      <c r="D267">
        <f t="shared" si="49"/>
        <v>250</v>
      </c>
      <c r="E267">
        <f t="shared" si="50"/>
        <v>5</v>
      </c>
      <c r="F267" s="7" t="str">
        <f>VLOOKUP(E267,KeyValues!$A$2:$B282,2)</f>
        <v>TM &amp; HM</v>
      </c>
      <c r="G267">
        <f t="shared" si="52"/>
        <v>8</v>
      </c>
      <c r="H267" s="7" t="str">
        <f>VLOOKUP($G267,KeyValues!$S$2:$T$64,2)</f>
        <v>Song</v>
      </c>
      <c r="I267">
        <f t="shared" si="51"/>
        <v>266</v>
      </c>
      <c r="J267">
        <f t="shared" si="53"/>
        <v>475</v>
      </c>
      <c r="K267" s="8" t="str">
        <f>IF(OR($E267=9,$E267=5),VLOOKUP(J267,KeyValues!$D$2:$E$562,2),IF(AND($E267=14,NOT(VLOOKUP(J267,KeyValues!$D$2:$E$562,2) = 0)),"???",0))</f>
        <v>Gyro Ball</v>
      </c>
      <c r="L267">
        <f t="shared" si="54"/>
        <v>4</v>
      </c>
      <c r="M267">
        <f t="shared" si="55"/>
        <v>4</v>
      </c>
      <c r="N267">
        <f t="shared" si="56"/>
        <v>0</v>
      </c>
      <c r="O267">
        <f t="shared" si="57"/>
        <v>9</v>
      </c>
      <c r="P267">
        <f t="shared" si="58"/>
        <v>3</v>
      </c>
      <c r="Q267">
        <f t="shared" si="59"/>
        <v>0</v>
      </c>
    </row>
    <row r="268" spans="1:17" x14ac:dyDescent="0.25">
      <c r="A268" t="s">
        <v>266</v>
      </c>
      <c r="B268" s="5" t="str">
        <f>VLOOKUP(I268,KeyValues!$J$2:$K$1401,2)</f>
        <v>Swords Dance</v>
      </c>
      <c r="C268">
        <f t="shared" si="48"/>
        <v>6500</v>
      </c>
      <c r="D268">
        <f t="shared" si="49"/>
        <v>250</v>
      </c>
      <c r="E268">
        <f t="shared" si="50"/>
        <v>5</v>
      </c>
      <c r="F268" s="7" t="str">
        <f>VLOOKUP(E268,KeyValues!$A$2:$B283,2)</f>
        <v>TM &amp; HM</v>
      </c>
      <c r="G268">
        <f t="shared" si="52"/>
        <v>8</v>
      </c>
      <c r="H268" s="7" t="str">
        <f>VLOOKUP($G268,KeyValues!$S$2:$T$64,2)</f>
        <v>Song</v>
      </c>
      <c r="I268">
        <f t="shared" si="51"/>
        <v>267</v>
      </c>
      <c r="J268">
        <f t="shared" si="53"/>
        <v>181</v>
      </c>
      <c r="K268" s="8" t="str">
        <f>IF(OR($E268=9,$E268=5),VLOOKUP(J268,KeyValues!$D$2:$E$562,2),IF(AND($E268=14,NOT(VLOOKUP(J268,KeyValues!$D$2:$E$562,2) = 0)),"???",0))</f>
        <v>Swords Dance</v>
      </c>
      <c r="L268">
        <f t="shared" si="54"/>
        <v>5</v>
      </c>
      <c r="M268">
        <f t="shared" si="55"/>
        <v>5</v>
      </c>
      <c r="N268">
        <f t="shared" si="56"/>
        <v>0</v>
      </c>
      <c r="O268">
        <f t="shared" si="57"/>
        <v>9</v>
      </c>
      <c r="P268">
        <f t="shared" si="58"/>
        <v>3</v>
      </c>
      <c r="Q268">
        <f t="shared" si="59"/>
        <v>0</v>
      </c>
    </row>
    <row r="269" spans="1:17" x14ac:dyDescent="0.25">
      <c r="A269" t="s">
        <v>267</v>
      </c>
      <c r="B269" s="5" t="str">
        <f>VLOOKUP(I269,KeyValues!$J$2:$K$1401,2)</f>
        <v>Stealth Rock</v>
      </c>
      <c r="C269">
        <f t="shared" si="48"/>
        <v>6500</v>
      </c>
      <c r="D269">
        <f t="shared" si="49"/>
        <v>250</v>
      </c>
      <c r="E269">
        <f t="shared" si="50"/>
        <v>5</v>
      </c>
      <c r="F269" s="7" t="str">
        <f>VLOOKUP(E269,KeyValues!$A$2:$B284,2)</f>
        <v>TM &amp; HM</v>
      </c>
      <c r="G269">
        <f t="shared" si="52"/>
        <v>8</v>
      </c>
      <c r="H269" s="7" t="str">
        <f>VLOOKUP($G269,KeyValues!$S$2:$T$64,2)</f>
        <v>Song</v>
      </c>
      <c r="I269">
        <f t="shared" si="51"/>
        <v>268</v>
      </c>
      <c r="J269">
        <f t="shared" si="53"/>
        <v>480</v>
      </c>
      <c r="K269" s="8" t="str">
        <f>IF(OR($E269=9,$E269=5),VLOOKUP(J269,KeyValues!$D$2:$E$562,2),IF(AND($E269=14,NOT(VLOOKUP(J269,KeyValues!$D$2:$E$562,2) = 0)),"???",0))</f>
        <v>Stealth Rock</v>
      </c>
      <c r="L269">
        <f t="shared" si="54"/>
        <v>6</v>
      </c>
      <c r="M269">
        <f t="shared" si="55"/>
        <v>6</v>
      </c>
      <c r="N269">
        <f t="shared" si="56"/>
        <v>0</v>
      </c>
      <c r="O269">
        <f t="shared" si="57"/>
        <v>9</v>
      </c>
      <c r="P269">
        <f t="shared" si="58"/>
        <v>3</v>
      </c>
      <c r="Q269">
        <f t="shared" si="59"/>
        <v>0</v>
      </c>
    </row>
    <row r="270" spans="1:17" x14ac:dyDescent="0.25">
      <c r="A270" t="s">
        <v>268</v>
      </c>
      <c r="B270" s="5" t="str">
        <f>VLOOKUP(I270,KeyValues!$J$2:$K$1401,2)</f>
        <v>Psych Up</v>
      </c>
      <c r="C270">
        <f t="shared" si="48"/>
        <v>6500</v>
      </c>
      <c r="D270">
        <f t="shared" si="49"/>
        <v>250</v>
      </c>
      <c r="E270">
        <f t="shared" si="50"/>
        <v>5</v>
      </c>
      <c r="F270" s="7" t="str">
        <f>VLOOKUP(E270,KeyValues!$A$2:$B285,2)</f>
        <v>TM &amp; HM</v>
      </c>
      <c r="G270">
        <f t="shared" si="52"/>
        <v>8</v>
      </c>
      <c r="H270" s="7" t="str">
        <f>VLOOKUP($G270,KeyValues!$S$2:$T$64,2)</f>
        <v>Song</v>
      </c>
      <c r="I270">
        <f t="shared" si="51"/>
        <v>269</v>
      </c>
      <c r="J270">
        <f t="shared" si="53"/>
        <v>115</v>
      </c>
      <c r="K270" s="8" t="str">
        <f>IF(OR($E270=9,$E270=5),VLOOKUP(J270,KeyValues!$D$2:$E$562,2),IF(AND($E270=14,NOT(VLOOKUP(J270,KeyValues!$D$2:$E$562,2) = 0)),"???",0))</f>
        <v>Psych Up</v>
      </c>
      <c r="L270">
        <f t="shared" si="54"/>
        <v>7</v>
      </c>
      <c r="M270">
        <f t="shared" si="55"/>
        <v>7</v>
      </c>
      <c r="N270">
        <f t="shared" si="56"/>
        <v>0</v>
      </c>
      <c r="O270">
        <f t="shared" si="57"/>
        <v>9</v>
      </c>
      <c r="P270">
        <f t="shared" si="58"/>
        <v>3</v>
      </c>
      <c r="Q270">
        <f t="shared" si="59"/>
        <v>0</v>
      </c>
    </row>
    <row r="271" spans="1:17" x14ac:dyDescent="0.25">
      <c r="A271" t="s">
        <v>269</v>
      </c>
      <c r="B271" s="5" t="str">
        <f>VLOOKUP(I271,KeyValues!$J$2:$K$1401,2)</f>
        <v>Captivate</v>
      </c>
      <c r="C271">
        <f t="shared" si="48"/>
        <v>6500</v>
      </c>
      <c r="D271">
        <f t="shared" si="49"/>
        <v>250</v>
      </c>
      <c r="E271">
        <f t="shared" si="50"/>
        <v>5</v>
      </c>
      <c r="F271" s="7" t="str">
        <f>VLOOKUP(E271,KeyValues!$A$2:$B286,2)</f>
        <v>TM &amp; HM</v>
      </c>
      <c r="G271">
        <f t="shared" si="52"/>
        <v>8</v>
      </c>
      <c r="H271" s="7" t="str">
        <f>VLOOKUP($G271,KeyValues!$S$2:$T$64,2)</f>
        <v>Song</v>
      </c>
      <c r="I271">
        <f t="shared" si="51"/>
        <v>270</v>
      </c>
      <c r="J271">
        <f t="shared" si="53"/>
        <v>534</v>
      </c>
      <c r="K271" s="8" t="str">
        <f>IF(OR($E271=9,$E271=5),VLOOKUP(J271,KeyValues!$D$2:$E$562,2),IF(AND($E271=14,NOT(VLOOKUP(J271,KeyValues!$D$2:$E$562,2) = 0)),"???",0))</f>
        <v>Captivate</v>
      </c>
      <c r="L271">
        <f t="shared" si="54"/>
        <v>8</v>
      </c>
      <c r="M271">
        <f t="shared" si="55"/>
        <v>8</v>
      </c>
      <c r="N271">
        <f t="shared" si="56"/>
        <v>0</v>
      </c>
      <c r="O271">
        <f t="shared" si="57"/>
        <v>9</v>
      </c>
      <c r="P271">
        <f t="shared" si="58"/>
        <v>3</v>
      </c>
      <c r="Q271">
        <f t="shared" si="59"/>
        <v>0</v>
      </c>
    </row>
    <row r="272" spans="1:17" x14ac:dyDescent="0.25">
      <c r="A272" t="s">
        <v>270</v>
      </c>
      <c r="B272" s="5" t="str">
        <f>VLOOKUP(I272,KeyValues!$J$2:$K$1401,2)</f>
        <v>Dark Pulse</v>
      </c>
      <c r="C272">
        <f t="shared" si="48"/>
        <v>6500</v>
      </c>
      <c r="D272">
        <f t="shared" si="49"/>
        <v>250</v>
      </c>
      <c r="E272">
        <f t="shared" si="50"/>
        <v>5</v>
      </c>
      <c r="F272" s="7" t="str">
        <f>VLOOKUP(E272,KeyValues!$A$2:$B287,2)</f>
        <v>TM &amp; HM</v>
      </c>
      <c r="G272">
        <f t="shared" si="52"/>
        <v>8</v>
      </c>
      <c r="H272" s="7" t="str">
        <f>VLOOKUP($G272,KeyValues!$S$2:$T$64,2)</f>
        <v>Song</v>
      </c>
      <c r="I272">
        <f t="shared" si="51"/>
        <v>271</v>
      </c>
      <c r="J272">
        <f t="shared" si="53"/>
        <v>436</v>
      </c>
      <c r="K272" s="8" t="str">
        <f>IF(OR($E272=9,$E272=5),VLOOKUP(J272,KeyValues!$D$2:$E$562,2),IF(AND($E272=14,NOT(VLOOKUP(J272,KeyValues!$D$2:$E$562,2) = 0)),"???",0))</f>
        <v>Dark Pulse</v>
      </c>
      <c r="L272">
        <f t="shared" si="54"/>
        <v>9</v>
      </c>
      <c r="M272">
        <f t="shared" si="55"/>
        <v>9</v>
      </c>
      <c r="N272">
        <f t="shared" si="56"/>
        <v>0</v>
      </c>
      <c r="O272">
        <f t="shared" si="57"/>
        <v>9</v>
      </c>
      <c r="P272">
        <f t="shared" si="58"/>
        <v>3</v>
      </c>
      <c r="Q272">
        <f t="shared" si="59"/>
        <v>0</v>
      </c>
    </row>
    <row r="273" spans="1:17" x14ac:dyDescent="0.25">
      <c r="A273" t="s">
        <v>271</v>
      </c>
      <c r="B273" s="5" t="str">
        <f>VLOOKUP(I273,KeyValues!$J$2:$K$1401,2)</f>
        <v>Rock Slide</v>
      </c>
      <c r="C273">
        <f t="shared" si="48"/>
        <v>6500</v>
      </c>
      <c r="D273">
        <f t="shared" si="49"/>
        <v>250</v>
      </c>
      <c r="E273">
        <f t="shared" si="50"/>
        <v>5</v>
      </c>
      <c r="F273" s="7" t="str">
        <f>VLOOKUP(E273,KeyValues!$A$2:$B288,2)</f>
        <v>TM &amp; HM</v>
      </c>
      <c r="G273">
        <f t="shared" si="52"/>
        <v>8</v>
      </c>
      <c r="H273" s="7" t="str">
        <f>VLOOKUP($G273,KeyValues!$S$2:$T$64,2)</f>
        <v>Song</v>
      </c>
      <c r="I273">
        <f t="shared" si="51"/>
        <v>272</v>
      </c>
      <c r="J273">
        <f t="shared" si="53"/>
        <v>30</v>
      </c>
      <c r="K273" s="8" t="str">
        <f>IF(OR($E273=9,$E273=5),VLOOKUP(J273,KeyValues!$D$2:$E$562,2),IF(AND($E273=14,NOT(VLOOKUP(J273,KeyValues!$D$2:$E$562,2) = 0)),"???",0))</f>
        <v>Rock Slide</v>
      </c>
      <c r="L273">
        <f t="shared" si="54"/>
        <v>10</v>
      </c>
      <c r="M273">
        <f t="shared" si="55"/>
        <v>10</v>
      </c>
      <c r="N273">
        <f t="shared" si="56"/>
        <v>0</v>
      </c>
      <c r="O273">
        <f t="shared" si="57"/>
        <v>9</v>
      </c>
      <c r="P273">
        <f t="shared" si="58"/>
        <v>3</v>
      </c>
      <c r="Q273">
        <f t="shared" si="59"/>
        <v>0</v>
      </c>
    </row>
    <row r="274" spans="1:17" x14ac:dyDescent="0.25">
      <c r="A274" t="s">
        <v>272</v>
      </c>
      <c r="B274" s="5" t="str">
        <f>VLOOKUP(I274,KeyValues!$J$2:$K$1401,2)</f>
        <v>X-Scissor</v>
      </c>
      <c r="C274">
        <f t="shared" si="48"/>
        <v>6500</v>
      </c>
      <c r="D274">
        <f t="shared" si="49"/>
        <v>250</v>
      </c>
      <c r="E274">
        <f t="shared" si="50"/>
        <v>5</v>
      </c>
      <c r="F274" s="7" t="str">
        <f>VLOOKUP(E274,KeyValues!$A$2:$B289,2)</f>
        <v>TM &amp; HM</v>
      </c>
      <c r="G274">
        <f t="shared" si="52"/>
        <v>8</v>
      </c>
      <c r="H274" s="7" t="str">
        <f>VLOOKUP($G274,KeyValues!$S$2:$T$64,2)</f>
        <v>Song</v>
      </c>
      <c r="I274">
        <f t="shared" si="51"/>
        <v>273</v>
      </c>
      <c r="J274">
        <f t="shared" si="53"/>
        <v>470</v>
      </c>
      <c r="K274" s="8" t="str">
        <f>IF(OR($E274=9,$E274=5),VLOOKUP(J274,KeyValues!$D$2:$E$562,2),IF(AND($E274=14,NOT(VLOOKUP(J274,KeyValues!$D$2:$E$562,2) = 0)),"???",0))</f>
        <v>X-Scissor</v>
      </c>
      <c r="L274">
        <f t="shared" si="54"/>
        <v>11</v>
      </c>
      <c r="M274">
        <f t="shared" si="55"/>
        <v>11</v>
      </c>
      <c r="N274">
        <f t="shared" si="56"/>
        <v>0</v>
      </c>
      <c r="O274">
        <f t="shared" si="57"/>
        <v>9</v>
      </c>
      <c r="P274">
        <f t="shared" si="58"/>
        <v>3</v>
      </c>
      <c r="Q274">
        <f t="shared" si="59"/>
        <v>0</v>
      </c>
    </row>
    <row r="275" spans="1:17" x14ac:dyDescent="0.25">
      <c r="A275" t="s">
        <v>273</v>
      </c>
      <c r="B275" s="5" t="str">
        <f>VLOOKUP(I275,KeyValues!$J$2:$K$1401,2)</f>
        <v>Sleep Talk</v>
      </c>
      <c r="C275">
        <f t="shared" si="48"/>
        <v>6500</v>
      </c>
      <c r="D275">
        <f t="shared" si="49"/>
        <v>250</v>
      </c>
      <c r="E275">
        <f t="shared" si="50"/>
        <v>5</v>
      </c>
      <c r="F275" s="7" t="str">
        <f>VLOOKUP(E275,KeyValues!$A$2:$B290,2)</f>
        <v>TM &amp; HM</v>
      </c>
      <c r="G275">
        <f t="shared" si="52"/>
        <v>8</v>
      </c>
      <c r="H275" s="7" t="str">
        <f>VLOOKUP($G275,KeyValues!$S$2:$T$64,2)</f>
        <v>Song</v>
      </c>
      <c r="I275">
        <f t="shared" si="51"/>
        <v>274</v>
      </c>
      <c r="J275">
        <f t="shared" si="53"/>
        <v>227</v>
      </c>
      <c r="K275" s="8" t="str">
        <f>IF(OR($E275=9,$E275=5),VLOOKUP(J275,KeyValues!$D$2:$E$562,2),IF(AND($E275=14,NOT(VLOOKUP(J275,KeyValues!$D$2:$E$562,2) = 0)),"???",0))</f>
        <v>Sleep Talk</v>
      </c>
      <c r="L275">
        <f t="shared" si="54"/>
        <v>12</v>
      </c>
      <c r="M275">
        <f t="shared" si="55"/>
        <v>12</v>
      </c>
      <c r="N275">
        <f t="shared" si="56"/>
        <v>0</v>
      </c>
      <c r="O275">
        <f t="shared" si="57"/>
        <v>9</v>
      </c>
      <c r="P275">
        <f t="shared" si="58"/>
        <v>3</v>
      </c>
      <c r="Q275">
        <f t="shared" si="59"/>
        <v>0</v>
      </c>
    </row>
    <row r="276" spans="1:17" x14ac:dyDescent="0.25">
      <c r="A276" t="s">
        <v>274</v>
      </c>
      <c r="B276" s="5" t="str">
        <f>VLOOKUP(I276,KeyValues!$J$2:$K$1401,2)</f>
        <v>Natural Gift</v>
      </c>
      <c r="C276">
        <f t="shared" si="48"/>
        <v>6500</v>
      </c>
      <c r="D276">
        <f t="shared" si="49"/>
        <v>250</v>
      </c>
      <c r="E276">
        <f t="shared" si="50"/>
        <v>5</v>
      </c>
      <c r="F276" s="7" t="str">
        <f>VLOOKUP(E276,KeyValues!$A$2:$B291,2)</f>
        <v>TM &amp; HM</v>
      </c>
      <c r="G276">
        <f t="shared" si="52"/>
        <v>8</v>
      </c>
      <c r="H276" s="7" t="str">
        <f>VLOOKUP($G276,KeyValues!$S$2:$T$64,2)</f>
        <v>Song</v>
      </c>
      <c r="I276">
        <f t="shared" si="51"/>
        <v>275</v>
      </c>
      <c r="J276">
        <f t="shared" si="53"/>
        <v>471</v>
      </c>
      <c r="K276" s="8" t="str">
        <f>IF(OR($E276=9,$E276=5),VLOOKUP(J276,KeyValues!$D$2:$E$562,2),IF(AND($E276=14,NOT(VLOOKUP(J276,KeyValues!$D$2:$E$562,2) = 0)),"???",0))</f>
        <v>Natural Gift</v>
      </c>
      <c r="L276">
        <f t="shared" si="54"/>
        <v>13</v>
      </c>
      <c r="M276">
        <f t="shared" si="55"/>
        <v>13</v>
      </c>
      <c r="N276">
        <f t="shared" si="56"/>
        <v>0</v>
      </c>
      <c r="O276">
        <f t="shared" si="57"/>
        <v>9</v>
      </c>
      <c r="P276">
        <f t="shared" si="58"/>
        <v>3</v>
      </c>
      <c r="Q276">
        <f t="shared" si="59"/>
        <v>0</v>
      </c>
    </row>
    <row r="277" spans="1:17" x14ac:dyDescent="0.25">
      <c r="A277" t="s">
        <v>275</v>
      </c>
      <c r="B277" s="5" t="str">
        <f>VLOOKUP(I277,KeyValues!$J$2:$K$1401,2)</f>
        <v>Poison Jab</v>
      </c>
      <c r="C277">
        <f t="shared" si="48"/>
        <v>6500</v>
      </c>
      <c r="D277">
        <f t="shared" si="49"/>
        <v>250</v>
      </c>
      <c r="E277">
        <f t="shared" si="50"/>
        <v>5</v>
      </c>
      <c r="F277" s="7" t="str">
        <f>VLOOKUP(E277,KeyValues!$A$2:$B292,2)</f>
        <v>TM &amp; HM</v>
      </c>
      <c r="G277">
        <f t="shared" si="52"/>
        <v>8</v>
      </c>
      <c r="H277" s="7" t="str">
        <f>VLOOKUP($G277,KeyValues!$S$2:$T$64,2)</f>
        <v>Song</v>
      </c>
      <c r="I277">
        <f t="shared" si="51"/>
        <v>276</v>
      </c>
      <c r="J277">
        <f t="shared" si="53"/>
        <v>495</v>
      </c>
      <c r="K277" s="8" t="str">
        <f>IF(OR($E277=9,$E277=5),VLOOKUP(J277,KeyValues!$D$2:$E$562,2),IF(AND($E277=14,NOT(VLOOKUP(J277,KeyValues!$D$2:$E$562,2) = 0)),"???",0))</f>
        <v>Poison Jab</v>
      </c>
      <c r="L277">
        <f t="shared" si="54"/>
        <v>14</v>
      </c>
      <c r="M277">
        <f t="shared" si="55"/>
        <v>14</v>
      </c>
      <c r="N277">
        <f t="shared" si="56"/>
        <v>0</v>
      </c>
      <c r="O277">
        <f t="shared" si="57"/>
        <v>9</v>
      </c>
      <c r="P277">
        <f t="shared" si="58"/>
        <v>3</v>
      </c>
      <c r="Q277">
        <f t="shared" si="59"/>
        <v>0</v>
      </c>
    </row>
    <row r="278" spans="1:17" x14ac:dyDescent="0.25">
      <c r="A278" t="s">
        <v>276</v>
      </c>
      <c r="B278" s="5" t="str">
        <f>VLOOKUP(I278,KeyValues!$J$2:$K$1401,2)</f>
        <v>Dream Eater</v>
      </c>
      <c r="C278">
        <f t="shared" si="48"/>
        <v>6500</v>
      </c>
      <c r="D278">
        <f t="shared" si="49"/>
        <v>250</v>
      </c>
      <c r="E278">
        <f t="shared" si="50"/>
        <v>5</v>
      </c>
      <c r="F278" s="7" t="str">
        <f>VLOOKUP(E278,KeyValues!$A$2:$B293,2)</f>
        <v>TM &amp; HM</v>
      </c>
      <c r="G278">
        <f t="shared" si="52"/>
        <v>8</v>
      </c>
      <c r="H278" s="7" t="str">
        <f>VLOOKUP($G278,KeyValues!$S$2:$T$64,2)</f>
        <v>Song</v>
      </c>
      <c r="I278">
        <f t="shared" si="51"/>
        <v>277</v>
      </c>
      <c r="J278">
        <f t="shared" si="53"/>
        <v>331</v>
      </c>
      <c r="K278" s="8" t="str">
        <f>IF(OR($E278=9,$E278=5),VLOOKUP(J278,KeyValues!$D$2:$E$562,2),IF(AND($E278=14,NOT(VLOOKUP(J278,KeyValues!$D$2:$E$562,2) = 0)),"???",0))</f>
        <v>Dream Eater</v>
      </c>
      <c r="L278">
        <f t="shared" si="54"/>
        <v>15</v>
      </c>
      <c r="M278">
        <f t="shared" si="55"/>
        <v>15</v>
      </c>
      <c r="N278">
        <f t="shared" si="56"/>
        <v>0</v>
      </c>
      <c r="O278">
        <f t="shared" si="57"/>
        <v>9</v>
      </c>
      <c r="P278">
        <f t="shared" si="58"/>
        <v>3</v>
      </c>
      <c r="Q278">
        <f t="shared" si="59"/>
        <v>0</v>
      </c>
    </row>
    <row r="279" spans="1:17" x14ac:dyDescent="0.25">
      <c r="A279" t="s">
        <v>277</v>
      </c>
      <c r="B279" s="5" t="str">
        <f>VLOOKUP(I279,KeyValues!$J$2:$K$1401,2)</f>
        <v>Grass Knot</v>
      </c>
      <c r="C279">
        <f t="shared" si="48"/>
        <v>6500</v>
      </c>
      <c r="D279">
        <f t="shared" si="49"/>
        <v>250</v>
      </c>
      <c r="E279">
        <f t="shared" si="50"/>
        <v>5</v>
      </c>
      <c r="F279" s="7" t="str">
        <f>VLOOKUP(E279,KeyValues!$A$2:$B294,2)</f>
        <v>TM &amp; HM</v>
      </c>
      <c r="G279">
        <f t="shared" si="52"/>
        <v>8</v>
      </c>
      <c r="H279" s="7" t="str">
        <f>VLOOKUP($G279,KeyValues!$S$2:$T$64,2)</f>
        <v>Song</v>
      </c>
      <c r="I279">
        <f t="shared" si="51"/>
        <v>278</v>
      </c>
      <c r="J279">
        <f t="shared" si="53"/>
        <v>458</v>
      </c>
      <c r="K279" s="8" t="str">
        <f>IF(OR($E279=9,$E279=5),VLOOKUP(J279,KeyValues!$D$2:$E$562,2),IF(AND($E279=14,NOT(VLOOKUP(J279,KeyValues!$D$2:$E$562,2) = 0)),"???",0))</f>
        <v>Grass Knot</v>
      </c>
      <c r="L279">
        <f t="shared" si="54"/>
        <v>16</v>
      </c>
      <c r="M279">
        <f t="shared" si="55"/>
        <v>16</v>
      </c>
      <c r="N279">
        <f t="shared" si="56"/>
        <v>0</v>
      </c>
      <c r="O279">
        <f t="shared" si="57"/>
        <v>9</v>
      </c>
      <c r="P279">
        <f t="shared" si="58"/>
        <v>3</v>
      </c>
      <c r="Q279">
        <f t="shared" si="59"/>
        <v>0</v>
      </c>
    </row>
    <row r="280" spans="1:17" x14ac:dyDescent="0.25">
      <c r="A280" t="s">
        <v>278</v>
      </c>
      <c r="B280" s="5" t="str">
        <f>VLOOKUP(I280,KeyValues!$J$2:$K$1401,2)</f>
        <v>Swagger</v>
      </c>
      <c r="C280">
        <f t="shared" si="48"/>
        <v>6500</v>
      </c>
      <c r="D280">
        <f t="shared" si="49"/>
        <v>250</v>
      </c>
      <c r="E280">
        <f t="shared" si="50"/>
        <v>5</v>
      </c>
      <c r="F280" s="7" t="str">
        <f>VLOOKUP(E280,KeyValues!$A$2:$B295,2)</f>
        <v>TM &amp; HM</v>
      </c>
      <c r="G280">
        <f t="shared" si="52"/>
        <v>8</v>
      </c>
      <c r="H280" s="7" t="str">
        <f>VLOOKUP($G280,KeyValues!$S$2:$T$64,2)</f>
        <v>Song</v>
      </c>
      <c r="I280">
        <f t="shared" si="51"/>
        <v>279</v>
      </c>
      <c r="J280">
        <f t="shared" si="53"/>
        <v>24</v>
      </c>
      <c r="K280" s="8" t="str">
        <f>IF(OR($E280=9,$E280=5),VLOOKUP(J280,KeyValues!$D$2:$E$562,2),IF(AND($E280=14,NOT(VLOOKUP(J280,KeyValues!$D$2:$E$562,2) = 0)),"???",0))</f>
        <v>Swagger</v>
      </c>
      <c r="L280">
        <f t="shared" si="54"/>
        <v>17</v>
      </c>
      <c r="M280">
        <f t="shared" si="55"/>
        <v>17</v>
      </c>
      <c r="N280">
        <f t="shared" si="56"/>
        <v>0</v>
      </c>
      <c r="O280">
        <f t="shared" si="57"/>
        <v>9</v>
      </c>
      <c r="P280">
        <f t="shared" si="58"/>
        <v>3</v>
      </c>
      <c r="Q280">
        <f t="shared" si="59"/>
        <v>0</v>
      </c>
    </row>
    <row r="281" spans="1:17" x14ac:dyDescent="0.25">
      <c r="A281" t="s">
        <v>279</v>
      </c>
      <c r="B281" s="5" t="str">
        <f>VLOOKUP(I281,KeyValues!$J$2:$K$1401,2)</f>
        <v>Pluck</v>
      </c>
      <c r="C281">
        <f t="shared" si="48"/>
        <v>6500</v>
      </c>
      <c r="D281">
        <f t="shared" si="49"/>
        <v>250</v>
      </c>
      <c r="E281">
        <f t="shared" si="50"/>
        <v>5</v>
      </c>
      <c r="F281" s="7" t="str">
        <f>VLOOKUP(E281,KeyValues!$A$2:$B296,2)</f>
        <v>TM &amp; HM</v>
      </c>
      <c r="G281">
        <f t="shared" si="52"/>
        <v>8</v>
      </c>
      <c r="H281" s="7" t="str">
        <f>VLOOKUP($G281,KeyValues!$S$2:$T$64,2)</f>
        <v>Song</v>
      </c>
      <c r="I281">
        <f t="shared" si="51"/>
        <v>280</v>
      </c>
      <c r="J281">
        <f t="shared" si="53"/>
        <v>490</v>
      </c>
      <c r="K281" s="8" t="str">
        <f>IF(OR($E281=9,$E281=5),VLOOKUP(J281,KeyValues!$D$2:$E$562,2),IF(AND($E281=14,NOT(VLOOKUP(J281,KeyValues!$D$2:$E$562,2) = 0)),"???",0))</f>
        <v>Pluck</v>
      </c>
      <c r="L281">
        <f t="shared" si="54"/>
        <v>18</v>
      </c>
      <c r="M281">
        <f t="shared" si="55"/>
        <v>18</v>
      </c>
      <c r="N281">
        <f t="shared" si="56"/>
        <v>0</v>
      </c>
      <c r="O281">
        <f t="shared" si="57"/>
        <v>9</v>
      </c>
      <c r="P281">
        <f t="shared" si="58"/>
        <v>3</v>
      </c>
      <c r="Q281">
        <f t="shared" si="59"/>
        <v>0</v>
      </c>
    </row>
    <row r="282" spans="1:17" x14ac:dyDescent="0.25">
      <c r="A282" t="s">
        <v>280</v>
      </c>
      <c r="B282" s="5" t="str">
        <f>VLOOKUP(I282,KeyValues!$J$2:$K$1401,2)</f>
        <v>U-turn</v>
      </c>
      <c r="C282">
        <f t="shared" si="48"/>
        <v>6500</v>
      </c>
      <c r="D282">
        <f t="shared" si="49"/>
        <v>250</v>
      </c>
      <c r="E282">
        <f t="shared" si="50"/>
        <v>5</v>
      </c>
      <c r="F282" s="7" t="str">
        <f>VLOOKUP(E282,KeyValues!$A$2:$B297,2)</f>
        <v>TM &amp; HM</v>
      </c>
      <c r="G282">
        <f t="shared" si="52"/>
        <v>8</v>
      </c>
      <c r="H282" s="7" t="str">
        <f>VLOOKUP($G282,KeyValues!$S$2:$T$64,2)</f>
        <v>Song</v>
      </c>
      <c r="I282">
        <f t="shared" si="51"/>
        <v>281</v>
      </c>
      <c r="J282">
        <f t="shared" si="53"/>
        <v>502</v>
      </c>
      <c r="K282" s="8" t="str">
        <f>IF(OR($E282=9,$E282=5),VLOOKUP(J282,KeyValues!$D$2:$E$562,2),IF(AND($E282=14,NOT(VLOOKUP(J282,KeyValues!$D$2:$E$562,2) = 0)),"???",0))</f>
        <v>U-turn</v>
      </c>
      <c r="L282">
        <f t="shared" si="54"/>
        <v>19</v>
      </c>
      <c r="M282">
        <f t="shared" si="55"/>
        <v>19</v>
      </c>
      <c r="N282">
        <f t="shared" si="56"/>
        <v>0</v>
      </c>
      <c r="O282">
        <f t="shared" si="57"/>
        <v>9</v>
      </c>
      <c r="P282">
        <f t="shared" si="58"/>
        <v>3</v>
      </c>
      <c r="Q282">
        <f t="shared" si="59"/>
        <v>0</v>
      </c>
    </row>
    <row r="283" spans="1:17" x14ac:dyDescent="0.25">
      <c r="A283" t="s">
        <v>281</v>
      </c>
      <c r="B283" s="5" t="str">
        <f>VLOOKUP(I283,KeyValues!$J$2:$K$1401,2)</f>
        <v>Substitute</v>
      </c>
      <c r="C283">
        <f t="shared" si="48"/>
        <v>6500</v>
      </c>
      <c r="D283">
        <f t="shared" si="49"/>
        <v>250</v>
      </c>
      <c r="E283">
        <f t="shared" si="50"/>
        <v>5</v>
      </c>
      <c r="F283" s="7" t="str">
        <f>VLOOKUP(E283,KeyValues!$A$2:$B298,2)</f>
        <v>TM &amp; HM</v>
      </c>
      <c r="G283">
        <f t="shared" si="52"/>
        <v>8</v>
      </c>
      <c r="H283" s="7" t="str">
        <f>VLOOKUP($G283,KeyValues!$S$2:$T$64,2)</f>
        <v>Song</v>
      </c>
      <c r="I283">
        <f t="shared" si="51"/>
        <v>282</v>
      </c>
      <c r="J283">
        <f t="shared" si="53"/>
        <v>304</v>
      </c>
      <c r="K283" s="8" t="str">
        <f>IF(OR($E283=9,$E283=5),VLOOKUP(J283,KeyValues!$D$2:$E$562,2),IF(AND($E283=14,NOT(VLOOKUP(J283,KeyValues!$D$2:$E$562,2) = 0)),"???",0))</f>
        <v>Substitute</v>
      </c>
      <c r="L283">
        <f t="shared" si="54"/>
        <v>20</v>
      </c>
      <c r="M283">
        <f t="shared" si="55"/>
        <v>20</v>
      </c>
      <c r="N283">
        <f t="shared" si="56"/>
        <v>0</v>
      </c>
      <c r="O283">
        <f t="shared" si="57"/>
        <v>9</v>
      </c>
      <c r="P283">
        <f t="shared" si="58"/>
        <v>3</v>
      </c>
      <c r="Q283">
        <f t="shared" si="59"/>
        <v>0</v>
      </c>
    </row>
    <row r="284" spans="1:17" x14ac:dyDescent="0.25">
      <c r="A284" t="s">
        <v>282</v>
      </c>
      <c r="B284" s="5" t="str">
        <f>VLOOKUP(I284,KeyValues!$J$2:$K$1401,2)</f>
        <v>Flash Cannon</v>
      </c>
      <c r="C284">
        <f t="shared" si="48"/>
        <v>6500</v>
      </c>
      <c r="D284">
        <f t="shared" si="49"/>
        <v>250</v>
      </c>
      <c r="E284">
        <f t="shared" si="50"/>
        <v>5</v>
      </c>
      <c r="F284" s="7" t="str">
        <f>VLOOKUP(E284,KeyValues!$A$2:$B299,2)</f>
        <v>TM &amp; HM</v>
      </c>
      <c r="G284">
        <f t="shared" si="52"/>
        <v>8</v>
      </c>
      <c r="H284" s="7" t="str">
        <f>VLOOKUP($G284,KeyValues!$S$2:$T$64,2)</f>
        <v>Song</v>
      </c>
      <c r="I284">
        <f t="shared" si="51"/>
        <v>283</v>
      </c>
      <c r="J284">
        <f t="shared" si="53"/>
        <v>536</v>
      </c>
      <c r="K284" s="8" t="str">
        <f>IF(OR($E284=9,$E284=5),VLOOKUP(J284,KeyValues!$D$2:$E$562,2),IF(AND($E284=14,NOT(VLOOKUP(J284,KeyValues!$D$2:$E$562,2) = 0)),"???",0))</f>
        <v>Flash Cannon</v>
      </c>
      <c r="L284">
        <f t="shared" si="54"/>
        <v>21</v>
      </c>
      <c r="M284">
        <f t="shared" si="55"/>
        <v>21</v>
      </c>
      <c r="N284">
        <f t="shared" si="56"/>
        <v>0</v>
      </c>
      <c r="O284">
        <f t="shared" si="57"/>
        <v>9</v>
      </c>
      <c r="P284">
        <f t="shared" si="58"/>
        <v>3</v>
      </c>
      <c r="Q284">
        <f t="shared" si="59"/>
        <v>0</v>
      </c>
    </row>
    <row r="285" spans="1:17" x14ac:dyDescent="0.25">
      <c r="A285" t="s">
        <v>283</v>
      </c>
      <c r="B285" s="5" t="str">
        <f>VLOOKUP(I285,KeyValues!$J$2:$K$1401,2)</f>
        <v>Trick Room</v>
      </c>
      <c r="C285">
        <f t="shared" si="48"/>
        <v>6500</v>
      </c>
      <c r="D285">
        <f t="shared" si="49"/>
        <v>250</v>
      </c>
      <c r="E285">
        <f t="shared" si="50"/>
        <v>5</v>
      </c>
      <c r="F285" s="7" t="str">
        <f>VLOOKUP(E285,KeyValues!$A$2:$B300,2)</f>
        <v>TM &amp; HM</v>
      </c>
      <c r="G285">
        <f t="shared" si="52"/>
        <v>8</v>
      </c>
      <c r="H285" s="7" t="str">
        <f>VLOOKUP($G285,KeyValues!$S$2:$T$64,2)</f>
        <v>Song</v>
      </c>
      <c r="I285">
        <f t="shared" si="51"/>
        <v>284</v>
      </c>
      <c r="J285">
        <f t="shared" si="53"/>
        <v>499</v>
      </c>
      <c r="K285" s="8" t="str">
        <f>IF(OR($E285=9,$E285=5),VLOOKUP(J285,KeyValues!$D$2:$E$562,2),IF(AND($E285=14,NOT(VLOOKUP(J285,KeyValues!$D$2:$E$562,2) = 0)),"???",0))</f>
        <v>Trick Room</v>
      </c>
      <c r="L285">
        <f t="shared" si="54"/>
        <v>22</v>
      </c>
      <c r="M285">
        <f t="shared" si="55"/>
        <v>22</v>
      </c>
      <c r="N285">
        <f t="shared" si="56"/>
        <v>0</v>
      </c>
      <c r="O285">
        <f t="shared" si="57"/>
        <v>9</v>
      </c>
      <c r="P285">
        <f t="shared" si="58"/>
        <v>3</v>
      </c>
      <c r="Q285">
        <f t="shared" si="59"/>
        <v>0</v>
      </c>
    </row>
    <row r="286" spans="1:17" x14ac:dyDescent="0.25">
      <c r="A286" t="s">
        <v>284</v>
      </c>
      <c r="B286" s="5" t="str">
        <f>VLOOKUP(I286,KeyValues!$J$2:$K$1401,2)</f>
        <v>Cut</v>
      </c>
      <c r="C286">
        <f t="shared" si="48"/>
        <v>7500</v>
      </c>
      <c r="D286">
        <f t="shared" si="49"/>
        <v>250</v>
      </c>
      <c r="E286">
        <f t="shared" si="50"/>
        <v>5</v>
      </c>
      <c r="F286" s="7" t="str">
        <f>VLOOKUP(E286,KeyValues!$A$2:$B301,2)</f>
        <v>TM &amp; HM</v>
      </c>
      <c r="G286">
        <f t="shared" si="52"/>
        <v>8</v>
      </c>
      <c r="H286" s="7" t="str">
        <f>VLOOKUP($G286,KeyValues!$S$2:$T$64,2)</f>
        <v>Song</v>
      </c>
      <c r="I286">
        <f t="shared" si="51"/>
        <v>285</v>
      </c>
      <c r="J286">
        <f t="shared" si="53"/>
        <v>18</v>
      </c>
      <c r="K286" s="8" t="str">
        <f>IF(OR($E286=9,$E286=5),VLOOKUP(J286,KeyValues!$D$2:$E$562,2),IF(AND($E286=14,NOT(VLOOKUP(J286,KeyValues!$D$2:$E$562,2) = 0)),"???",0))</f>
        <v>Cut</v>
      </c>
      <c r="L286">
        <f t="shared" si="54"/>
        <v>0</v>
      </c>
      <c r="M286">
        <f t="shared" si="55"/>
        <v>0</v>
      </c>
      <c r="N286">
        <f t="shared" si="56"/>
        <v>3</v>
      </c>
      <c r="O286">
        <f t="shared" si="57"/>
        <v>9</v>
      </c>
      <c r="P286">
        <f t="shared" si="58"/>
        <v>3</v>
      </c>
      <c r="Q286">
        <f t="shared" si="59"/>
        <v>0</v>
      </c>
    </row>
    <row r="287" spans="1:17" x14ac:dyDescent="0.25">
      <c r="A287" t="s">
        <v>285</v>
      </c>
      <c r="B287" s="5" t="str">
        <f>VLOOKUP(I287,KeyValues!$J$2:$K$1401,2)</f>
        <v>Fly</v>
      </c>
      <c r="C287">
        <f t="shared" si="48"/>
        <v>7500</v>
      </c>
      <c r="D287">
        <f t="shared" si="49"/>
        <v>250</v>
      </c>
      <c r="E287">
        <f t="shared" si="50"/>
        <v>5</v>
      </c>
      <c r="F287" s="7" t="str">
        <f>VLOOKUP(E287,KeyValues!$A$2:$B302,2)</f>
        <v>TM &amp; HM</v>
      </c>
      <c r="G287">
        <f t="shared" si="52"/>
        <v>8</v>
      </c>
      <c r="H287" s="7" t="str">
        <f>VLOOKUP($G287,KeyValues!$S$2:$T$64,2)</f>
        <v>Song</v>
      </c>
      <c r="I287">
        <f t="shared" si="51"/>
        <v>286</v>
      </c>
      <c r="J287">
        <f t="shared" si="53"/>
        <v>153</v>
      </c>
      <c r="K287" s="8" t="str">
        <f>IF(OR($E287=9,$E287=5),VLOOKUP(J287,KeyValues!$D$2:$E$562,2),IF(AND($E287=14,NOT(VLOOKUP(J287,KeyValues!$D$2:$E$562,2) = 0)),"???",0))</f>
        <v>Fly</v>
      </c>
      <c r="L287">
        <f t="shared" si="54"/>
        <v>0</v>
      </c>
      <c r="M287">
        <f t="shared" si="55"/>
        <v>0</v>
      </c>
      <c r="N287">
        <f t="shared" si="56"/>
        <v>3</v>
      </c>
      <c r="O287">
        <f t="shared" si="57"/>
        <v>13</v>
      </c>
      <c r="P287">
        <f t="shared" si="58"/>
        <v>3</v>
      </c>
      <c r="Q287">
        <f t="shared" si="59"/>
        <v>0</v>
      </c>
    </row>
    <row r="288" spans="1:17" x14ac:dyDescent="0.25">
      <c r="A288" t="s">
        <v>286</v>
      </c>
      <c r="B288" s="5" t="str">
        <f>VLOOKUP(I288,KeyValues!$J$2:$K$1401,2)</f>
        <v>Surf</v>
      </c>
      <c r="C288">
        <f t="shared" si="48"/>
        <v>7500</v>
      </c>
      <c r="D288">
        <f t="shared" si="49"/>
        <v>250</v>
      </c>
      <c r="E288">
        <f t="shared" si="50"/>
        <v>5</v>
      </c>
      <c r="F288" s="7" t="str">
        <f>VLOOKUP(E288,KeyValues!$A$2:$B303,2)</f>
        <v>TM &amp; HM</v>
      </c>
      <c r="G288">
        <f t="shared" si="52"/>
        <v>8</v>
      </c>
      <c r="H288" s="7" t="str">
        <f>VLOOKUP($G288,KeyValues!$S$2:$T$64,2)</f>
        <v>Song</v>
      </c>
      <c r="I288">
        <f t="shared" si="51"/>
        <v>287</v>
      </c>
      <c r="J288">
        <f t="shared" si="53"/>
        <v>219</v>
      </c>
      <c r="K288" s="8" t="str">
        <f>IF(OR($E288=9,$E288=5),VLOOKUP(J288,KeyValues!$D$2:$E$562,2),IF(AND($E288=14,NOT(VLOOKUP(J288,KeyValues!$D$2:$E$562,2) = 0)),"???",0))</f>
        <v>Surf</v>
      </c>
      <c r="L288">
        <f t="shared" si="54"/>
        <v>0</v>
      </c>
      <c r="M288">
        <f t="shared" si="55"/>
        <v>0</v>
      </c>
      <c r="N288">
        <f t="shared" si="56"/>
        <v>3</v>
      </c>
      <c r="O288">
        <f t="shared" si="57"/>
        <v>9</v>
      </c>
      <c r="P288">
        <f t="shared" si="58"/>
        <v>3</v>
      </c>
      <c r="Q288">
        <f t="shared" si="59"/>
        <v>0</v>
      </c>
    </row>
    <row r="289" spans="1:17" x14ac:dyDescent="0.25">
      <c r="A289" t="s">
        <v>287</v>
      </c>
      <c r="B289" s="5" t="str">
        <f>VLOOKUP(I289,KeyValues!$J$2:$K$1401,2)</f>
        <v>Strength</v>
      </c>
      <c r="C289">
        <f t="shared" si="48"/>
        <v>7500</v>
      </c>
      <c r="D289">
        <f t="shared" si="49"/>
        <v>250</v>
      </c>
      <c r="E289">
        <f t="shared" si="50"/>
        <v>5</v>
      </c>
      <c r="F289" s="7" t="str">
        <f>VLOOKUP(E289,KeyValues!$A$2:$B304,2)</f>
        <v>TM &amp; HM</v>
      </c>
      <c r="G289">
        <f t="shared" si="52"/>
        <v>8</v>
      </c>
      <c r="H289" s="7" t="str">
        <f>VLOOKUP($G289,KeyValues!$S$2:$T$64,2)</f>
        <v>Song</v>
      </c>
      <c r="I289">
        <f t="shared" si="51"/>
        <v>288</v>
      </c>
      <c r="J289">
        <f t="shared" si="53"/>
        <v>50</v>
      </c>
      <c r="K289" s="8" t="str">
        <f>IF(OR($E289=9,$E289=5),VLOOKUP(J289,KeyValues!$D$2:$E$562,2),IF(AND($E289=14,NOT(VLOOKUP(J289,KeyValues!$D$2:$E$562,2) = 0)),"???",0))</f>
        <v>Strength</v>
      </c>
      <c r="L289">
        <f t="shared" si="54"/>
        <v>0</v>
      </c>
      <c r="M289">
        <f t="shared" si="55"/>
        <v>0</v>
      </c>
      <c r="N289">
        <f t="shared" si="56"/>
        <v>3</v>
      </c>
      <c r="O289">
        <f t="shared" si="57"/>
        <v>9</v>
      </c>
      <c r="P289">
        <f t="shared" si="58"/>
        <v>3</v>
      </c>
      <c r="Q289">
        <f t="shared" si="59"/>
        <v>0</v>
      </c>
    </row>
    <row r="290" spans="1:17" x14ac:dyDescent="0.25">
      <c r="A290" t="s">
        <v>288</v>
      </c>
      <c r="B290" s="5" t="str">
        <f>VLOOKUP(I290,KeyValues!$J$2:$K$1401,2)</f>
        <v>Defog</v>
      </c>
      <c r="C290">
        <f t="shared" si="48"/>
        <v>7500</v>
      </c>
      <c r="D290">
        <f t="shared" si="49"/>
        <v>250</v>
      </c>
      <c r="E290">
        <f t="shared" si="50"/>
        <v>5</v>
      </c>
      <c r="F290" s="7" t="str">
        <f>VLOOKUP(E290,KeyValues!$A$2:$B305,2)</f>
        <v>TM &amp; HM</v>
      </c>
      <c r="G290">
        <f t="shared" si="52"/>
        <v>8</v>
      </c>
      <c r="H290" s="7" t="str">
        <f>VLOOKUP($G290,KeyValues!$S$2:$T$64,2)</f>
        <v>Song</v>
      </c>
      <c r="I290">
        <f t="shared" si="51"/>
        <v>289</v>
      </c>
      <c r="J290">
        <f t="shared" si="53"/>
        <v>456</v>
      </c>
      <c r="K290" s="8" t="str">
        <f>IF(OR($E290=9,$E290=5),VLOOKUP(J290,KeyValues!$D$2:$E$562,2),IF(AND($E290=14,NOT(VLOOKUP(J290,KeyValues!$D$2:$E$562,2) = 0)),"???",0))</f>
        <v>Defog</v>
      </c>
      <c r="L290">
        <f t="shared" si="54"/>
        <v>0</v>
      </c>
      <c r="M290">
        <f t="shared" si="55"/>
        <v>0</v>
      </c>
      <c r="N290">
        <f t="shared" si="56"/>
        <v>3</v>
      </c>
      <c r="O290">
        <f t="shared" si="57"/>
        <v>9</v>
      </c>
      <c r="P290">
        <f t="shared" si="58"/>
        <v>3</v>
      </c>
      <c r="Q290">
        <f t="shared" si="59"/>
        <v>0</v>
      </c>
    </row>
    <row r="291" spans="1:17" x14ac:dyDescent="0.25">
      <c r="A291" t="s">
        <v>289</v>
      </c>
      <c r="B291" s="5" t="str">
        <f>VLOOKUP(I291,KeyValues!$J$2:$K$1401,2)</f>
        <v>Rock Smash</v>
      </c>
      <c r="C291">
        <f t="shared" si="48"/>
        <v>7500</v>
      </c>
      <c r="D291">
        <f t="shared" si="49"/>
        <v>250</v>
      </c>
      <c r="E291">
        <f t="shared" si="50"/>
        <v>5</v>
      </c>
      <c r="F291" s="7" t="str">
        <f>VLOOKUP(E291,KeyValues!$A$2:$B306,2)</f>
        <v>TM &amp; HM</v>
      </c>
      <c r="G291">
        <f t="shared" si="52"/>
        <v>8</v>
      </c>
      <c r="H291" s="7" t="str">
        <f>VLOOKUP($G291,KeyValues!$S$2:$T$64,2)</f>
        <v>Song</v>
      </c>
      <c r="I291">
        <f t="shared" si="51"/>
        <v>290</v>
      </c>
      <c r="J291">
        <f t="shared" si="53"/>
        <v>29</v>
      </c>
      <c r="K291" s="8" t="str">
        <f>IF(OR($E291=9,$E291=5),VLOOKUP(J291,KeyValues!$D$2:$E$562,2),IF(AND($E291=14,NOT(VLOOKUP(J291,KeyValues!$D$2:$E$562,2) = 0)),"???",0))</f>
        <v>Rock Smash</v>
      </c>
      <c r="L291">
        <f t="shared" si="54"/>
        <v>0</v>
      </c>
      <c r="M291">
        <f t="shared" si="55"/>
        <v>0</v>
      </c>
      <c r="N291">
        <f t="shared" si="56"/>
        <v>3</v>
      </c>
      <c r="O291">
        <f t="shared" si="57"/>
        <v>9</v>
      </c>
      <c r="P291">
        <f t="shared" si="58"/>
        <v>3</v>
      </c>
      <c r="Q291">
        <f t="shared" si="59"/>
        <v>0</v>
      </c>
    </row>
    <row r="292" spans="1:17" x14ac:dyDescent="0.25">
      <c r="A292" t="s">
        <v>290</v>
      </c>
      <c r="B292" s="5" t="str">
        <f>VLOOKUP(I292,KeyValues!$J$2:$K$1401,2)</f>
        <v>Waterfall</v>
      </c>
      <c r="C292">
        <f t="shared" si="48"/>
        <v>7500</v>
      </c>
      <c r="D292">
        <f t="shared" si="49"/>
        <v>250</v>
      </c>
      <c r="E292">
        <f t="shared" si="50"/>
        <v>5</v>
      </c>
      <c r="F292" s="7" t="str">
        <f>VLOOKUP(E292,KeyValues!$A$2:$B307,2)</f>
        <v>TM &amp; HM</v>
      </c>
      <c r="G292">
        <f t="shared" si="52"/>
        <v>8</v>
      </c>
      <c r="H292" s="7" t="str">
        <f>VLOOKUP($G292,KeyValues!$S$2:$T$64,2)</f>
        <v>Song</v>
      </c>
      <c r="I292">
        <f t="shared" si="51"/>
        <v>291</v>
      </c>
      <c r="J292">
        <f t="shared" si="53"/>
        <v>158</v>
      </c>
      <c r="K292" s="8" t="str">
        <f>IF(OR($E292=9,$E292=5),VLOOKUP(J292,KeyValues!$D$2:$E$562,2),IF(AND($E292=14,NOT(VLOOKUP(J292,KeyValues!$D$2:$E$562,2) = 0)),"???",0))</f>
        <v>Waterfall</v>
      </c>
      <c r="L292">
        <f t="shared" si="54"/>
        <v>0</v>
      </c>
      <c r="M292">
        <f t="shared" si="55"/>
        <v>0</v>
      </c>
      <c r="N292">
        <f t="shared" si="56"/>
        <v>3</v>
      </c>
      <c r="O292">
        <f t="shared" si="57"/>
        <v>13</v>
      </c>
      <c r="P292">
        <f t="shared" si="58"/>
        <v>3</v>
      </c>
      <c r="Q292">
        <f t="shared" si="59"/>
        <v>0</v>
      </c>
    </row>
    <row r="293" spans="1:17" x14ac:dyDescent="0.25">
      <c r="A293" t="s">
        <v>291</v>
      </c>
      <c r="B293" s="5" t="str">
        <f>VLOOKUP(I293,KeyValues!$J$2:$K$1401,2)</f>
        <v>Rock Climb</v>
      </c>
      <c r="C293">
        <f t="shared" si="48"/>
        <v>7500</v>
      </c>
      <c r="D293">
        <f t="shared" si="49"/>
        <v>250</v>
      </c>
      <c r="E293">
        <f t="shared" si="50"/>
        <v>5</v>
      </c>
      <c r="F293" s="7" t="str">
        <f>VLOOKUP(E293,KeyValues!$A$2:$B308,2)</f>
        <v>TM &amp; HM</v>
      </c>
      <c r="G293">
        <f t="shared" si="52"/>
        <v>8</v>
      </c>
      <c r="H293" s="7" t="str">
        <f>VLOOKUP($G293,KeyValues!$S$2:$T$64,2)</f>
        <v>Song</v>
      </c>
      <c r="I293">
        <f t="shared" si="51"/>
        <v>292</v>
      </c>
      <c r="J293">
        <f t="shared" si="53"/>
        <v>541</v>
      </c>
      <c r="K293" s="8" t="str">
        <f>IF(OR($E293=9,$E293=5),VLOOKUP(J293,KeyValues!$D$2:$E$562,2),IF(AND($E293=14,NOT(VLOOKUP(J293,KeyValues!$D$2:$E$562,2) = 0)),"???",0))</f>
        <v>Rock Climb</v>
      </c>
      <c r="L293">
        <f t="shared" si="54"/>
        <v>0</v>
      </c>
      <c r="M293">
        <f t="shared" si="55"/>
        <v>0</v>
      </c>
      <c r="N293">
        <f t="shared" si="56"/>
        <v>3</v>
      </c>
      <c r="O293">
        <f t="shared" si="57"/>
        <v>13</v>
      </c>
      <c r="P293">
        <f t="shared" si="58"/>
        <v>3</v>
      </c>
      <c r="Q293">
        <f t="shared" si="59"/>
        <v>0</v>
      </c>
    </row>
    <row r="294" spans="1:17" x14ac:dyDescent="0.25">
      <c r="A294" t="s">
        <v>292</v>
      </c>
      <c r="B294" s="5" t="str">
        <f>VLOOKUP(I294,KeyValues!$J$2:$K$1401,2)</f>
        <v>$$$</v>
      </c>
      <c r="C294">
        <f t="shared" si="48"/>
        <v>7500</v>
      </c>
      <c r="D294">
        <f t="shared" si="49"/>
        <v>250</v>
      </c>
      <c r="E294">
        <f t="shared" si="50"/>
        <v>5</v>
      </c>
      <c r="F294" s="7" t="str">
        <f>VLOOKUP(E294,KeyValues!$A$2:$B309,2)</f>
        <v>TM &amp; HM</v>
      </c>
      <c r="G294">
        <f t="shared" si="52"/>
        <v>8</v>
      </c>
      <c r="H294" s="7" t="str">
        <f>VLOOKUP($G294,KeyValues!$S$2:$T$64,2)</f>
        <v>Song</v>
      </c>
      <c r="I294">
        <f t="shared" si="51"/>
        <v>293</v>
      </c>
      <c r="J294">
        <f t="shared" si="53"/>
        <v>364</v>
      </c>
      <c r="K294" s="8" t="str">
        <f>IF(OR($E294=9,$E294=5),VLOOKUP(J294,KeyValues!$D$2:$E$562,2),IF(AND($E294=14,NOT(VLOOKUP(J294,KeyValues!$D$2:$E$562,2) = 0)),"???",0))</f>
        <v>Takeaway</v>
      </c>
      <c r="L294">
        <f t="shared" si="54"/>
        <v>0</v>
      </c>
      <c r="M294">
        <f t="shared" si="55"/>
        <v>0</v>
      </c>
      <c r="N294">
        <f t="shared" si="56"/>
        <v>0</v>
      </c>
      <c r="O294">
        <f t="shared" si="57"/>
        <v>13</v>
      </c>
      <c r="P294">
        <f t="shared" si="58"/>
        <v>2</v>
      </c>
      <c r="Q294">
        <f t="shared" si="59"/>
        <v>0</v>
      </c>
    </row>
    <row r="295" spans="1:17" x14ac:dyDescent="0.25">
      <c r="A295" t="s">
        <v>293</v>
      </c>
      <c r="B295" s="5" t="str">
        <f>VLOOKUP(I295,KeyValues!$J$2:$K$1401,2)</f>
        <v>$$$</v>
      </c>
      <c r="C295">
        <f t="shared" si="48"/>
        <v>7500</v>
      </c>
      <c r="D295">
        <f t="shared" si="49"/>
        <v>250</v>
      </c>
      <c r="E295">
        <f t="shared" si="50"/>
        <v>5</v>
      </c>
      <c r="F295" s="7" t="str">
        <f>VLOOKUP(E295,KeyValues!$A$2:$B310,2)</f>
        <v>TM &amp; HM</v>
      </c>
      <c r="G295">
        <f t="shared" si="52"/>
        <v>8</v>
      </c>
      <c r="H295" s="7" t="str">
        <f>VLOOKUP($G295,KeyValues!$S$2:$T$64,2)</f>
        <v>Song</v>
      </c>
      <c r="I295">
        <f t="shared" si="51"/>
        <v>294</v>
      </c>
      <c r="J295">
        <f t="shared" si="53"/>
        <v>364</v>
      </c>
      <c r="K295" s="8" t="str">
        <f>IF(OR($E295=9,$E295=5),VLOOKUP(J295,KeyValues!$D$2:$E$562,2),IF(AND($E295=14,NOT(VLOOKUP(J295,KeyValues!$D$2:$E$562,2) = 0)),"???",0))</f>
        <v>Takeaway</v>
      </c>
      <c r="L295">
        <f t="shared" si="54"/>
        <v>0</v>
      </c>
      <c r="M295">
        <f t="shared" si="55"/>
        <v>0</v>
      </c>
      <c r="N295">
        <f t="shared" si="56"/>
        <v>0</v>
      </c>
      <c r="O295">
        <f t="shared" si="57"/>
        <v>13</v>
      </c>
      <c r="P295">
        <f t="shared" si="58"/>
        <v>2</v>
      </c>
      <c r="Q295">
        <f t="shared" si="59"/>
        <v>0</v>
      </c>
    </row>
    <row r="296" spans="1:17" x14ac:dyDescent="0.25">
      <c r="A296" t="s">
        <v>294</v>
      </c>
      <c r="B296" s="5" t="str">
        <f>VLOOKUP(I296,KeyValues!$J$2:$K$1401,2)</f>
        <v>$$$</v>
      </c>
      <c r="C296">
        <f t="shared" si="48"/>
        <v>7500</v>
      </c>
      <c r="D296">
        <f t="shared" si="49"/>
        <v>250</v>
      </c>
      <c r="E296">
        <f t="shared" si="50"/>
        <v>5</v>
      </c>
      <c r="F296" s="7" t="str">
        <f>VLOOKUP(E296,KeyValues!$A$2:$B311,2)</f>
        <v>TM &amp; HM</v>
      </c>
      <c r="G296">
        <f t="shared" si="52"/>
        <v>8</v>
      </c>
      <c r="H296" s="7" t="str">
        <f>VLOOKUP($G296,KeyValues!$S$2:$T$64,2)</f>
        <v>Song</v>
      </c>
      <c r="I296">
        <f t="shared" si="51"/>
        <v>295</v>
      </c>
      <c r="J296">
        <f t="shared" si="53"/>
        <v>364</v>
      </c>
      <c r="K296" s="8" t="str">
        <f>IF(OR($E296=9,$E296=5),VLOOKUP(J296,KeyValues!$D$2:$E$562,2),IF(AND($E296=14,NOT(VLOOKUP(J296,KeyValues!$D$2:$E$562,2) = 0)),"???",0))</f>
        <v>Takeaway</v>
      </c>
      <c r="L296">
        <f t="shared" si="54"/>
        <v>0</v>
      </c>
      <c r="M296">
        <f t="shared" si="55"/>
        <v>0</v>
      </c>
      <c r="N296">
        <f t="shared" si="56"/>
        <v>0</v>
      </c>
      <c r="O296">
        <f t="shared" si="57"/>
        <v>13</v>
      </c>
      <c r="P296">
        <f t="shared" si="58"/>
        <v>2</v>
      </c>
      <c r="Q296">
        <f t="shared" si="59"/>
        <v>0</v>
      </c>
    </row>
    <row r="297" spans="1:17" x14ac:dyDescent="0.25">
      <c r="A297" t="s">
        <v>295</v>
      </c>
      <c r="B297" s="5" t="str">
        <f>VLOOKUP(I297,KeyValues!$J$2:$K$1401,2)</f>
        <v>$$$</v>
      </c>
      <c r="C297">
        <f t="shared" si="48"/>
        <v>7500</v>
      </c>
      <c r="D297">
        <f t="shared" si="49"/>
        <v>250</v>
      </c>
      <c r="E297">
        <f t="shared" si="50"/>
        <v>5</v>
      </c>
      <c r="F297" s="7" t="str">
        <f>VLOOKUP(E297,KeyValues!$A$2:$B312,2)</f>
        <v>TM &amp; HM</v>
      </c>
      <c r="G297">
        <f t="shared" si="52"/>
        <v>8</v>
      </c>
      <c r="H297" s="7" t="str">
        <f>VLOOKUP($G297,KeyValues!$S$2:$T$64,2)</f>
        <v>Song</v>
      </c>
      <c r="I297">
        <f t="shared" si="51"/>
        <v>296</v>
      </c>
      <c r="J297">
        <f t="shared" si="53"/>
        <v>364</v>
      </c>
      <c r="K297" s="8" t="str">
        <f>IF(OR($E297=9,$E297=5),VLOOKUP(J297,KeyValues!$D$2:$E$562,2),IF(AND($E297=14,NOT(VLOOKUP(J297,KeyValues!$D$2:$E$562,2) = 0)),"???",0))</f>
        <v>Takeaway</v>
      </c>
      <c r="L297">
        <f t="shared" si="54"/>
        <v>0</v>
      </c>
      <c r="M297">
        <f t="shared" si="55"/>
        <v>0</v>
      </c>
      <c r="N297">
        <f t="shared" si="56"/>
        <v>0</v>
      </c>
      <c r="O297">
        <f t="shared" si="57"/>
        <v>13</v>
      </c>
      <c r="P297">
        <f t="shared" si="58"/>
        <v>2</v>
      </c>
      <c r="Q297">
        <f t="shared" si="59"/>
        <v>0</v>
      </c>
    </row>
    <row r="298" spans="1:17" x14ac:dyDescent="0.25">
      <c r="A298" t="s">
        <v>296</v>
      </c>
      <c r="B298" s="5" t="str">
        <f>VLOOKUP(I298,KeyValues!$J$2:$K$1401,2)</f>
        <v>$$$</v>
      </c>
      <c r="C298">
        <f t="shared" si="48"/>
        <v>7500</v>
      </c>
      <c r="D298">
        <f t="shared" si="49"/>
        <v>250</v>
      </c>
      <c r="E298">
        <f t="shared" si="50"/>
        <v>5</v>
      </c>
      <c r="F298" s="7" t="str">
        <f>VLOOKUP(E298,KeyValues!$A$2:$B313,2)</f>
        <v>TM &amp; HM</v>
      </c>
      <c r="G298">
        <f t="shared" si="52"/>
        <v>8</v>
      </c>
      <c r="H298" s="7" t="str">
        <f>VLOOKUP($G298,KeyValues!$S$2:$T$64,2)</f>
        <v>Song</v>
      </c>
      <c r="I298">
        <f t="shared" si="51"/>
        <v>297</v>
      </c>
      <c r="J298">
        <f t="shared" si="53"/>
        <v>364</v>
      </c>
      <c r="K298" s="8" t="str">
        <f>IF(OR($E298=9,$E298=5),VLOOKUP(J298,KeyValues!$D$2:$E$562,2),IF(AND($E298=14,NOT(VLOOKUP(J298,KeyValues!$D$2:$E$562,2) = 0)),"???",0))</f>
        <v>Takeaway</v>
      </c>
      <c r="L298">
        <f t="shared" si="54"/>
        <v>0</v>
      </c>
      <c r="M298">
        <f t="shared" si="55"/>
        <v>0</v>
      </c>
      <c r="N298">
        <f t="shared" si="56"/>
        <v>0</v>
      </c>
      <c r="O298">
        <f t="shared" si="57"/>
        <v>13</v>
      </c>
      <c r="P298">
        <f t="shared" si="58"/>
        <v>2</v>
      </c>
      <c r="Q298">
        <f t="shared" si="59"/>
        <v>0</v>
      </c>
    </row>
    <row r="299" spans="1:17" x14ac:dyDescent="0.25">
      <c r="A299" t="s">
        <v>297</v>
      </c>
      <c r="B299" s="5" t="str">
        <f>VLOOKUP(I299,KeyValues!$J$2:$K$1401,2)</f>
        <v>$$$</v>
      </c>
      <c r="C299">
        <f t="shared" si="48"/>
        <v>7500</v>
      </c>
      <c r="D299">
        <f t="shared" si="49"/>
        <v>250</v>
      </c>
      <c r="E299">
        <f t="shared" si="50"/>
        <v>5</v>
      </c>
      <c r="F299" s="7" t="str">
        <f>VLOOKUP(E299,KeyValues!$A$2:$B314,2)</f>
        <v>TM &amp; HM</v>
      </c>
      <c r="G299">
        <f t="shared" si="52"/>
        <v>8</v>
      </c>
      <c r="H299" s="7" t="str">
        <f>VLOOKUP($G299,KeyValues!$S$2:$T$64,2)</f>
        <v>Song</v>
      </c>
      <c r="I299">
        <f t="shared" si="51"/>
        <v>298</v>
      </c>
      <c r="J299">
        <f t="shared" si="53"/>
        <v>364</v>
      </c>
      <c r="K299" s="8" t="str">
        <f>IF(OR($E299=9,$E299=5),VLOOKUP(J299,KeyValues!$D$2:$E$562,2),IF(AND($E299=14,NOT(VLOOKUP(J299,KeyValues!$D$2:$E$562,2) = 0)),"???",0))</f>
        <v>Takeaway</v>
      </c>
      <c r="L299">
        <f t="shared" si="54"/>
        <v>0</v>
      </c>
      <c r="M299">
        <f t="shared" si="55"/>
        <v>0</v>
      </c>
      <c r="N299">
        <f t="shared" si="56"/>
        <v>0</v>
      </c>
      <c r="O299">
        <f t="shared" si="57"/>
        <v>13</v>
      </c>
      <c r="P299">
        <f t="shared" si="58"/>
        <v>2</v>
      </c>
      <c r="Q299">
        <f t="shared" si="59"/>
        <v>0</v>
      </c>
    </row>
    <row r="300" spans="1:17" x14ac:dyDescent="0.25">
      <c r="A300" t="s">
        <v>298</v>
      </c>
      <c r="B300" s="5" t="str">
        <f>VLOOKUP(I300,KeyValues!$J$2:$K$1401,2)</f>
        <v>$$$</v>
      </c>
      <c r="C300">
        <f t="shared" si="48"/>
        <v>7500</v>
      </c>
      <c r="D300">
        <f t="shared" si="49"/>
        <v>30</v>
      </c>
      <c r="E300">
        <f t="shared" si="50"/>
        <v>5</v>
      </c>
      <c r="F300" s="7" t="str">
        <f>VLOOKUP(E300,KeyValues!$A$2:$B315,2)</f>
        <v>TM &amp; HM</v>
      </c>
      <c r="G300">
        <f t="shared" si="52"/>
        <v>8</v>
      </c>
      <c r="H300" s="7" t="str">
        <f>VLOOKUP($G300,KeyValues!$S$2:$T$64,2)</f>
        <v>Song</v>
      </c>
      <c r="I300">
        <f t="shared" si="51"/>
        <v>299</v>
      </c>
      <c r="J300">
        <f t="shared" si="53"/>
        <v>364</v>
      </c>
      <c r="K300" s="8" t="str">
        <f>IF(OR($E300=9,$E300=5),VLOOKUP(J300,KeyValues!$D$2:$E$562,2),IF(AND($E300=14,NOT(VLOOKUP(J300,KeyValues!$D$2:$E$562,2) = 0)),"???",0))</f>
        <v>Takeaway</v>
      </c>
      <c r="L300">
        <f t="shared" si="54"/>
        <v>0</v>
      </c>
      <c r="M300">
        <f t="shared" si="55"/>
        <v>0</v>
      </c>
      <c r="N300">
        <f t="shared" si="56"/>
        <v>0</v>
      </c>
      <c r="O300">
        <f t="shared" si="57"/>
        <v>13</v>
      </c>
      <c r="P300">
        <f t="shared" si="58"/>
        <v>2</v>
      </c>
      <c r="Q300">
        <f t="shared" si="59"/>
        <v>0</v>
      </c>
    </row>
    <row r="301" spans="1:17" x14ac:dyDescent="0.25">
      <c r="A301" t="s">
        <v>299</v>
      </c>
      <c r="B301" s="5" t="str">
        <f>VLOOKUP(I301,KeyValues!$J$2:$K$1401,2)</f>
        <v>$$$</v>
      </c>
      <c r="C301">
        <f t="shared" si="48"/>
        <v>70</v>
      </c>
      <c r="D301">
        <f t="shared" si="49"/>
        <v>30</v>
      </c>
      <c r="E301">
        <f t="shared" si="50"/>
        <v>9</v>
      </c>
      <c r="F301" s="7" t="str">
        <f>VLOOKUP(E301,KeyValues!$A$2:$B316,2)</f>
        <v>Orb</v>
      </c>
      <c r="G301">
        <f t="shared" si="52"/>
        <v>15</v>
      </c>
      <c r="H301" s="7" t="str">
        <f>VLOOKUP($G301,KeyValues!$S$2:$T$64,2)</f>
        <v>Sphere</v>
      </c>
      <c r="I301">
        <f t="shared" si="51"/>
        <v>300</v>
      </c>
      <c r="J301">
        <f t="shared" si="53"/>
        <v>365</v>
      </c>
      <c r="K301" s="8" t="str">
        <f>IF(OR($E301=9,$E301=5),VLOOKUP(J301,KeyValues!$D$2:$E$562,2),IF(AND($E301=14,NOT(VLOOKUP(J301,KeyValues!$D$2:$E$562,2) = 0)),"???",0))</f>
        <v>Rebound</v>
      </c>
      <c r="L301">
        <f t="shared" si="54"/>
        <v>0</v>
      </c>
      <c r="M301">
        <f t="shared" si="55"/>
        <v>0</v>
      </c>
      <c r="N301">
        <f t="shared" si="56"/>
        <v>0</v>
      </c>
      <c r="O301">
        <f t="shared" si="57"/>
        <v>13</v>
      </c>
      <c r="P301">
        <f t="shared" si="58"/>
        <v>2</v>
      </c>
      <c r="Q301">
        <f t="shared" si="59"/>
        <v>0</v>
      </c>
    </row>
    <row r="302" spans="1:17" x14ac:dyDescent="0.25">
      <c r="A302" t="s">
        <v>300</v>
      </c>
      <c r="B302" s="5" t="str">
        <f>VLOOKUP(I302,KeyValues!$J$2:$K$1401,2)</f>
        <v>Hail Orb</v>
      </c>
      <c r="C302">
        <f t="shared" si="48"/>
        <v>70</v>
      </c>
      <c r="D302">
        <f t="shared" si="49"/>
        <v>30</v>
      </c>
      <c r="E302">
        <f t="shared" si="50"/>
        <v>9</v>
      </c>
      <c r="F302" s="7" t="str">
        <f>VLOOKUP(E302,KeyValues!$A$2:$B317,2)</f>
        <v>Orb</v>
      </c>
      <c r="G302">
        <f t="shared" si="52"/>
        <v>15</v>
      </c>
      <c r="H302" s="7" t="str">
        <f>VLOOKUP($G302,KeyValues!$S$2:$T$64,2)</f>
        <v>Sphere</v>
      </c>
      <c r="I302">
        <f t="shared" si="51"/>
        <v>301</v>
      </c>
      <c r="J302">
        <f t="shared" si="53"/>
        <v>14</v>
      </c>
      <c r="K302" s="8" t="str">
        <f>IF(OR($E302=9,$E302=5),VLOOKUP(J302,KeyValues!$D$2:$E$562,2),IF(AND($E302=14,NOT(VLOOKUP(J302,KeyValues!$D$2:$E$562,2) = 0)),"???",0))</f>
        <v>Hail</v>
      </c>
      <c r="L302">
        <f t="shared" si="54"/>
        <v>0</v>
      </c>
      <c r="M302">
        <f t="shared" si="55"/>
        <v>0</v>
      </c>
      <c r="N302">
        <f t="shared" si="56"/>
        <v>0</v>
      </c>
      <c r="O302">
        <f t="shared" si="57"/>
        <v>13</v>
      </c>
      <c r="P302">
        <f t="shared" si="58"/>
        <v>3</v>
      </c>
      <c r="Q302">
        <f t="shared" si="59"/>
        <v>0</v>
      </c>
    </row>
    <row r="303" spans="1:17" x14ac:dyDescent="0.25">
      <c r="A303" t="s">
        <v>301</v>
      </c>
      <c r="B303" s="5" t="str">
        <f>VLOOKUP(I303,KeyValues!$J$2:$K$1401,2)</f>
        <v>Sunny Orb</v>
      </c>
      <c r="C303">
        <f t="shared" si="48"/>
        <v>70</v>
      </c>
      <c r="D303">
        <f t="shared" si="49"/>
        <v>30</v>
      </c>
      <c r="E303">
        <f t="shared" si="50"/>
        <v>9</v>
      </c>
      <c r="F303" s="7" t="str">
        <f>VLOOKUP(E303,KeyValues!$A$2:$B318,2)</f>
        <v>Orb</v>
      </c>
      <c r="G303">
        <f t="shared" si="52"/>
        <v>15</v>
      </c>
      <c r="H303" s="7" t="str">
        <f>VLOOKUP($G303,KeyValues!$S$2:$T$64,2)</f>
        <v>Sphere</v>
      </c>
      <c r="I303">
        <f t="shared" si="51"/>
        <v>302</v>
      </c>
      <c r="J303">
        <f t="shared" si="53"/>
        <v>223</v>
      </c>
      <c r="K303" s="8" t="str">
        <f>IF(OR($E303=9,$E303=5),VLOOKUP(J303,KeyValues!$D$2:$E$562,2),IF(AND($E303=14,NOT(VLOOKUP(J303,KeyValues!$D$2:$E$562,2) = 0)),"???",0))</f>
        <v>Sunny Day</v>
      </c>
      <c r="L303">
        <f t="shared" si="54"/>
        <v>0</v>
      </c>
      <c r="M303">
        <f t="shared" si="55"/>
        <v>0</v>
      </c>
      <c r="N303">
        <f t="shared" si="56"/>
        <v>0</v>
      </c>
      <c r="O303">
        <f t="shared" si="57"/>
        <v>13</v>
      </c>
      <c r="P303">
        <f t="shared" si="58"/>
        <v>3</v>
      </c>
      <c r="Q303">
        <f t="shared" si="59"/>
        <v>0</v>
      </c>
    </row>
    <row r="304" spans="1:17" x14ac:dyDescent="0.25">
      <c r="A304" t="s">
        <v>302</v>
      </c>
      <c r="B304" s="5" t="str">
        <f>VLOOKUP(I304,KeyValues!$J$2:$K$1401,2)</f>
        <v>Rainy Orb</v>
      </c>
      <c r="C304">
        <f t="shared" si="48"/>
        <v>70</v>
      </c>
      <c r="D304">
        <f t="shared" si="49"/>
        <v>30</v>
      </c>
      <c r="E304">
        <f t="shared" si="50"/>
        <v>9</v>
      </c>
      <c r="F304" s="7" t="str">
        <f>VLOOKUP(E304,KeyValues!$A$2:$B319,2)</f>
        <v>Orb</v>
      </c>
      <c r="G304">
        <f t="shared" si="52"/>
        <v>15</v>
      </c>
      <c r="H304" s="7" t="str">
        <f>VLOOKUP($G304,KeyValues!$S$2:$T$64,2)</f>
        <v>Sphere</v>
      </c>
      <c r="I304">
        <f t="shared" si="51"/>
        <v>303</v>
      </c>
      <c r="J304">
        <f t="shared" si="53"/>
        <v>12</v>
      </c>
      <c r="K304" s="8" t="str">
        <f>IF(OR($E304=9,$E304=5),VLOOKUP(J304,KeyValues!$D$2:$E$562,2),IF(AND($E304=14,NOT(VLOOKUP(J304,KeyValues!$D$2:$E$562,2) = 0)),"???",0))</f>
        <v>Rain Dance</v>
      </c>
      <c r="L304">
        <f t="shared" si="54"/>
        <v>0</v>
      </c>
      <c r="M304">
        <f t="shared" si="55"/>
        <v>0</v>
      </c>
      <c r="N304">
        <f t="shared" si="56"/>
        <v>0</v>
      </c>
      <c r="O304">
        <f t="shared" si="57"/>
        <v>13</v>
      </c>
      <c r="P304">
        <f t="shared" si="58"/>
        <v>3</v>
      </c>
      <c r="Q304">
        <f t="shared" si="59"/>
        <v>0</v>
      </c>
    </row>
    <row r="305" spans="1:17" x14ac:dyDescent="0.25">
      <c r="A305" t="s">
        <v>303</v>
      </c>
      <c r="B305" s="5" t="str">
        <f>VLOOKUP(I305,KeyValues!$J$2:$K$1401,2)</f>
        <v>Evasion Orb</v>
      </c>
      <c r="C305">
        <f t="shared" si="48"/>
        <v>150</v>
      </c>
      <c r="D305">
        <f t="shared" si="49"/>
        <v>30</v>
      </c>
      <c r="E305">
        <f t="shared" si="50"/>
        <v>9</v>
      </c>
      <c r="F305" s="7" t="str">
        <f>VLOOKUP(E305,KeyValues!$A$2:$B320,2)</f>
        <v>Orb</v>
      </c>
      <c r="G305">
        <f t="shared" si="52"/>
        <v>15</v>
      </c>
      <c r="H305" s="7" t="str">
        <f>VLOOKUP($G305,KeyValues!$S$2:$T$64,2)</f>
        <v>Sphere</v>
      </c>
      <c r="I305">
        <f t="shared" si="51"/>
        <v>304</v>
      </c>
      <c r="J305">
        <f t="shared" si="53"/>
        <v>56</v>
      </c>
      <c r="K305" s="8" t="str">
        <f>IF(OR($E305=9,$E305=5),VLOOKUP(J305,KeyValues!$D$2:$E$562,2),IF(AND($E305=14,NOT(VLOOKUP(J305,KeyValues!$D$2:$E$562,2) = 0)),"???",0))</f>
        <v>Double Team</v>
      </c>
      <c r="L305">
        <f t="shared" si="54"/>
        <v>0</v>
      </c>
      <c r="M305">
        <f t="shared" si="55"/>
        <v>0</v>
      </c>
      <c r="N305">
        <f t="shared" si="56"/>
        <v>0</v>
      </c>
      <c r="O305">
        <f t="shared" si="57"/>
        <v>13</v>
      </c>
      <c r="P305">
        <f t="shared" si="58"/>
        <v>3</v>
      </c>
      <c r="Q305">
        <f t="shared" si="59"/>
        <v>0</v>
      </c>
    </row>
    <row r="306" spans="1:17" x14ac:dyDescent="0.25">
      <c r="A306" t="s">
        <v>304</v>
      </c>
      <c r="B306" s="5" t="str">
        <f>VLOOKUP(I306,KeyValues!$J$2:$K$1401,2)</f>
        <v>Sandy Orb</v>
      </c>
      <c r="C306">
        <f t="shared" si="48"/>
        <v>70</v>
      </c>
      <c r="D306">
        <f t="shared" si="49"/>
        <v>30</v>
      </c>
      <c r="E306">
        <f t="shared" si="50"/>
        <v>9</v>
      </c>
      <c r="F306" s="7" t="str">
        <f>VLOOKUP(E306,KeyValues!$A$2:$B321,2)</f>
        <v>Orb</v>
      </c>
      <c r="G306">
        <f t="shared" si="52"/>
        <v>15</v>
      </c>
      <c r="H306" s="7" t="str">
        <f>VLOOKUP($G306,KeyValues!$S$2:$T$64,2)</f>
        <v>Sphere</v>
      </c>
      <c r="I306">
        <f t="shared" si="51"/>
        <v>305</v>
      </c>
      <c r="J306">
        <f t="shared" si="53"/>
        <v>141</v>
      </c>
      <c r="K306" s="8" t="str">
        <f>IF(OR($E306=9,$E306=5),VLOOKUP(J306,KeyValues!$D$2:$E$562,2),IF(AND($E306=14,NOT(VLOOKUP(J306,KeyValues!$D$2:$E$562,2) = 0)),"???",0))</f>
        <v>Sandstorm</v>
      </c>
      <c r="L306">
        <f t="shared" si="54"/>
        <v>0</v>
      </c>
      <c r="M306">
        <f t="shared" si="55"/>
        <v>0</v>
      </c>
      <c r="N306">
        <f t="shared" si="56"/>
        <v>0</v>
      </c>
      <c r="O306">
        <f t="shared" si="57"/>
        <v>13</v>
      </c>
      <c r="P306">
        <f t="shared" si="58"/>
        <v>3</v>
      </c>
      <c r="Q306">
        <f t="shared" si="59"/>
        <v>0</v>
      </c>
    </row>
    <row r="307" spans="1:17" x14ac:dyDescent="0.25">
      <c r="A307" t="s">
        <v>305</v>
      </c>
      <c r="B307" s="5" t="str">
        <f>VLOOKUP(I307,KeyValues!$J$2:$K$1401,2)</f>
        <v>Rocky Orb</v>
      </c>
      <c r="C307">
        <f t="shared" si="48"/>
        <v>150</v>
      </c>
      <c r="D307">
        <f t="shared" si="49"/>
        <v>30</v>
      </c>
      <c r="E307">
        <f t="shared" si="50"/>
        <v>9</v>
      </c>
      <c r="F307" s="7" t="str">
        <f>VLOOKUP(E307,KeyValues!$A$2:$B322,2)</f>
        <v>Orb</v>
      </c>
      <c r="G307">
        <f t="shared" si="52"/>
        <v>15</v>
      </c>
      <c r="H307" s="7" t="str">
        <f>VLOOKUP($G307,KeyValues!$S$2:$T$64,2)</f>
        <v>Sphere</v>
      </c>
      <c r="I307">
        <f t="shared" si="51"/>
        <v>306</v>
      </c>
      <c r="J307">
        <f t="shared" si="53"/>
        <v>73</v>
      </c>
      <c r="K307" s="8" t="str">
        <f>IF(OR($E307=9,$E307=5),VLOOKUP(J307,KeyValues!$D$2:$E$562,2),IF(AND($E307=14,NOT(VLOOKUP(J307,KeyValues!$D$2:$E$562,2) = 0)),"???",0))</f>
        <v>Rock Tomb</v>
      </c>
      <c r="L307">
        <f t="shared" si="54"/>
        <v>0</v>
      </c>
      <c r="M307">
        <f t="shared" si="55"/>
        <v>0</v>
      </c>
      <c r="N307">
        <f t="shared" si="56"/>
        <v>0</v>
      </c>
      <c r="O307">
        <f t="shared" si="57"/>
        <v>13</v>
      </c>
      <c r="P307">
        <f t="shared" si="58"/>
        <v>3</v>
      </c>
      <c r="Q307">
        <f t="shared" si="59"/>
        <v>0</v>
      </c>
    </row>
    <row r="308" spans="1:17" x14ac:dyDescent="0.25">
      <c r="A308" t="s">
        <v>306</v>
      </c>
      <c r="B308" s="5" t="str">
        <f>VLOOKUP(I308,KeyValues!$J$2:$K$1401,2)</f>
        <v>Snatch Orb</v>
      </c>
      <c r="C308">
        <f t="shared" si="48"/>
        <v>150</v>
      </c>
      <c r="D308">
        <f t="shared" si="49"/>
        <v>30</v>
      </c>
      <c r="E308">
        <f t="shared" si="50"/>
        <v>9</v>
      </c>
      <c r="F308" s="7" t="str">
        <f>VLOOKUP(E308,KeyValues!$A$2:$B323,2)</f>
        <v>Orb</v>
      </c>
      <c r="G308">
        <f t="shared" si="52"/>
        <v>15</v>
      </c>
      <c r="H308" s="7" t="str">
        <f>VLOOKUP($G308,KeyValues!$S$2:$T$64,2)</f>
        <v>Sphere</v>
      </c>
      <c r="I308">
        <f t="shared" si="51"/>
        <v>307</v>
      </c>
      <c r="J308">
        <f t="shared" si="53"/>
        <v>334</v>
      </c>
      <c r="K308" s="8" t="str">
        <f>IF(OR($E308=9,$E308=5),VLOOKUP(J308,KeyValues!$D$2:$E$562,2),IF(AND($E308=14,NOT(VLOOKUP(J308,KeyValues!$D$2:$E$562,2) = 0)),"???",0))</f>
        <v>Snatch</v>
      </c>
      <c r="L308">
        <f t="shared" si="54"/>
        <v>0</v>
      </c>
      <c r="M308">
        <f t="shared" si="55"/>
        <v>0</v>
      </c>
      <c r="N308">
        <f t="shared" si="56"/>
        <v>0</v>
      </c>
      <c r="O308">
        <f t="shared" si="57"/>
        <v>13</v>
      </c>
      <c r="P308">
        <f t="shared" si="58"/>
        <v>3</v>
      </c>
      <c r="Q308">
        <f t="shared" si="59"/>
        <v>0</v>
      </c>
    </row>
    <row r="309" spans="1:17" x14ac:dyDescent="0.25">
      <c r="A309" t="s">
        <v>307</v>
      </c>
      <c r="B309" s="5" t="str">
        <f>VLOOKUP(I309,KeyValues!$J$2:$K$1401,2)</f>
        <v>See-Trap Orb</v>
      </c>
      <c r="C309">
        <f t="shared" si="48"/>
        <v>150</v>
      </c>
      <c r="D309">
        <f t="shared" si="49"/>
        <v>30</v>
      </c>
      <c r="E309">
        <f t="shared" si="50"/>
        <v>9</v>
      </c>
      <c r="F309" s="7" t="str">
        <f>VLOOKUP(E309,KeyValues!$A$2:$B324,2)</f>
        <v>Orb</v>
      </c>
      <c r="G309">
        <f t="shared" si="52"/>
        <v>15</v>
      </c>
      <c r="H309" s="7" t="str">
        <f>VLOOKUP($G309,KeyValues!$S$2:$T$64,2)</f>
        <v>Sphere</v>
      </c>
      <c r="I309">
        <f t="shared" si="51"/>
        <v>308</v>
      </c>
      <c r="J309">
        <f t="shared" si="53"/>
        <v>363</v>
      </c>
      <c r="K309" s="8" t="str">
        <f>IF(OR($E309=9,$E309=5),VLOOKUP(J309,KeyValues!$D$2:$E$562,2),IF(AND($E309=14,NOT(VLOOKUP(J309,KeyValues!$D$2:$E$562,2) = 0)),"???",0))</f>
        <v>See-Trap</v>
      </c>
      <c r="L309">
        <f t="shared" si="54"/>
        <v>0</v>
      </c>
      <c r="M309">
        <f t="shared" si="55"/>
        <v>0</v>
      </c>
      <c r="N309">
        <f t="shared" si="56"/>
        <v>0</v>
      </c>
      <c r="O309">
        <f t="shared" si="57"/>
        <v>13</v>
      </c>
      <c r="P309">
        <f t="shared" si="58"/>
        <v>3</v>
      </c>
      <c r="Q309">
        <f t="shared" si="59"/>
        <v>0</v>
      </c>
    </row>
    <row r="310" spans="1:17" x14ac:dyDescent="0.25">
      <c r="A310" t="s">
        <v>308</v>
      </c>
      <c r="B310" s="5" t="str">
        <f>VLOOKUP(I310,KeyValues!$J$2:$K$1401,2)</f>
        <v>Mug Orb</v>
      </c>
      <c r="C310">
        <f t="shared" si="48"/>
        <v>150</v>
      </c>
      <c r="D310">
        <f t="shared" si="49"/>
        <v>30</v>
      </c>
      <c r="E310">
        <f t="shared" si="50"/>
        <v>9</v>
      </c>
      <c r="F310" s="7" t="str">
        <f>VLOOKUP(E310,KeyValues!$A$2:$B325,2)</f>
        <v>Orb</v>
      </c>
      <c r="G310">
        <f t="shared" si="52"/>
        <v>15</v>
      </c>
      <c r="H310" s="7" t="str">
        <f>VLOOKUP($G310,KeyValues!$S$2:$T$64,2)</f>
        <v>Sphere</v>
      </c>
      <c r="I310">
        <f t="shared" si="51"/>
        <v>309</v>
      </c>
      <c r="J310">
        <f t="shared" si="53"/>
        <v>364</v>
      </c>
      <c r="K310" s="8" t="str">
        <f>IF(OR($E310=9,$E310=5),VLOOKUP(J310,KeyValues!$D$2:$E$562,2),IF(AND($E310=14,NOT(VLOOKUP(J310,KeyValues!$D$2:$E$562,2) = 0)),"???",0))</f>
        <v>Takeaway</v>
      </c>
      <c r="L310">
        <f t="shared" si="54"/>
        <v>0</v>
      </c>
      <c r="M310">
        <f t="shared" si="55"/>
        <v>0</v>
      </c>
      <c r="N310">
        <f t="shared" si="56"/>
        <v>0</v>
      </c>
      <c r="O310">
        <f t="shared" si="57"/>
        <v>13</v>
      </c>
      <c r="P310">
        <f t="shared" si="58"/>
        <v>3</v>
      </c>
      <c r="Q310">
        <f t="shared" si="59"/>
        <v>0</v>
      </c>
    </row>
    <row r="311" spans="1:17" x14ac:dyDescent="0.25">
      <c r="A311" t="s">
        <v>309</v>
      </c>
      <c r="B311" s="5" t="str">
        <f>VLOOKUP(I311,KeyValues!$J$2:$K$1401,2)</f>
        <v>Rebound Orb</v>
      </c>
      <c r="C311">
        <f t="shared" si="48"/>
        <v>150</v>
      </c>
      <c r="D311">
        <f t="shared" si="49"/>
        <v>30</v>
      </c>
      <c r="E311">
        <f t="shared" si="50"/>
        <v>9</v>
      </c>
      <c r="F311" s="7" t="str">
        <f>VLOOKUP(E311,KeyValues!$A$2:$B326,2)</f>
        <v>Orb</v>
      </c>
      <c r="G311">
        <f t="shared" si="52"/>
        <v>15</v>
      </c>
      <c r="H311" s="7" t="str">
        <f>VLOOKUP($G311,KeyValues!$S$2:$T$64,2)</f>
        <v>Sphere</v>
      </c>
      <c r="I311">
        <f t="shared" si="51"/>
        <v>310</v>
      </c>
      <c r="J311">
        <f t="shared" si="53"/>
        <v>365</v>
      </c>
      <c r="K311" s="8" t="str">
        <f>IF(OR($E311=9,$E311=5),VLOOKUP(J311,KeyValues!$D$2:$E$562,2),IF(AND($E311=14,NOT(VLOOKUP(J311,KeyValues!$D$2:$E$562,2) = 0)),"???",0))</f>
        <v>Rebound</v>
      </c>
      <c r="L311">
        <f t="shared" si="54"/>
        <v>0</v>
      </c>
      <c r="M311">
        <f t="shared" si="55"/>
        <v>0</v>
      </c>
      <c r="N311">
        <f t="shared" si="56"/>
        <v>0</v>
      </c>
      <c r="O311">
        <f t="shared" si="57"/>
        <v>13</v>
      </c>
      <c r="P311">
        <f t="shared" si="58"/>
        <v>3</v>
      </c>
      <c r="Q311">
        <f t="shared" si="59"/>
        <v>0</v>
      </c>
    </row>
    <row r="312" spans="1:17" x14ac:dyDescent="0.25">
      <c r="A312" t="s">
        <v>310</v>
      </c>
      <c r="B312" s="5" t="str">
        <f>VLOOKUP(I312,KeyValues!$J$2:$K$1401,2)</f>
        <v>Lob Orb</v>
      </c>
      <c r="C312">
        <f t="shared" si="48"/>
        <v>150</v>
      </c>
      <c r="D312">
        <f t="shared" si="49"/>
        <v>30</v>
      </c>
      <c r="E312">
        <f t="shared" si="50"/>
        <v>9</v>
      </c>
      <c r="F312" s="7" t="str">
        <f>VLOOKUP(E312,KeyValues!$A$2:$B327,2)</f>
        <v>Orb</v>
      </c>
      <c r="G312">
        <f t="shared" si="52"/>
        <v>15</v>
      </c>
      <c r="H312" s="7" t="str">
        <f>VLOOKUP($G312,KeyValues!$S$2:$T$64,2)</f>
        <v>Sphere</v>
      </c>
      <c r="I312">
        <f t="shared" si="51"/>
        <v>311</v>
      </c>
      <c r="J312">
        <f t="shared" si="53"/>
        <v>366</v>
      </c>
      <c r="K312" s="8" t="str">
        <f>IF(OR($E312=9,$E312=5),VLOOKUP(J312,KeyValues!$D$2:$E$562,2),IF(AND($E312=14,NOT(VLOOKUP(J312,KeyValues!$D$2:$E$562,2) = 0)),"???",0))</f>
        <v>Bloop Slash</v>
      </c>
      <c r="L312">
        <f t="shared" si="54"/>
        <v>0</v>
      </c>
      <c r="M312">
        <f t="shared" si="55"/>
        <v>0</v>
      </c>
      <c r="N312">
        <f t="shared" si="56"/>
        <v>0</v>
      </c>
      <c r="O312">
        <f t="shared" si="57"/>
        <v>13</v>
      </c>
      <c r="P312">
        <f t="shared" si="58"/>
        <v>3</v>
      </c>
      <c r="Q312">
        <f t="shared" si="59"/>
        <v>0</v>
      </c>
    </row>
    <row r="313" spans="1:17" x14ac:dyDescent="0.25">
      <c r="A313" t="s">
        <v>311</v>
      </c>
      <c r="B313" s="5" t="str">
        <f>VLOOKUP(I313,KeyValues!$J$2:$K$1401,2)</f>
        <v>Switcher Orb</v>
      </c>
      <c r="C313">
        <f t="shared" si="48"/>
        <v>150</v>
      </c>
      <c r="D313">
        <f t="shared" si="49"/>
        <v>30</v>
      </c>
      <c r="E313">
        <f t="shared" si="50"/>
        <v>9</v>
      </c>
      <c r="F313" s="7" t="str">
        <f>VLOOKUP(E313,KeyValues!$A$2:$B328,2)</f>
        <v>Orb</v>
      </c>
      <c r="G313">
        <f t="shared" si="52"/>
        <v>15</v>
      </c>
      <c r="H313" s="7" t="str">
        <f>VLOOKUP($G313,KeyValues!$S$2:$T$64,2)</f>
        <v>Sphere</v>
      </c>
      <c r="I313">
        <f t="shared" si="51"/>
        <v>312</v>
      </c>
      <c r="J313">
        <f t="shared" si="53"/>
        <v>367</v>
      </c>
      <c r="K313" s="8" t="str">
        <f>IF(OR($E313=9,$E313=5),VLOOKUP(J313,KeyValues!$D$2:$E$562,2),IF(AND($E313=14,NOT(VLOOKUP(J313,KeyValues!$D$2:$E$562,2) = 0)),"???",0))</f>
        <v>Switcher</v>
      </c>
      <c r="L313">
        <f t="shared" si="54"/>
        <v>0</v>
      </c>
      <c r="M313">
        <f t="shared" si="55"/>
        <v>0</v>
      </c>
      <c r="N313">
        <f t="shared" si="56"/>
        <v>0</v>
      </c>
      <c r="O313">
        <f t="shared" si="57"/>
        <v>13</v>
      </c>
      <c r="P313">
        <f t="shared" si="58"/>
        <v>3</v>
      </c>
      <c r="Q313">
        <f t="shared" si="59"/>
        <v>0</v>
      </c>
    </row>
    <row r="314" spans="1:17" x14ac:dyDescent="0.25">
      <c r="A314" t="s">
        <v>312</v>
      </c>
      <c r="B314" s="5" t="str">
        <f>VLOOKUP(I314,KeyValues!$J$2:$K$1401,2)</f>
        <v>Blowback Orb</v>
      </c>
      <c r="C314">
        <f t="shared" si="48"/>
        <v>150</v>
      </c>
      <c r="D314">
        <f t="shared" si="49"/>
        <v>30</v>
      </c>
      <c r="E314">
        <f t="shared" si="50"/>
        <v>9</v>
      </c>
      <c r="F314" s="7" t="str">
        <f>VLOOKUP(E314,KeyValues!$A$2:$B329,2)</f>
        <v>Orb</v>
      </c>
      <c r="G314">
        <f t="shared" si="52"/>
        <v>15</v>
      </c>
      <c r="H314" s="7" t="str">
        <f>VLOOKUP($G314,KeyValues!$S$2:$T$64,2)</f>
        <v>Sphere</v>
      </c>
      <c r="I314">
        <f t="shared" si="51"/>
        <v>313</v>
      </c>
      <c r="J314">
        <f t="shared" si="53"/>
        <v>368</v>
      </c>
      <c r="K314" s="8" t="str">
        <f>IF(OR($E314=9,$E314=5),VLOOKUP(J314,KeyValues!$D$2:$E$562,2),IF(AND($E314=14,NOT(VLOOKUP(J314,KeyValues!$D$2:$E$562,2) = 0)),"???",0))</f>
        <v>Blowback</v>
      </c>
      <c r="L314">
        <f t="shared" si="54"/>
        <v>0</v>
      </c>
      <c r="M314">
        <f t="shared" si="55"/>
        <v>0</v>
      </c>
      <c r="N314">
        <f t="shared" si="56"/>
        <v>0</v>
      </c>
      <c r="O314">
        <f t="shared" si="57"/>
        <v>13</v>
      </c>
      <c r="P314">
        <f t="shared" si="58"/>
        <v>3</v>
      </c>
      <c r="Q314">
        <f t="shared" si="59"/>
        <v>0</v>
      </c>
    </row>
    <row r="315" spans="1:17" x14ac:dyDescent="0.25">
      <c r="A315" t="s">
        <v>313</v>
      </c>
      <c r="B315" s="5" t="str">
        <f>VLOOKUP(I315,KeyValues!$J$2:$K$1401,2)</f>
        <v>Warp Orb</v>
      </c>
      <c r="C315">
        <f t="shared" si="48"/>
        <v>150</v>
      </c>
      <c r="D315">
        <f t="shared" si="49"/>
        <v>30</v>
      </c>
      <c r="E315">
        <f t="shared" si="50"/>
        <v>9</v>
      </c>
      <c r="F315" s="7" t="str">
        <f>VLOOKUP(E315,KeyValues!$A$2:$B330,2)</f>
        <v>Orb</v>
      </c>
      <c r="G315">
        <f t="shared" si="52"/>
        <v>15</v>
      </c>
      <c r="H315" s="7" t="str">
        <f>VLOOKUP($G315,KeyValues!$S$2:$T$64,2)</f>
        <v>Sphere</v>
      </c>
      <c r="I315">
        <f t="shared" si="51"/>
        <v>314</v>
      </c>
      <c r="J315">
        <f t="shared" si="53"/>
        <v>369</v>
      </c>
      <c r="K315" s="8" t="str">
        <f>IF(OR($E315=9,$E315=5),VLOOKUP(J315,KeyValues!$D$2:$E$562,2),IF(AND($E315=14,NOT(VLOOKUP(J315,KeyValues!$D$2:$E$562,2) = 0)),"???",0))</f>
        <v>Warp</v>
      </c>
      <c r="L315">
        <f t="shared" si="54"/>
        <v>0</v>
      </c>
      <c r="M315">
        <f t="shared" si="55"/>
        <v>0</v>
      </c>
      <c r="N315">
        <f t="shared" si="56"/>
        <v>0</v>
      </c>
      <c r="O315">
        <f t="shared" si="57"/>
        <v>13</v>
      </c>
      <c r="P315">
        <f t="shared" si="58"/>
        <v>3</v>
      </c>
      <c r="Q315">
        <f t="shared" si="59"/>
        <v>0</v>
      </c>
    </row>
    <row r="316" spans="1:17" x14ac:dyDescent="0.25">
      <c r="A316" t="s">
        <v>314</v>
      </c>
      <c r="B316" s="5" t="str">
        <f>VLOOKUP(I316,KeyValues!$J$2:$K$1401,2)</f>
        <v>Transfer Orb</v>
      </c>
      <c r="C316">
        <f t="shared" si="48"/>
        <v>150</v>
      </c>
      <c r="D316">
        <f t="shared" si="49"/>
        <v>30</v>
      </c>
      <c r="E316">
        <f t="shared" si="50"/>
        <v>9</v>
      </c>
      <c r="F316" s="7" t="str">
        <f>VLOOKUP(E316,KeyValues!$A$2:$B331,2)</f>
        <v>Orb</v>
      </c>
      <c r="G316">
        <f t="shared" si="52"/>
        <v>15</v>
      </c>
      <c r="H316" s="7" t="str">
        <f>VLOOKUP($G316,KeyValues!$S$2:$T$64,2)</f>
        <v>Sphere</v>
      </c>
      <c r="I316">
        <f t="shared" si="51"/>
        <v>315</v>
      </c>
      <c r="J316">
        <f t="shared" si="53"/>
        <v>370</v>
      </c>
      <c r="K316" s="8" t="str">
        <f>IF(OR($E316=9,$E316=5),VLOOKUP(J316,KeyValues!$D$2:$E$562,2),IF(AND($E316=14,NOT(VLOOKUP(J316,KeyValues!$D$2:$E$562,2) = 0)),"???",0))</f>
        <v>Transfer</v>
      </c>
      <c r="L316">
        <f t="shared" si="54"/>
        <v>0</v>
      </c>
      <c r="M316">
        <f t="shared" si="55"/>
        <v>0</v>
      </c>
      <c r="N316">
        <f t="shared" si="56"/>
        <v>0</v>
      </c>
      <c r="O316">
        <f t="shared" si="57"/>
        <v>13</v>
      </c>
      <c r="P316">
        <f t="shared" si="58"/>
        <v>3</v>
      </c>
      <c r="Q316">
        <f t="shared" si="59"/>
        <v>0</v>
      </c>
    </row>
    <row r="317" spans="1:17" x14ac:dyDescent="0.25">
      <c r="A317" t="s">
        <v>315</v>
      </c>
      <c r="B317" s="5" t="str">
        <f>VLOOKUP(I317,KeyValues!$J$2:$K$1401,2)</f>
        <v>Slow Orb</v>
      </c>
      <c r="C317">
        <f t="shared" si="48"/>
        <v>150</v>
      </c>
      <c r="D317">
        <f t="shared" si="49"/>
        <v>30</v>
      </c>
      <c r="E317">
        <f t="shared" si="50"/>
        <v>9</v>
      </c>
      <c r="F317" s="7" t="str">
        <f>VLOOKUP(E317,KeyValues!$A$2:$B332,2)</f>
        <v>Orb</v>
      </c>
      <c r="G317">
        <f t="shared" si="52"/>
        <v>15</v>
      </c>
      <c r="H317" s="7" t="str">
        <f>VLOOKUP($G317,KeyValues!$S$2:$T$64,2)</f>
        <v>Sphere</v>
      </c>
      <c r="I317">
        <f t="shared" si="51"/>
        <v>316</v>
      </c>
      <c r="J317">
        <f t="shared" si="53"/>
        <v>371</v>
      </c>
      <c r="K317" s="8" t="str">
        <f>IF(OR($E317=9,$E317=5),VLOOKUP(J317,KeyValues!$D$2:$E$562,2),IF(AND($E317=14,NOT(VLOOKUP(J317,KeyValues!$D$2:$E$562,2) = 0)),"???",0))</f>
        <v>Slow Down</v>
      </c>
      <c r="L317">
        <f t="shared" si="54"/>
        <v>0</v>
      </c>
      <c r="M317">
        <f t="shared" si="55"/>
        <v>0</v>
      </c>
      <c r="N317">
        <f t="shared" si="56"/>
        <v>0</v>
      </c>
      <c r="O317">
        <f t="shared" si="57"/>
        <v>13</v>
      </c>
      <c r="P317">
        <f t="shared" si="58"/>
        <v>3</v>
      </c>
      <c r="Q317">
        <f t="shared" si="59"/>
        <v>0</v>
      </c>
    </row>
    <row r="318" spans="1:17" x14ac:dyDescent="0.25">
      <c r="A318" t="s">
        <v>316</v>
      </c>
      <c r="B318" s="5" t="str">
        <f>VLOOKUP(I318,KeyValues!$J$2:$K$1401,2)</f>
        <v>Quick Orb</v>
      </c>
      <c r="C318">
        <f t="shared" si="48"/>
        <v>150</v>
      </c>
      <c r="D318">
        <f t="shared" si="49"/>
        <v>30</v>
      </c>
      <c r="E318">
        <f t="shared" si="50"/>
        <v>9</v>
      </c>
      <c r="F318" s="7" t="str">
        <f>VLOOKUP(E318,KeyValues!$A$2:$B333,2)</f>
        <v>Orb</v>
      </c>
      <c r="G318">
        <f t="shared" si="52"/>
        <v>15</v>
      </c>
      <c r="H318" s="7" t="str">
        <f>VLOOKUP($G318,KeyValues!$S$2:$T$64,2)</f>
        <v>Sphere</v>
      </c>
      <c r="I318">
        <f t="shared" si="51"/>
        <v>317</v>
      </c>
      <c r="J318">
        <f t="shared" si="53"/>
        <v>372</v>
      </c>
      <c r="K318" s="8" t="str">
        <f>IF(OR($E318=9,$E318=5),VLOOKUP(J318,KeyValues!$D$2:$E$562,2),IF(AND($E318=14,NOT(VLOOKUP(J318,KeyValues!$D$2:$E$562,2) = 0)),"???",0))</f>
        <v>Speed Boost</v>
      </c>
      <c r="L318">
        <f t="shared" si="54"/>
        <v>0</v>
      </c>
      <c r="M318">
        <f t="shared" si="55"/>
        <v>0</v>
      </c>
      <c r="N318">
        <f t="shared" si="56"/>
        <v>0</v>
      </c>
      <c r="O318">
        <f t="shared" si="57"/>
        <v>13</v>
      </c>
      <c r="P318">
        <f t="shared" si="58"/>
        <v>3</v>
      </c>
      <c r="Q318">
        <f t="shared" si="59"/>
        <v>0</v>
      </c>
    </row>
    <row r="319" spans="1:17" x14ac:dyDescent="0.25">
      <c r="A319" t="s">
        <v>317</v>
      </c>
      <c r="B319" s="5" t="str">
        <f>VLOOKUP(I319,KeyValues!$J$2:$K$1401,2)</f>
        <v>Luminous Orb</v>
      </c>
      <c r="C319">
        <f t="shared" si="48"/>
        <v>150</v>
      </c>
      <c r="D319">
        <f t="shared" si="49"/>
        <v>30</v>
      </c>
      <c r="E319">
        <f t="shared" si="50"/>
        <v>9</v>
      </c>
      <c r="F319" s="7" t="str">
        <f>VLOOKUP(E319,KeyValues!$A$2:$B334,2)</f>
        <v>Orb</v>
      </c>
      <c r="G319">
        <f t="shared" si="52"/>
        <v>15</v>
      </c>
      <c r="H319" s="7" t="str">
        <f>VLOOKUP($G319,KeyValues!$S$2:$T$64,2)</f>
        <v>Sphere</v>
      </c>
      <c r="I319">
        <f t="shared" si="51"/>
        <v>318</v>
      </c>
      <c r="J319">
        <f t="shared" si="53"/>
        <v>373</v>
      </c>
      <c r="K319" s="8" t="str">
        <f>IF(OR($E319=9,$E319=5),VLOOKUP(J319,KeyValues!$D$2:$E$562,2),IF(AND($E319=14,NOT(VLOOKUP(J319,KeyValues!$D$2:$E$562,2) = 0)),"???",0))</f>
        <v>Searchlight</v>
      </c>
      <c r="L319">
        <f t="shared" si="54"/>
        <v>0</v>
      </c>
      <c r="M319">
        <f t="shared" si="55"/>
        <v>0</v>
      </c>
      <c r="N319">
        <f t="shared" si="56"/>
        <v>0</v>
      </c>
      <c r="O319">
        <f t="shared" si="57"/>
        <v>13</v>
      </c>
      <c r="P319">
        <f t="shared" si="58"/>
        <v>3</v>
      </c>
      <c r="Q319">
        <f t="shared" si="59"/>
        <v>0</v>
      </c>
    </row>
    <row r="320" spans="1:17" x14ac:dyDescent="0.25">
      <c r="A320" t="s">
        <v>318</v>
      </c>
      <c r="B320" s="5" t="str">
        <f>VLOOKUP(I320,KeyValues!$J$2:$K$1401,2)</f>
        <v>Petrify Orb</v>
      </c>
      <c r="C320">
        <f t="shared" si="48"/>
        <v>150</v>
      </c>
      <c r="D320">
        <f t="shared" si="49"/>
        <v>30</v>
      </c>
      <c r="E320">
        <f t="shared" si="50"/>
        <v>9</v>
      </c>
      <c r="F320" s="7" t="str">
        <f>VLOOKUP(E320,KeyValues!$A$2:$B335,2)</f>
        <v>Orb</v>
      </c>
      <c r="G320">
        <f t="shared" si="52"/>
        <v>15</v>
      </c>
      <c r="H320" s="7" t="str">
        <f>VLOOKUP($G320,KeyValues!$S$2:$T$64,2)</f>
        <v>Sphere</v>
      </c>
      <c r="I320">
        <f t="shared" si="51"/>
        <v>319</v>
      </c>
      <c r="J320">
        <f t="shared" si="53"/>
        <v>374</v>
      </c>
      <c r="K320" s="8" t="str">
        <f>IF(OR($E320=9,$E320=5),VLOOKUP(J320,KeyValues!$D$2:$E$562,2),IF(AND($E320=14,NOT(VLOOKUP(J320,KeyValues!$D$2:$E$562,2) = 0)),"???",0))</f>
        <v>Petrify</v>
      </c>
      <c r="L320">
        <f t="shared" si="54"/>
        <v>0</v>
      </c>
      <c r="M320">
        <f t="shared" si="55"/>
        <v>0</v>
      </c>
      <c r="N320">
        <f t="shared" si="56"/>
        <v>0</v>
      </c>
      <c r="O320">
        <f t="shared" si="57"/>
        <v>13</v>
      </c>
      <c r="P320">
        <f t="shared" si="58"/>
        <v>3</v>
      </c>
      <c r="Q320">
        <f t="shared" si="59"/>
        <v>0</v>
      </c>
    </row>
    <row r="321" spans="1:17" x14ac:dyDescent="0.25">
      <c r="A321" t="s">
        <v>319</v>
      </c>
      <c r="B321" s="5" t="str">
        <f>VLOOKUP(I321,KeyValues!$J$2:$K$1401,2)</f>
        <v>Stayaway Orb</v>
      </c>
      <c r="C321">
        <f t="shared" si="48"/>
        <v>150</v>
      </c>
      <c r="D321">
        <f t="shared" si="49"/>
        <v>30</v>
      </c>
      <c r="E321">
        <f t="shared" si="50"/>
        <v>9</v>
      </c>
      <c r="F321" s="7" t="str">
        <f>VLOOKUP(E321,KeyValues!$A$2:$B336,2)</f>
        <v>Orb</v>
      </c>
      <c r="G321">
        <f t="shared" si="52"/>
        <v>15</v>
      </c>
      <c r="H321" s="7" t="str">
        <f>VLOOKUP($G321,KeyValues!$S$2:$T$64,2)</f>
        <v>Sphere</v>
      </c>
      <c r="I321">
        <f t="shared" si="51"/>
        <v>320</v>
      </c>
      <c r="J321">
        <f t="shared" si="53"/>
        <v>375</v>
      </c>
      <c r="K321" s="8" t="str">
        <f>IF(OR($E321=9,$E321=5),VLOOKUP(J321,KeyValues!$D$2:$E$562,2),IF(AND($E321=14,NOT(VLOOKUP(J321,KeyValues!$D$2:$E$562,2) = 0)),"???",0))</f>
        <v>Stay Away</v>
      </c>
      <c r="L321">
        <f t="shared" si="54"/>
        <v>0</v>
      </c>
      <c r="M321">
        <f t="shared" si="55"/>
        <v>0</v>
      </c>
      <c r="N321">
        <f t="shared" si="56"/>
        <v>0</v>
      </c>
      <c r="O321">
        <f t="shared" si="57"/>
        <v>13</v>
      </c>
      <c r="P321">
        <f t="shared" si="58"/>
        <v>3</v>
      </c>
      <c r="Q321">
        <f t="shared" si="59"/>
        <v>0</v>
      </c>
    </row>
    <row r="322" spans="1:17" x14ac:dyDescent="0.25">
      <c r="A322" t="s">
        <v>320</v>
      </c>
      <c r="B322" s="5" t="str">
        <f>VLOOKUP(I322,KeyValues!$J$2:$K$1401,2)</f>
        <v>Pounce Orb</v>
      </c>
      <c r="C322">
        <f t="shared" ref="C322:C385" si="60">HEX2DEC(MID($A322,4,2)&amp;MID($A322,1,2))</f>
        <v>150</v>
      </c>
      <c r="D322">
        <f t="shared" ref="D322:D385" si="61">HEX2DEC(MID($A322,10,2)&amp;MID($A322,7,2))</f>
        <v>30</v>
      </c>
      <c r="E322">
        <f t="shared" ref="E322:E385" si="62">HEX2DEC(MID($A322,13,2))</f>
        <v>9</v>
      </c>
      <c r="F322" s="7" t="str">
        <f>VLOOKUP(E322,KeyValues!$A$2:$B337,2)</f>
        <v>Orb</v>
      </c>
      <c r="G322">
        <f t="shared" si="52"/>
        <v>15</v>
      </c>
      <c r="H322" s="7" t="str">
        <f>VLOOKUP($G322,KeyValues!$S$2:$T$64,2)</f>
        <v>Sphere</v>
      </c>
      <c r="I322">
        <f t="shared" ref="I322:I385" si="63">HEX2DEC(MID($A322,22,2)&amp;MID($A322,19,2))</f>
        <v>321</v>
      </c>
      <c r="J322">
        <f t="shared" si="53"/>
        <v>376</v>
      </c>
      <c r="K322" s="8" t="str">
        <f>IF(OR($E322=9,$E322=5),VLOOKUP(J322,KeyValues!$D$2:$E$562,2),IF(AND($E322=14,NOT(VLOOKUP(J322,KeyValues!$D$2:$E$562,2) = 0)),"???",0))</f>
        <v>Pounce</v>
      </c>
      <c r="L322">
        <f t="shared" si="54"/>
        <v>0</v>
      </c>
      <c r="M322">
        <f t="shared" si="55"/>
        <v>0</v>
      </c>
      <c r="N322">
        <f t="shared" si="56"/>
        <v>0</v>
      </c>
      <c r="O322">
        <f t="shared" si="57"/>
        <v>13</v>
      </c>
      <c r="P322">
        <f t="shared" si="58"/>
        <v>3</v>
      </c>
      <c r="Q322">
        <f t="shared" si="59"/>
        <v>0</v>
      </c>
    </row>
    <row r="323" spans="1:17" x14ac:dyDescent="0.25">
      <c r="A323" t="s">
        <v>321</v>
      </c>
      <c r="B323" s="5" t="str">
        <f>VLOOKUP(I323,KeyValues!$J$2:$K$1401,2)</f>
        <v>Trawl Orb</v>
      </c>
      <c r="C323">
        <f t="shared" si="60"/>
        <v>150</v>
      </c>
      <c r="D323">
        <f t="shared" si="61"/>
        <v>30</v>
      </c>
      <c r="E323">
        <f t="shared" si="62"/>
        <v>9</v>
      </c>
      <c r="F323" s="7" t="str">
        <f>VLOOKUP(E323,KeyValues!$A$2:$B338,2)</f>
        <v>Orb</v>
      </c>
      <c r="G323">
        <f t="shared" ref="G323:G386" si="64">HEX2DEC(MID($A323,16,2))</f>
        <v>15</v>
      </c>
      <c r="H323" s="7" t="str">
        <f>VLOOKUP($G323,KeyValues!$S$2:$T$64,2)</f>
        <v>Sphere</v>
      </c>
      <c r="I323">
        <f t="shared" si="63"/>
        <v>322</v>
      </c>
      <c r="J323">
        <f t="shared" ref="J323:J386" si="65">HEX2DEC(MID($A323,28,2)&amp;MID($A323,25,2))</f>
        <v>377</v>
      </c>
      <c r="K323" s="8" t="str">
        <f>IF(OR($E323=9,$E323=5),VLOOKUP(J323,KeyValues!$D$2:$E$562,2),IF(AND($E323=14,NOT(VLOOKUP(J323,KeyValues!$D$2:$E$562,2) = 0)),"???",0))</f>
        <v>Trawl</v>
      </c>
      <c r="L323">
        <f t="shared" ref="L323:L386" si="66">HEX2DEC(MID($A323,31,2))</f>
        <v>0</v>
      </c>
      <c r="M323">
        <f t="shared" ref="M323:M386" si="67">HEX2DEC(MID($A323,34,2))</f>
        <v>0</v>
      </c>
      <c r="N323">
        <f t="shared" ref="N323:N386" si="68">HEX2DEC(MID($A323,37,2))</f>
        <v>0</v>
      </c>
      <c r="O323">
        <f t="shared" ref="O323:O386" si="69">HEX2DEC(MID($A323,40,2))</f>
        <v>13</v>
      </c>
      <c r="P323">
        <f t="shared" ref="P323:P386" si="70">HEX2DEC(MID($A323,43,2))</f>
        <v>3</v>
      </c>
      <c r="Q323">
        <f t="shared" ref="Q323:Q386" si="71">HEX2DEC(MID($A323,46,2))</f>
        <v>0</v>
      </c>
    </row>
    <row r="324" spans="1:17" x14ac:dyDescent="0.25">
      <c r="A324" t="s">
        <v>322</v>
      </c>
      <c r="B324" s="5" t="str">
        <f>VLOOKUP(I324,KeyValues!$J$2:$K$1401,2)</f>
        <v>Cleanse Orb</v>
      </c>
      <c r="C324">
        <f t="shared" si="60"/>
        <v>150</v>
      </c>
      <c r="D324">
        <f t="shared" si="61"/>
        <v>30</v>
      </c>
      <c r="E324">
        <f t="shared" si="62"/>
        <v>9</v>
      </c>
      <c r="F324" s="7" t="str">
        <f>VLOOKUP(E324,KeyValues!$A$2:$B339,2)</f>
        <v>Orb</v>
      </c>
      <c r="G324">
        <f t="shared" si="64"/>
        <v>15</v>
      </c>
      <c r="H324" s="7" t="str">
        <f>VLOOKUP($G324,KeyValues!$S$2:$T$64,2)</f>
        <v>Sphere</v>
      </c>
      <c r="I324">
        <f t="shared" si="63"/>
        <v>323</v>
      </c>
      <c r="J324">
        <f t="shared" si="65"/>
        <v>378</v>
      </c>
      <c r="K324" s="8" t="str">
        <f>IF(OR($E324=9,$E324=5),VLOOKUP(J324,KeyValues!$D$2:$E$562,2),IF(AND($E324=14,NOT(VLOOKUP(J324,KeyValues!$D$2:$E$562,2) = 0)),"???",0))</f>
        <v>Cleanse</v>
      </c>
      <c r="L324">
        <f t="shared" si="66"/>
        <v>0</v>
      </c>
      <c r="M324">
        <f t="shared" si="67"/>
        <v>0</v>
      </c>
      <c r="N324">
        <f t="shared" si="68"/>
        <v>0</v>
      </c>
      <c r="O324">
        <f t="shared" si="69"/>
        <v>13</v>
      </c>
      <c r="P324">
        <f t="shared" si="70"/>
        <v>3</v>
      </c>
      <c r="Q324">
        <f t="shared" si="71"/>
        <v>0</v>
      </c>
    </row>
    <row r="325" spans="1:17" x14ac:dyDescent="0.25">
      <c r="A325" t="s">
        <v>323</v>
      </c>
      <c r="B325" s="5" t="str">
        <f>VLOOKUP(I325,KeyValues!$J$2:$K$1401,2)</f>
        <v>$$$</v>
      </c>
      <c r="C325">
        <f t="shared" si="60"/>
        <v>150</v>
      </c>
      <c r="D325">
        <f t="shared" si="61"/>
        <v>30</v>
      </c>
      <c r="E325">
        <f t="shared" si="62"/>
        <v>9</v>
      </c>
      <c r="F325" s="7" t="str">
        <f>VLOOKUP(E325,KeyValues!$A$2:$B340,2)</f>
        <v>Orb</v>
      </c>
      <c r="G325">
        <f t="shared" si="64"/>
        <v>15</v>
      </c>
      <c r="H325" s="7" t="str">
        <f>VLOOKUP($G325,KeyValues!$S$2:$T$64,2)</f>
        <v>Sphere</v>
      </c>
      <c r="I325">
        <f t="shared" si="63"/>
        <v>324</v>
      </c>
      <c r="J325">
        <f t="shared" si="65"/>
        <v>0</v>
      </c>
      <c r="K325" s="8">
        <f>IF(OR($E325=9,$E325=5),VLOOKUP(J325,KeyValues!$D$2:$E$562,2),IF(AND($E325=14,NOT(VLOOKUP(J325,KeyValues!$D$2:$E$562,2) = 0)),"???",0))</f>
        <v>0</v>
      </c>
      <c r="L325">
        <f t="shared" si="66"/>
        <v>0</v>
      </c>
      <c r="M325">
        <f t="shared" si="67"/>
        <v>0</v>
      </c>
      <c r="N325">
        <f t="shared" si="68"/>
        <v>0</v>
      </c>
      <c r="O325">
        <f t="shared" si="69"/>
        <v>13</v>
      </c>
      <c r="P325">
        <f t="shared" si="70"/>
        <v>2</v>
      </c>
      <c r="Q325">
        <f t="shared" si="71"/>
        <v>0</v>
      </c>
    </row>
    <row r="326" spans="1:17" x14ac:dyDescent="0.25">
      <c r="A326" t="s">
        <v>324</v>
      </c>
      <c r="B326" s="5" t="str">
        <f>VLOOKUP(I326,KeyValues!$J$2:$K$1401,2)</f>
        <v>Decoy Orb</v>
      </c>
      <c r="C326">
        <f t="shared" si="60"/>
        <v>150</v>
      </c>
      <c r="D326">
        <f t="shared" si="61"/>
        <v>30</v>
      </c>
      <c r="E326">
        <f t="shared" si="62"/>
        <v>9</v>
      </c>
      <c r="F326" s="7" t="str">
        <f>VLOOKUP(E326,KeyValues!$A$2:$B341,2)</f>
        <v>Orb</v>
      </c>
      <c r="G326">
        <f t="shared" si="64"/>
        <v>15</v>
      </c>
      <c r="H326" s="7" t="str">
        <f>VLOOKUP($G326,KeyValues!$S$2:$T$64,2)</f>
        <v>Sphere</v>
      </c>
      <c r="I326">
        <f t="shared" si="63"/>
        <v>325</v>
      </c>
      <c r="J326">
        <f t="shared" si="65"/>
        <v>380</v>
      </c>
      <c r="K326" s="8" t="str">
        <f>IF(OR($E326=9,$E326=5),VLOOKUP(J326,KeyValues!$D$2:$E$562,2),IF(AND($E326=14,NOT(VLOOKUP(J326,KeyValues!$D$2:$E$562,2) = 0)),"???",0))</f>
        <v>Decoy Maker</v>
      </c>
      <c r="L326">
        <f t="shared" si="66"/>
        <v>0</v>
      </c>
      <c r="M326">
        <f t="shared" si="67"/>
        <v>0</v>
      </c>
      <c r="N326">
        <f t="shared" si="68"/>
        <v>0</v>
      </c>
      <c r="O326">
        <f t="shared" si="69"/>
        <v>13</v>
      </c>
      <c r="P326">
        <f t="shared" si="70"/>
        <v>3</v>
      </c>
      <c r="Q326">
        <f t="shared" si="71"/>
        <v>0</v>
      </c>
    </row>
    <row r="327" spans="1:17" x14ac:dyDescent="0.25">
      <c r="A327" t="s">
        <v>325</v>
      </c>
      <c r="B327" s="5" t="str">
        <f>VLOOKUP(I327,KeyValues!$J$2:$K$1401,2)</f>
        <v>Slumber Orb</v>
      </c>
      <c r="C327">
        <f t="shared" si="60"/>
        <v>150</v>
      </c>
      <c r="D327">
        <f t="shared" si="61"/>
        <v>30</v>
      </c>
      <c r="E327">
        <f t="shared" si="62"/>
        <v>9</v>
      </c>
      <c r="F327" s="7" t="str">
        <f>VLOOKUP(E327,KeyValues!$A$2:$B342,2)</f>
        <v>Orb</v>
      </c>
      <c r="G327">
        <f t="shared" si="64"/>
        <v>15</v>
      </c>
      <c r="H327" s="7" t="str">
        <f>VLOOKUP($G327,KeyValues!$S$2:$T$64,2)</f>
        <v>Sphere</v>
      </c>
      <c r="I327">
        <f t="shared" si="63"/>
        <v>326</v>
      </c>
      <c r="J327">
        <f t="shared" si="65"/>
        <v>381</v>
      </c>
      <c r="K327" s="8" t="str">
        <f>IF(OR($E327=9,$E327=5),VLOOKUP(J327,KeyValues!$D$2:$E$562,2),IF(AND($E327=14,NOT(VLOOKUP(J327,KeyValues!$D$2:$E$562,2) = 0)),"???",0))</f>
        <v>Siesta</v>
      </c>
      <c r="L327">
        <f t="shared" si="66"/>
        <v>0</v>
      </c>
      <c r="M327">
        <f t="shared" si="67"/>
        <v>0</v>
      </c>
      <c r="N327">
        <f t="shared" si="68"/>
        <v>0</v>
      </c>
      <c r="O327">
        <f t="shared" si="69"/>
        <v>13</v>
      </c>
      <c r="P327">
        <f t="shared" si="70"/>
        <v>3</v>
      </c>
      <c r="Q327">
        <f t="shared" si="71"/>
        <v>0</v>
      </c>
    </row>
    <row r="328" spans="1:17" x14ac:dyDescent="0.25">
      <c r="A328" t="s">
        <v>326</v>
      </c>
      <c r="B328" s="5" t="str">
        <f>VLOOKUP(I328,KeyValues!$J$2:$K$1401,2)</f>
        <v>Totter Orb</v>
      </c>
      <c r="C328">
        <f t="shared" si="60"/>
        <v>150</v>
      </c>
      <c r="D328">
        <f t="shared" si="61"/>
        <v>30</v>
      </c>
      <c r="E328">
        <f t="shared" si="62"/>
        <v>9</v>
      </c>
      <c r="F328" s="7" t="str">
        <f>VLOOKUP(E328,KeyValues!$A$2:$B343,2)</f>
        <v>Orb</v>
      </c>
      <c r="G328">
        <f t="shared" si="64"/>
        <v>15</v>
      </c>
      <c r="H328" s="7" t="str">
        <f>VLOOKUP($G328,KeyValues!$S$2:$T$64,2)</f>
        <v>Sphere</v>
      </c>
      <c r="I328">
        <f t="shared" si="63"/>
        <v>327</v>
      </c>
      <c r="J328">
        <f t="shared" si="65"/>
        <v>382</v>
      </c>
      <c r="K328" s="8" t="str">
        <f>IF(OR($E328=9,$E328=5),VLOOKUP(J328,KeyValues!$D$2:$E$562,2),IF(AND($E328=14,NOT(VLOOKUP(J328,KeyValues!$D$2:$E$562,2) = 0)),"???",0))</f>
        <v>Totter</v>
      </c>
      <c r="L328">
        <f t="shared" si="66"/>
        <v>0</v>
      </c>
      <c r="M328">
        <f t="shared" si="67"/>
        <v>0</v>
      </c>
      <c r="N328">
        <f t="shared" si="68"/>
        <v>0</v>
      </c>
      <c r="O328">
        <f t="shared" si="69"/>
        <v>13</v>
      </c>
      <c r="P328">
        <f t="shared" si="70"/>
        <v>3</v>
      </c>
      <c r="Q328">
        <f t="shared" si="71"/>
        <v>0</v>
      </c>
    </row>
    <row r="329" spans="1:17" x14ac:dyDescent="0.25">
      <c r="A329" t="s">
        <v>327</v>
      </c>
      <c r="B329" s="5" t="str">
        <f>VLOOKUP(I329,KeyValues!$J$2:$K$1401,2)</f>
        <v>Two-Edge Orb</v>
      </c>
      <c r="C329">
        <f t="shared" si="60"/>
        <v>150</v>
      </c>
      <c r="D329">
        <f t="shared" si="61"/>
        <v>30</v>
      </c>
      <c r="E329">
        <f t="shared" si="62"/>
        <v>9</v>
      </c>
      <c r="F329" s="7" t="str">
        <f>VLOOKUP(E329,KeyValues!$A$2:$B344,2)</f>
        <v>Orb</v>
      </c>
      <c r="G329">
        <f t="shared" si="64"/>
        <v>15</v>
      </c>
      <c r="H329" s="7" t="str">
        <f>VLOOKUP($G329,KeyValues!$S$2:$T$64,2)</f>
        <v>Sphere</v>
      </c>
      <c r="I329">
        <f t="shared" si="63"/>
        <v>328</v>
      </c>
      <c r="J329">
        <f t="shared" si="65"/>
        <v>383</v>
      </c>
      <c r="K329" s="8" t="str">
        <f>IF(OR($E329=9,$E329=5),VLOOKUP(J329,KeyValues!$D$2:$E$562,2),IF(AND($E329=14,NOT(VLOOKUP(J329,KeyValues!$D$2:$E$562,2) = 0)),"???",0))</f>
        <v>Two-Edge</v>
      </c>
      <c r="L329">
        <f t="shared" si="66"/>
        <v>0</v>
      </c>
      <c r="M329">
        <f t="shared" si="67"/>
        <v>0</v>
      </c>
      <c r="N329">
        <f t="shared" si="68"/>
        <v>0</v>
      </c>
      <c r="O329">
        <f t="shared" si="69"/>
        <v>13</v>
      </c>
      <c r="P329">
        <f t="shared" si="70"/>
        <v>3</v>
      </c>
      <c r="Q329">
        <f t="shared" si="71"/>
        <v>0</v>
      </c>
    </row>
    <row r="330" spans="1:17" x14ac:dyDescent="0.25">
      <c r="A330" t="s">
        <v>328</v>
      </c>
      <c r="B330" s="5" t="str">
        <f>VLOOKUP(I330,KeyValues!$J$2:$K$1401,2)</f>
        <v>Silence Orb</v>
      </c>
      <c r="C330">
        <f t="shared" si="60"/>
        <v>150</v>
      </c>
      <c r="D330">
        <f t="shared" si="61"/>
        <v>30</v>
      </c>
      <c r="E330">
        <f t="shared" si="62"/>
        <v>9</v>
      </c>
      <c r="F330" s="7" t="str">
        <f>VLOOKUP(E330,KeyValues!$A$2:$B345,2)</f>
        <v>Orb</v>
      </c>
      <c r="G330">
        <f t="shared" si="64"/>
        <v>15</v>
      </c>
      <c r="H330" s="7" t="str">
        <f>VLOOKUP($G330,KeyValues!$S$2:$T$64,2)</f>
        <v>Sphere</v>
      </c>
      <c r="I330">
        <f t="shared" si="63"/>
        <v>329</v>
      </c>
      <c r="J330">
        <f t="shared" si="65"/>
        <v>384</v>
      </c>
      <c r="K330" s="8" t="str">
        <f>IF(OR($E330=9,$E330=5),VLOOKUP(J330,KeyValues!$D$2:$E$562,2),IF(AND($E330=14,NOT(VLOOKUP(J330,KeyValues!$D$2:$E$562,2) = 0)),"???",0))</f>
        <v>No-Move</v>
      </c>
      <c r="L330">
        <f t="shared" si="66"/>
        <v>0</v>
      </c>
      <c r="M330">
        <f t="shared" si="67"/>
        <v>0</v>
      </c>
      <c r="N330">
        <f t="shared" si="68"/>
        <v>0</v>
      </c>
      <c r="O330">
        <f t="shared" si="69"/>
        <v>13</v>
      </c>
      <c r="P330">
        <f t="shared" si="70"/>
        <v>3</v>
      </c>
      <c r="Q330">
        <f t="shared" si="71"/>
        <v>0</v>
      </c>
    </row>
    <row r="331" spans="1:17" x14ac:dyDescent="0.25">
      <c r="A331" t="s">
        <v>329</v>
      </c>
      <c r="B331" s="5" t="str">
        <f>VLOOKUP(I331,KeyValues!$J$2:$K$1401,2)</f>
        <v>Escape Orb</v>
      </c>
      <c r="C331">
        <f t="shared" si="60"/>
        <v>150</v>
      </c>
      <c r="D331">
        <f t="shared" si="61"/>
        <v>1</v>
      </c>
      <c r="E331">
        <f t="shared" si="62"/>
        <v>9</v>
      </c>
      <c r="F331" s="7" t="str">
        <f>VLOOKUP(E331,KeyValues!$A$2:$B346,2)</f>
        <v>Orb</v>
      </c>
      <c r="G331">
        <f t="shared" si="64"/>
        <v>15</v>
      </c>
      <c r="H331" s="7" t="str">
        <f>VLOOKUP($G331,KeyValues!$S$2:$T$64,2)</f>
        <v>Sphere</v>
      </c>
      <c r="I331">
        <f t="shared" si="63"/>
        <v>330</v>
      </c>
      <c r="J331">
        <f t="shared" si="65"/>
        <v>385</v>
      </c>
      <c r="K331" s="8" t="str">
        <f>IF(OR($E331=9,$E331=5),VLOOKUP(J331,KeyValues!$D$2:$E$562,2),IF(AND($E331=14,NOT(VLOOKUP(J331,KeyValues!$D$2:$E$562,2) = 0)),"???",0))</f>
        <v>Escape</v>
      </c>
      <c r="L331">
        <f t="shared" si="66"/>
        <v>0</v>
      </c>
      <c r="M331">
        <f t="shared" si="67"/>
        <v>0</v>
      </c>
      <c r="N331">
        <f t="shared" si="68"/>
        <v>0</v>
      </c>
      <c r="O331">
        <f t="shared" si="69"/>
        <v>9</v>
      </c>
      <c r="P331">
        <f t="shared" si="70"/>
        <v>3</v>
      </c>
      <c r="Q331">
        <f t="shared" si="71"/>
        <v>0</v>
      </c>
    </row>
    <row r="332" spans="1:17" x14ac:dyDescent="0.25">
      <c r="A332" t="s">
        <v>330</v>
      </c>
      <c r="B332" s="5" t="str">
        <f>VLOOKUP(I332,KeyValues!$J$2:$K$1401,2)</f>
        <v>Scanner Orb</v>
      </c>
      <c r="C332">
        <f t="shared" si="60"/>
        <v>150</v>
      </c>
      <c r="D332">
        <f t="shared" si="61"/>
        <v>30</v>
      </c>
      <c r="E332">
        <f t="shared" si="62"/>
        <v>9</v>
      </c>
      <c r="F332" s="7" t="str">
        <f>VLOOKUP(E332,KeyValues!$A$2:$B347,2)</f>
        <v>Orb</v>
      </c>
      <c r="G332">
        <f t="shared" si="64"/>
        <v>15</v>
      </c>
      <c r="H332" s="7" t="str">
        <f>VLOOKUP($G332,KeyValues!$S$2:$T$64,2)</f>
        <v>Sphere</v>
      </c>
      <c r="I332">
        <f t="shared" si="63"/>
        <v>331</v>
      </c>
      <c r="J332">
        <f t="shared" si="65"/>
        <v>386</v>
      </c>
      <c r="K332" s="8" t="str">
        <f>IF(OR($E332=9,$E332=5),VLOOKUP(J332,KeyValues!$D$2:$E$562,2),IF(AND($E332=14,NOT(VLOOKUP(J332,KeyValues!$D$2:$E$562,2) = 0)),"???",0))</f>
        <v>Scan</v>
      </c>
      <c r="L332">
        <f t="shared" si="66"/>
        <v>0</v>
      </c>
      <c r="M332">
        <f t="shared" si="67"/>
        <v>0</v>
      </c>
      <c r="N332">
        <f t="shared" si="68"/>
        <v>0</v>
      </c>
      <c r="O332">
        <f t="shared" si="69"/>
        <v>13</v>
      </c>
      <c r="P332">
        <f t="shared" si="70"/>
        <v>3</v>
      </c>
      <c r="Q332">
        <f t="shared" si="71"/>
        <v>0</v>
      </c>
    </row>
    <row r="333" spans="1:17" x14ac:dyDescent="0.25">
      <c r="A333" t="s">
        <v>331</v>
      </c>
      <c r="B333" s="5" t="str">
        <f>VLOOKUP(I333,KeyValues!$J$2:$K$1401,2)</f>
        <v>Radar Orb</v>
      </c>
      <c r="C333">
        <f t="shared" si="60"/>
        <v>150</v>
      </c>
      <c r="D333">
        <f t="shared" si="61"/>
        <v>30</v>
      </c>
      <c r="E333">
        <f t="shared" si="62"/>
        <v>9</v>
      </c>
      <c r="F333" s="7" t="str">
        <f>VLOOKUP(E333,KeyValues!$A$2:$B348,2)</f>
        <v>Orb</v>
      </c>
      <c r="G333">
        <f t="shared" si="64"/>
        <v>15</v>
      </c>
      <c r="H333" s="7" t="str">
        <f>VLOOKUP($G333,KeyValues!$S$2:$T$64,2)</f>
        <v>Sphere</v>
      </c>
      <c r="I333">
        <f t="shared" si="63"/>
        <v>332</v>
      </c>
      <c r="J333">
        <f t="shared" si="65"/>
        <v>387</v>
      </c>
      <c r="K333" s="8" t="str">
        <f>IF(OR($E333=9,$E333=5),VLOOKUP(J333,KeyValues!$D$2:$E$562,2),IF(AND($E333=14,NOT(VLOOKUP(J333,KeyValues!$D$2:$E$562,2) = 0)),"???",0))</f>
        <v>Power-Ears</v>
      </c>
      <c r="L333">
        <f t="shared" si="66"/>
        <v>0</v>
      </c>
      <c r="M333">
        <f t="shared" si="67"/>
        <v>0</v>
      </c>
      <c r="N333">
        <f t="shared" si="68"/>
        <v>0</v>
      </c>
      <c r="O333">
        <f t="shared" si="69"/>
        <v>13</v>
      </c>
      <c r="P333">
        <f t="shared" si="70"/>
        <v>3</v>
      </c>
      <c r="Q333">
        <f t="shared" si="71"/>
        <v>0</v>
      </c>
    </row>
    <row r="334" spans="1:17" x14ac:dyDescent="0.25">
      <c r="A334" t="s">
        <v>332</v>
      </c>
      <c r="B334" s="5" t="str">
        <f>VLOOKUP(I334,KeyValues!$J$2:$K$1401,2)</f>
        <v>Drought Orb</v>
      </c>
      <c r="C334">
        <f t="shared" si="60"/>
        <v>150</v>
      </c>
      <c r="D334">
        <f t="shared" si="61"/>
        <v>30</v>
      </c>
      <c r="E334">
        <f t="shared" si="62"/>
        <v>9</v>
      </c>
      <c r="F334" s="7" t="str">
        <f>VLOOKUP(E334,KeyValues!$A$2:$B349,2)</f>
        <v>Orb</v>
      </c>
      <c r="G334">
        <f t="shared" si="64"/>
        <v>15</v>
      </c>
      <c r="H334" s="7" t="str">
        <f>VLOOKUP($G334,KeyValues!$S$2:$T$64,2)</f>
        <v>Sphere</v>
      </c>
      <c r="I334">
        <f t="shared" si="63"/>
        <v>333</v>
      </c>
      <c r="J334">
        <f t="shared" si="65"/>
        <v>388</v>
      </c>
      <c r="K334" s="8" t="str">
        <f>IF(OR($E334=9,$E334=5),VLOOKUP(J334,KeyValues!$D$2:$E$562,2),IF(AND($E334=14,NOT(VLOOKUP(J334,KeyValues!$D$2:$E$562,2) = 0)),"???",0))</f>
        <v>Drought</v>
      </c>
      <c r="L334">
        <f t="shared" si="66"/>
        <v>0</v>
      </c>
      <c r="M334">
        <f t="shared" si="67"/>
        <v>0</v>
      </c>
      <c r="N334">
        <f t="shared" si="68"/>
        <v>0</v>
      </c>
      <c r="O334">
        <f t="shared" si="69"/>
        <v>13</v>
      </c>
      <c r="P334">
        <f t="shared" si="70"/>
        <v>3</v>
      </c>
      <c r="Q334">
        <f t="shared" si="71"/>
        <v>0</v>
      </c>
    </row>
    <row r="335" spans="1:17" x14ac:dyDescent="0.25">
      <c r="A335" t="s">
        <v>333</v>
      </c>
      <c r="B335" s="5" t="str">
        <f>VLOOKUP(I335,KeyValues!$J$2:$K$1401,2)</f>
        <v>Trapbust Orb</v>
      </c>
      <c r="C335">
        <f t="shared" si="60"/>
        <v>150</v>
      </c>
      <c r="D335">
        <f t="shared" si="61"/>
        <v>30</v>
      </c>
      <c r="E335">
        <f t="shared" si="62"/>
        <v>9</v>
      </c>
      <c r="F335" s="7" t="str">
        <f>VLOOKUP(E335,KeyValues!$A$2:$B350,2)</f>
        <v>Orb</v>
      </c>
      <c r="G335">
        <f t="shared" si="64"/>
        <v>15</v>
      </c>
      <c r="H335" s="7" t="str">
        <f>VLOOKUP($G335,KeyValues!$S$2:$T$64,2)</f>
        <v>Sphere</v>
      </c>
      <c r="I335">
        <f t="shared" si="63"/>
        <v>334</v>
      </c>
      <c r="J335">
        <f t="shared" si="65"/>
        <v>389</v>
      </c>
      <c r="K335" s="8" t="str">
        <f>IF(OR($E335=9,$E335=5),VLOOKUP(J335,KeyValues!$D$2:$E$562,2),IF(AND($E335=14,NOT(VLOOKUP(J335,KeyValues!$D$2:$E$562,2) = 0)),"???",0))</f>
        <v>Trap Buster</v>
      </c>
      <c r="L335">
        <f t="shared" si="66"/>
        <v>0</v>
      </c>
      <c r="M335">
        <f t="shared" si="67"/>
        <v>0</v>
      </c>
      <c r="N335">
        <f t="shared" si="68"/>
        <v>0</v>
      </c>
      <c r="O335">
        <f t="shared" si="69"/>
        <v>13</v>
      </c>
      <c r="P335">
        <f t="shared" si="70"/>
        <v>3</v>
      </c>
      <c r="Q335">
        <f t="shared" si="71"/>
        <v>0</v>
      </c>
    </row>
    <row r="336" spans="1:17" x14ac:dyDescent="0.25">
      <c r="A336" t="s">
        <v>334</v>
      </c>
      <c r="B336" s="5" t="str">
        <f>VLOOKUP(I336,KeyValues!$J$2:$K$1401,2)</f>
        <v>Rollcall Orb</v>
      </c>
      <c r="C336">
        <f t="shared" si="60"/>
        <v>150</v>
      </c>
      <c r="D336">
        <f t="shared" si="61"/>
        <v>30</v>
      </c>
      <c r="E336">
        <f t="shared" si="62"/>
        <v>9</v>
      </c>
      <c r="F336" s="7" t="str">
        <f>VLOOKUP(E336,KeyValues!$A$2:$B351,2)</f>
        <v>Orb</v>
      </c>
      <c r="G336">
        <f t="shared" si="64"/>
        <v>15</v>
      </c>
      <c r="H336" s="7" t="str">
        <f>VLOOKUP($G336,KeyValues!$S$2:$T$64,2)</f>
        <v>Sphere</v>
      </c>
      <c r="I336">
        <f t="shared" si="63"/>
        <v>335</v>
      </c>
      <c r="J336">
        <f t="shared" si="65"/>
        <v>390</v>
      </c>
      <c r="K336" s="8" t="str">
        <f>IF(OR($E336=9,$E336=5),VLOOKUP(J336,KeyValues!$D$2:$E$562,2),IF(AND($E336=14,NOT(VLOOKUP(J336,KeyValues!$D$2:$E$562,2) = 0)),"???",0))</f>
        <v>Wild Call</v>
      </c>
      <c r="L336">
        <f t="shared" si="66"/>
        <v>0</v>
      </c>
      <c r="M336">
        <f t="shared" si="67"/>
        <v>0</v>
      </c>
      <c r="N336">
        <f t="shared" si="68"/>
        <v>0</v>
      </c>
      <c r="O336">
        <f t="shared" si="69"/>
        <v>13</v>
      </c>
      <c r="P336">
        <f t="shared" si="70"/>
        <v>131</v>
      </c>
      <c r="Q336">
        <f t="shared" si="71"/>
        <v>0</v>
      </c>
    </row>
    <row r="337" spans="1:17" x14ac:dyDescent="0.25">
      <c r="A337" t="s">
        <v>335</v>
      </c>
      <c r="B337" s="5" t="str">
        <f>VLOOKUP(I337,KeyValues!$J$2:$K$1401,2)</f>
        <v>Invisify Orb</v>
      </c>
      <c r="C337">
        <f t="shared" si="60"/>
        <v>150</v>
      </c>
      <c r="D337">
        <f t="shared" si="61"/>
        <v>50</v>
      </c>
      <c r="E337">
        <f t="shared" si="62"/>
        <v>9</v>
      </c>
      <c r="F337" s="7" t="str">
        <f>VLOOKUP(E337,KeyValues!$A$2:$B352,2)</f>
        <v>Orb</v>
      </c>
      <c r="G337">
        <f t="shared" si="64"/>
        <v>15</v>
      </c>
      <c r="H337" s="7" t="str">
        <f>VLOOKUP($G337,KeyValues!$S$2:$T$64,2)</f>
        <v>Sphere</v>
      </c>
      <c r="I337">
        <f t="shared" si="63"/>
        <v>336</v>
      </c>
      <c r="J337">
        <f t="shared" si="65"/>
        <v>391</v>
      </c>
      <c r="K337" s="8" t="str">
        <f>IF(OR($E337=9,$E337=5),VLOOKUP(J337,KeyValues!$D$2:$E$562,2),IF(AND($E337=14,NOT(VLOOKUP(J337,KeyValues!$D$2:$E$562,2) = 0)),"???",0))</f>
        <v>Invisify</v>
      </c>
      <c r="L337">
        <f t="shared" si="66"/>
        <v>0</v>
      </c>
      <c r="M337">
        <f t="shared" si="67"/>
        <v>0</v>
      </c>
      <c r="N337">
        <f t="shared" si="68"/>
        <v>0</v>
      </c>
      <c r="O337">
        <f t="shared" si="69"/>
        <v>13</v>
      </c>
      <c r="P337">
        <f t="shared" si="70"/>
        <v>3</v>
      </c>
      <c r="Q337">
        <f t="shared" si="71"/>
        <v>0</v>
      </c>
    </row>
    <row r="338" spans="1:17" x14ac:dyDescent="0.25">
      <c r="A338" t="s">
        <v>336</v>
      </c>
      <c r="B338" s="5" t="str">
        <f>VLOOKUP(I338,KeyValues!$J$2:$K$1401,2)</f>
        <v>One-Shot Orb</v>
      </c>
      <c r="C338">
        <f t="shared" si="60"/>
        <v>500</v>
      </c>
      <c r="D338">
        <f t="shared" si="61"/>
        <v>30</v>
      </c>
      <c r="E338">
        <f t="shared" si="62"/>
        <v>9</v>
      </c>
      <c r="F338" s="7" t="str">
        <f>VLOOKUP(E338,KeyValues!$A$2:$B353,2)</f>
        <v>Orb</v>
      </c>
      <c r="G338">
        <f t="shared" si="64"/>
        <v>15</v>
      </c>
      <c r="H338" s="7" t="str">
        <f>VLOOKUP($G338,KeyValues!$S$2:$T$64,2)</f>
        <v>Sphere</v>
      </c>
      <c r="I338">
        <f t="shared" si="63"/>
        <v>337</v>
      </c>
      <c r="J338">
        <f t="shared" si="65"/>
        <v>392</v>
      </c>
      <c r="K338" s="8" t="str">
        <f>IF(OR($E338=9,$E338=5),VLOOKUP(J338,KeyValues!$D$2:$E$562,2),IF(AND($E338=14,NOT(VLOOKUP(J338,KeyValues!$D$2:$E$562,2) = 0)),"???",0))</f>
        <v>One-Shot</v>
      </c>
      <c r="L338">
        <f t="shared" si="66"/>
        <v>0</v>
      </c>
      <c r="M338">
        <f t="shared" si="67"/>
        <v>0</v>
      </c>
      <c r="N338">
        <f t="shared" si="68"/>
        <v>0</v>
      </c>
      <c r="O338">
        <f t="shared" si="69"/>
        <v>13</v>
      </c>
      <c r="P338">
        <f t="shared" si="70"/>
        <v>3</v>
      </c>
      <c r="Q338">
        <f t="shared" si="71"/>
        <v>0</v>
      </c>
    </row>
    <row r="339" spans="1:17" x14ac:dyDescent="0.25">
      <c r="A339" t="s">
        <v>337</v>
      </c>
      <c r="B339" s="5" t="str">
        <f>VLOOKUP(I339,KeyValues!$J$2:$K$1401,2)</f>
        <v>Identify Orb</v>
      </c>
      <c r="C339">
        <f t="shared" si="60"/>
        <v>150</v>
      </c>
      <c r="D339">
        <f t="shared" si="61"/>
        <v>30</v>
      </c>
      <c r="E339">
        <f t="shared" si="62"/>
        <v>9</v>
      </c>
      <c r="F339" s="7" t="str">
        <f>VLOOKUP(E339,KeyValues!$A$2:$B354,2)</f>
        <v>Orb</v>
      </c>
      <c r="G339">
        <f t="shared" si="64"/>
        <v>15</v>
      </c>
      <c r="H339" s="7" t="str">
        <f>VLOOKUP($G339,KeyValues!$S$2:$T$64,2)</f>
        <v>Sphere</v>
      </c>
      <c r="I339">
        <f t="shared" si="63"/>
        <v>338</v>
      </c>
      <c r="J339">
        <f t="shared" si="65"/>
        <v>393</v>
      </c>
      <c r="K339" s="8" t="str">
        <f>IF(OR($E339=9,$E339=5),VLOOKUP(J339,KeyValues!$D$2:$E$562,2),IF(AND($E339=14,NOT(VLOOKUP(J339,KeyValues!$D$2:$E$562,2) = 0)),"???",0))</f>
        <v>HP Gauge</v>
      </c>
      <c r="L339">
        <f t="shared" si="66"/>
        <v>0</v>
      </c>
      <c r="M339">
        <f t="shared" si="67"/>
        <v>0</v>
      </c>
      <c r="N339">
        <f t="shared" si="68"/>
        <v>0</v>
      </c>
      <c r="O339">
        <f t="shared" si="69"/>
        <v>13</v>
      </c>
      <c r="P339">
        <f t="shared" si="70"/>
        <v>3</v>
      </c>
      <c r="Q339">
        <f t="shared" si="71"/>
        <v>0</v>
      </c>
    </row>
    <row r="340" spans="1:17" x14ac:dyDescent="0.25">
      <c r="A340" t="s">
        <v>338</v>
      </c>
      <c r="B340" s="5" t="str">
        <f>VLOOKUP(I340,KeyValues!$J$2:$K$1401,2)</f>
        <v>$$$</v>
      </c>
      <c r="C340">
        <f t="shared" si="60"/>
        <v>150</v>
      </c>
      <c r="D340">
        <f t="shared" si="61"/>
        <v>30</v>
      </c>
      <c r="E340">
        <f t="shared" si="62"/>
        <v>9</v>
      </c>
      <c r="F340" s="7" t="str">
        <f>VLOOKUP(E340,KeyValues!$A$2:$B355,2)</f>
        <v>Orb</v>
      </c>
      <c r="G340">
        <f t="shared" si="64"/>
        <v>15</v>
      </c>
      <c r="H340" s="7" t="str">
        <f>VLOOKUP($G340,KeyValues!$S$2:$T$64,2)</f>
        <v>Sphere</v>
      </c>
      <c r="I340">
        <f t="shared" si="63"/>
        <v>339</v>
      </c>
      <c r="J340">
        <f t="shared" si="65"/>
        <v>0</v>
      </c>
      <c r="K340" s="8">
        <f>IF(OR($E340=9,$E340=5),VLOOKUP(J340,KeyValues!$D$2:$E$562,2),IF(AND($E340=14,NOT(VLOOKUP(J340,KeyValues!$D$2:$E$562,2) = 0)),"???",0))</f>
        <v>0</v>
      </c>
      <c r="L340">
        <f t="shared" si="66"/>
        <v>0</v>
      </c>
      <c r="M340">
        <f t="shared" si="67"/>
        <v>0</v>
      </c>
      <c r="N340">
        <f t="shared" si="68"/>
        <v>0</v>
      </c>
      <c r="O340">
        <f t="shared" si="69"/>
        <v>13</v>
      </c>
      <c r="P340">
        <f t="shared" si="70"/>
        <v>2</v>
      </c>
      <c r="Q340">
        <f t="shared" si="71"/>
        <v>0</v>
      </c>
    </row>
    <row r="341" spans="1:17" x14ac:dyDescent="0.25">
      <c r="A341" t="s">
        <v>339</v>
      </c>
      <c r="B341" s="5" t="str">
        <f>VLOOKUP(I341,KeyValues!$J$2:$K$1401,2)</f>
        <v>Shocker Orb</v>
      </c>
      <c r="C341">
        <f t="shared" si="60"/>
        <v>150</v>
      </c>
      <c r="D341">
        <f t="shared" si="61"/>
        <v>30</v>
      </c>
      <c r="E341">
        <f t="shared" si="62"/>
        <v>9</v>
      </c>
      <c r="F341" s="7" t="str">
        <f>VLOOKUP(E341,KeyValues!$A$2:$B356,2)</f>
        <v>Orb</v>
      </c>
      <c r="G341">
        <f t="shared" si="64"/>
        <v>15</v>
      </c>
      <c r="H341" s="7" t="str">
        <f>VLOOKUP($G341,KeyValues!$S$2:$T$64,2)</f>
        <v>Sphere</v>
      </c>
      <c r="I341">
        <f t="shared" si="63"/>
        <v>340</v>
      </c>
      <c r="J341">
        <f t="shared" si="65"/>
        <v>396</v>
      </c>
      <c r="K341" s="8" t="str">
        <f>IF(OR($E341=9,$E341=5),VLOOKUP(J341,KeyValues!$D$2:$E$562,2),IF(AND($E341=14,NOT(VLOOKUP(J341,KeyValues!$D$2:$E$562,2) = 0)),"???",0))</f>
        <v>Shocker</v>
      </c>
      <c r="L341">
        <f t="shared" si="66"/>
        <v>0</v>
      </c>
      <c r="M341">
        <f t="shared" si="67"/>
        <v>0</v>
      </c>
      <c r="N341">
        <f t="shared" si="68"/>
        <v>0</v>
      </c>
      <c r="O341">
        <f t="shared" si="69"/>
        <v>13</v>
      </c>
      <c r="P341">
        <f t="shared" si="70"/>
        <v>3</v>
      </c>
      <c r="Q341">
        <f t="shared" si="71"/>
        <v>0</v>
      </c>
    </row>
    <row r="342" spans="1:17" x14ac:dyDescent="0.25">
      <c r="A342" t="s">
        <v>340</v>
      </c>
      <c r="B342" s="5" t="str">
        <f>VLOOKUP(I342,KeyValues!$J$2:$K$1401,2)</f>
        <v>Sizebust Orb</v>
      </c>
      <c r="C342">
        <f t="shared" si="60"/>
        <v>150</v>
      </c>
      <c r="D342">
        <f t="shared" si="61"/>
        <v>30</v>
      </c>
      <c r="E342">
        <f t="shared" si="62"/>
        <v>9</v>
      </c>
      <c r="F342" s="7" t="str">
        <f>VLOOKUP(E342,KeyValues!$A$2:$B357,2)</f>
        <v>Orb</v>
      </c>
      <c r="G342">
        <f t="shared" si="64"/>
        <v>15</v>
      </c>
      <c r="H342" s="7" t="str">
        <f>VLOOKUP($G342,KeyValues!$S$2:$T$64,2)</f>
        <v>Sphere</v>
      </c>
      <c r="I342">
        <f t="shared" si="63"/>
        <v>341</v>
      </c>
      <c r="J342">
        <f t="shared" si="65"/>
        <v>397</v>
      </c>
      <c r="K342" s="8" t="str">
        <f>IF(OR($E342=9,$E342=5),VLOOKUP(J342,KeyValues!$D$2:$E$562,2),IF(AND($E342=14,NOT(VLOOKUP(J342,KeyValues!$D$2:$E$562,2) = 0)),"???",0))</f>
        <v>Echo</v>
      </c>
      <c r="L342">
        <f t="shared" si="66"/>
        <v>0</v>
      </c>
      <c r="M342">
        <f t="shared" si="67"/>
        <v>0</v>
      </c>
      <c r="N342">
        <f t="shared" si="68"/>
        <v>0</v>
      </c>
      <c r="O342">
        <f t="shared" si="69"/>
        <v>13</v>
      </c>
      <c r="P342">
        <f t="shared" si="70"/>
        <v>3</v>
      </c>
      <c r="Q342">
        <f t="shared" si="71"/>
        <v>0</v>
      </c>
    </row>
    <row r="343" spans="1:17" x14ac:dyDescent="0.25">
      <c r="A343" t="s">
        <v>341</v>
      </c>
      <c r="B343" s="5" t="str">
        <f>VLOOKUP(I343,KeyValues!$J$2:$K$1401,2)</f>
        <v>One-Room Orb</v>
      </c>
      <c r="C343">
        <f t="shared" si="60"/>
        <v>150</v>
      </c>
      <c r="D343">
        <f t="shared" si="61"/>
        <v>30</v>
      </c>
      <c r="E343">
        <f t="shared" si="62"/>
        <v>9</v>
      </c>
      <c r="F343" s="7" t="str">
        <f>VLOOKUP(E343,KeyValues!$A$2:$B358,2)</f>
        <v>Orb</v>
      </c>
      <c r="G343">
        <f t="shared" si="64"/>
        <v>15</v>
      </c>
      <c r="H343" s="7" t="str">
        <f>VLOOKUP($G343,KeyValues!$S$2:$T$64,2)</f>
        <v>Sphere</v>
      </c>
      <c r="I343">
        <f t="shared" si="63"/>
        <v>342</v>
      </c>
      <c r="J343">
        <f t="shared" si="65"/>
        <v>399</v>
      </c>
      <c r="K343" s="8" t="str">
        <f>IF(OR($E343=9,$E343=5),VLOOKUP(J343,KeyValues!$D$2:$E$562,2),IF(AND($E343=14,NOT(VLOOKUP(J343,KeyValues!$D$2:$E$562,2) = 0)),"???",0))</f>
        <v>One-Room</v>
      </c>
      <c r="L343">
        <f t="shared" si="66"/>
        <v>0</v>
      </c>
      <c r="M343">
        <f t="shared" si="67"/>
        <v>0</v>
      </c>
      <c r="N343">
        <f t="shared" si="68"/>
        <v>0</v>
      </c>
      <c r="O343">
        <f t="shared" si="69"/>
        <v>13</v>
      </c>
      <c r="P343">
        <f t="shared" si="70"/>
        <v>3</v>
      </c>
      <c r="Q343">
        <f t="shared" si="71"/>
        <v>0</v>
      </c>
    </row>
    <row r="344" spans="1:17" x14ac:dyDescent="0.25">
      <c r="A344" t="s">
        <v>342</v>
      </c>
      <c r="B344" s="5" t="str">
        <f>VLOOKUP(I344,KeyValues!$J$2:$K$1401,2)</f>
        <v>Fill-In Orb</v>
      </c>
      <c r="C344">
        <f t="shared" si="60"/>
        <v>150</v>
      </c>
      <c r="D344">
        <f t="shared" si="61"/>
        <v>30</v>
      </c>
      <c r="E344">
        <f t="shared" si="62"/>
        <v>9</v>
      </c>
      <c r="F344" s="7" t="str">
        <f>VLOOKUP(E344,KeyValues!$A$2:$B359,2)</f>
        <v>Orb</v>
      </c>
      <c r="G344">
        <f t="shared" si="64"/>
        <v>15</v>
      </c>
      <c r="H344" s="7" t="str">
        <f>VLOOKUP($G344,KeyValues!$S$2:$T$64,2)</f>
        <v>Sphere</v>
      </c>
      <c r="I344">
        <f t="shared" si="63"/>
        <v>343</v>
      </c>
      <c r="J344">
        <f t="shared" si="65"/>
        <v>400</v>
      </c>
      <c r="K344" s="8" t="str">
        <f>IF(OR($E344=9,$E344=5),VLOOKUP(J344,KeyValues!$D$2:$E$562,2),IF(AND($E344=14,NOT(VLOOKUP(J344,KeyValues!$D$2:$E$562,2) = 0)),"???",0))</f>
        <v>Fill-In</v>
      </c>
      <c r="L344">
        <f t="shared" si="66"/>
        <v>0</v>
      </c>
      <c r="M344">
        <f t="shared" si="67"/>
        <v>0</v>
      </c>
      <c r="N344">
        <f t="shared" si="68"/>
        <v>0</v>
      </c>
      <c r="O344">
        <f t="shared" si="69"/>
        <v>13</v>
      </c>
      <c r="P344">
        <f t="shared" si="70"/>
        <v>3</v>
      </c>
      <c r="Q344">
        <f t="shared" si="71"/>
        <v>0</v>
      </c>
    </row>
    <row r="345" spans="1:17" x14ac:dyDescent="0.25">
      <c r="A345" t="s">
        <v>343</v>
      </c>
      <c r="B345" s="5" t="str">
        <f>VLOOKUP(I345,KeyValues!$J$2:$K$1401,2)</f>
        <v>Trapper Orb</v>
      </c>
      <c r="C345">
        <f t="shared" si="60"/>
        <v>150</v>
      </c>
      <c r="D345">
        <f t="shared" si="61"/>
        <v>30</v>
      </c>
      <c r="E345">
        <f t="shared" si="62"/>
        <v>9</v>
      </c>
      <c r="F345" s="7" t="str">
        <f>VLOOKUP(E345,KeyValues!$A$2:$B360,2)</f>
        <v>Orb</v>
      </c>
      <c r="G345">
        <f t="shared" si="64"/>
        <v>15</v>
      </c>
      <c r="H345" s="7" t="str">
        <f>VLOOKUP($G345,KeyValues!$S$2:$T$64,2)</f>
        <v>Sphere</v>
      </c>
      <c r="I345">
        <f t="shared" si="63"/>
        <v>344</v>
      </c>
      <c r="J345">
        <f t="shared" si="65"/>
        <v>401</v>
      </c>
      <c r="K345" s="8" t="str">
        <f>IF(OR($E345=9,$E345=5),VLOOKUP(J345,KeyValues!$D$2:$E$562,2),IF(AND($E345=14,NOT(VLOOKUP(J345,KeyValues!$D$2:$E$562,2) = 0)),"???",0))</f>
        <v>Trapper</v>
      </c>
      <c r="L345">
        <f t="shared" si="66"/>
        <v>0</v>
      </c>
      <c r="M345">
        <f t="shared" si="67"/>
        <v>0</v>
      </c>
      <c r="N345">
        <f t="shared" si="68"/>
        <v>0</v>
      </c>
      <c r="O345">
        <f t="shared" si="69"/>
        <v>13</v>
      </c>
      <c r="P345">
        <f t="shared" si="70"/>
        <v>3</v>
      </c>
      <c r="Q345">
        <f t="shared" si="71"/>
        <v>0</v>
      </c>
    </row>
    <row r="346" spans="1:17" x14ac:dyDescent="0.25">
      <c r="A346" t="s">
        <v>344</v>
      </c>
      <c r="B346" s="5" t="str">
        <f>VLOOKUP(I346,KeyValues!$J$2:$K$1401,2)</f>
        <v>$$$</v>
      </c>
      <c r="C346">
        <f t="shared" si="60"/>
        <v>150</v>
      </c>
      <c r="D346">
        <f t="shared" si="61"/>
        <v>30</v>
      </c>
      <c r="E346">
        <f t="shared" si="62"/>
        <v>9</v>
      </c>
      <c r="F346" s="7" t="str">
        <f>VLOOKUP(E346,KeyValues!$A$2:$B361,2)</f>
        <v>Orb</v>
      </c>
      <c r="G346">
        <f t="shared" si="64"/>
        <v>15</v>
      </c>
      <c r="H346" s="7" t="str">
        <f>VLOOKUP($G346,KeyValues!$S$2:$T$64,2)</f>
        <v>Sphere</v>
      </c>
      <c r="I346">
        <f t="shared" si="63"/>
        <v>345</v>
      </c>
      <c r="J346">
        <f t="shared" si="65"/>
        <v>0</v>
      </c>
      <c r="K346" s="8">
        <f>IF(OR($E346=9,$E346=5),VLOOKUP(J346,KeyValues!$D$2:$E$562,2),IF(AND($E346=14,NOT(VLOOKUP(J346,KeyValues!$D$2:$E$562,2) = 0)),"???",0))</f>
        <v>0</v>
      </c>
      <c r="L346">
        <f t="shared" si="66"/>
        <v>0</v>
      </c>
      <c r="M346">
        <f t="shared" si="67"/>
        <v>0</v>
      </c>
      <c r="N346">
        <f t="shared" si="68"/>
        <v>0</v>
      </c>
      <c r="O346">
        <f t="shared" si="69"/>
        <v>9</v>
      </c>
      <c r="P346">
        <f t="shared" si="70"/>
        <v>2</v>
      </c>
      <c r="Q346">
        <f t="shared" si="71"/>
        <v>0</v>
      </c>
    </row>
    <row r="347" spans="1:17" x14ac:dyDescent="0.25">
      <c r="A347" t="s">
        <v>345</v>
      </c>
      <c r="B347" s="5" t="str">
        <f>VLOOKUP(I347,KeyValues!$J$2:$K$1401,2)</f>
        <v>Itemizer Orb</v>
      </c>
      <c r="C347">
        <f t="shared" si="60"/>
        <v>150</v>
      </c>
      <c r="D347">
        <f t="shared" si="61"/>
        <v>30</v>
      </c>
      <c r="E347">
        <f t="shared" si="62"/>
        <v>9</v>
      </c>
      <c r="F347" s="7" t="str">
        <f>VLOOKUP(E347,KeyValues!$A$2:$B362,2)</f>
        <v>Orb</v>
      </c>
      <c r="G347">
        <f t="shared" si="64"/>
        <v>15</v>
      </c>
      <c r="H347" s="7" t="str">
        <f>VLOOKUP($G347,KeyValues!$S$2:$T$64,2)</f>
        <v>Sphere</v>
      </c>
      <c r="I347">
        <f t="shared" si="63"/>
        <v>346</v>
      </c>
      <c r="J347">
        <f t="shared" si="65"/>
        <v>403</v>
      </c>
      <c r="K347" s="8" t="str">
        <f>IF(OR($E347=9,$E347=5),VLOOKUP(J347,KeyValues!$D$2:$E$562,2),IF(AND($E347=14,NOT(VLOOKUP(J347,KeyValues!$D$2:$E$562,2) = 0)),"???",0))</f>
        <v>Itemize</v>
      </c>
      <c r="L347">
        <f t="shared" si="66"/>
        <v>0</v>
      </c>
      <c r="M347">
        <f t="shared" si="67"/>
        <v>0</v>
      </c>
      <c r="N347">
        <f t="shared" si="68"/>
        <v>0</v>
      </c>
      <c r="O347">
        <f t="shared" si="69"/>
        <v>9</v>
      </c>
      <c r="P347">
        <f t="shared" si="70"/>
        <v>3</v>
      </c>
      <c r="Q347">
        <f t="shared" si="71"/>
        <v>0</v>
      </c>
    </row>
    <row r="348" spans="1:17" x14ac:dyDescent="0.25">
      <c r="A348" t="s">
        <v>346</v>
      </c>
      <c r="B348" s="5" t="str">
        <f>VLOOKUP(I348,KeyValues!$J$2:$K$1401,2)</f>
        <v>Hurl Orb</v>
      </c>
      <c r="C348">
        <f t="shared" si="60"/>
        <v>150</v>
      </c>
      <c r="D348">
        <f t="shared" si="61"/>
        <v>30</v>
      </c>
      <c r="E348">
        <f t="shared" si="62"/>
        <v>9</v>
      </c>
      <c r="F348" s="7" t="str">
        <f>VLOOKUP(E348,KeyValues!$A$2:$B363,2)</f>
        <v>Orb</v>
      </c>
      <c r="G348">
        <f t="shared" si="64"/>
        <v>15</v>
      </c>
      <c r="H348" s="7" t="str">
        <f>VLOOKUP($G348,KeyValues!$S$2:$T$64,2)</f>
        <v>Sphere</v>
      </c>
      <c r="I348">
        <f t="shared" si="63"/>
        <v>347</v>
      </c>
      <c r="J348">
        <f t="shared" si="65"/>
        <v>406</v>
      </c>
      <c r="K348" s="8" t="str">
        <f>IF(OR($E348=9,$E348=5),VLOOKUP(J348,KeyValues!$D$2:$E$562,2),IF(AND($E348=14,NOT(VLOOKUP(J348,KeyValues!$D$2:$E$562,2) = 0)),"???",0))</f>
        <v>Hurl</v>
      </c>
      <c r="L348">
        <f t="shared" si="66"/>
        <v>0</v>
      </c>
      <c r="M348">
        <f t="shared" si="67"/>
        <v>0</v>
      </c>
      <c r="N348">
        <f t="shared" si="68"/>
        <v>0</v>
      </c>
      <c r="O348">
        <f t="shared" si="69"/>
        <v>9</v>
      </c>
      <c r="P348">
        <f t="shared" si="70"/>
        <v>3</v>
      </c>
      <c r="Q348">
        <f t="shared" si="71"/>
        <v>0</v>
      </c>
    </row>
    <row r="349" spans="1:17" x14ac:dyDescent="0.25">
      <c r="A349" t="s">
        <v>347</v>
      </c>
      <c r="B349" s="5" t="str">
        <f>VLOOKUP(I349,KeyValues!$J$2:$K$1401,2)</f>
        <v>Mobile Orb</v>
      </c>
      <c r="C349">
        <f t="shared" si="60"/>
        <v>150</v>
      </c>
      <c r="D349">
        <f t="shared" si="61"/>
        <v>30</v>
      </c>
      <c r="E349">
        <f t="shared" si="62"/>
        <v>9</v>
      </c>
      <c r="F349" s="7" t="str">
        <f>VLOOKUP(E349,KeyValues!$A$2:$B364,2)</f>
        <v>Orb</v>
      </c>
      <c r="G349">
        <f t="shared" si="64"/>
        <v>15</v>
      </c>
      <c r="H349" s="7" t="str">
        <f>VLOOKUP($G349,KeyValues!$S$2:$T$64,2)</f>
        <v>Sphere</v>
      </c>
      <c r="I349">
        <f t="shared" si="63"/>
        <v>348</v>
      </c>
      <c r="J349">
        <f t="shared" si="65"/>
        <v>407</v>
      </c>
      <c r="K349" s="8" t="str">
        <f>IF(OR($E349=9,$E349=5),VLOOKUP(J349,KeyValues!$D$2:$E$562,2),IF(AND($E349=14,NOT(VLOOKUP(J349,KeyValues!$D$2:$E$562,2) = 0)),"???",0))</f>
        <v>Mobile</v>
      </c>
      <c r="L349">
        <f t="shared" si="66"/>
        <v>0</v>
      </c>
      <c r="M349">
        <f t="shared" si="67"/>
        <v>0</v>
      </c>
      <c r="N349">
        <f t="shared" si="68"/>
        <v>0</v>
      </c>
      <c r="O349">
        <f t="shared" si="69"/>
        <v>9</v>
      </c>
      <c r="P349">
        <f t="shared" si="70"/>
        <v>3</v>
      </c>
      <c r="Q349">
        <f t="shared" si="71"/>
        <v>0</v>
      </c>
    </row>
    <row r="350" spans="1:17" x14ac:dyDescent="0.25">
      <c r="A350" t="s">
        <v>348</v>
      </c>
      <c r="B350" s="5" t="str">
        <f>VLOOKUP(I350,KeyValues!$J$2:$K$1401,2)</f>
        <v>$$$</v>
      </c>
      <c r="C350">
        <f t="shared" si="60"/>
        <v>150</v>
      </c>
      <c r="D350">
        <f t="shared" si="61"/>
        <v>30</v>
      </c>
      <c r="E350">
        <f t="shared" si="62"/>
        <v>9</v>
      </c>
      <c r="F350" s="7" t="str">
        <f>VLOOKUP(E350,KeyValues!$A$2:$B365,2)</f>
        <v>Orb</v>
      </c>
      <c r="G350">
        <f t="shared" si="64"/>
        <v>15</v>
      </c>
      <c r="H350" s="7" t="str">
        <f>VLOOKUP($G350,KeyValues!$S$2:$T$64,2)</f>
        <v>Sphere</v>
      </c>
      <c r="I350">
        <f t="shared" si="63"/>
        <v>349</v>
      </c>
      <c r="J350">
        <f t="shared" si="65"/>
        <v>0</v>
      </c>
      <c r="K350" s="8">
        <f>IF(OR($E350=9,$E350=5),VLOOKUP(J350,KeyValues!$D$2:$E$562,2),IF(AND($E350=14,NOT(VLOOKUP(J350,KeyValues!$D$2:$E$562,2) = 0)),"???",0))</f>
        <v>0</v>
      </c>
      <c r="L350">
        <f t="shared" si="66"/>
        <v>0</v>
      </c>
      <c r="M350">
        <f t="shared" si="67"/>
        <v>0</v>
      </c>
      <c r="N350">
        <f t="shared" si="68"/>
        <v>0</v>
      </c>
      <c r="O350">
        <f t="shared" si="69"/>
        <v>9</v>
      </c>
      <c r="P350">
        <f t="shared" si="70"/>
        <v>2</v>
      </c>
      <c r="Q350">
        <f t="shared" si="71"/>
        <v>0</v>
      </c>
    </row>
    <row r="351" spans="1:17" x14ac:dyDescent="0.25">
      <c r="A351" t="s">
        <v>349</v>
      </c>
      <c r="B351" s="5" t="str">
        <f>VLOOKUP(I351,KeyValues!$J$2:$K$1401,2)</f>
        <v>Stairs Orb</v>
      </c>
      <c r="C351">
        <f t="shared" si="60"/>
        <v>150</v>
      </c>
      <c r="D351">
        <f t="shared" si="61"/>
        <v>30</v>
      </c>
      <c r="E351">
        <f t="shared" si="62"/>
        <v>9</v>
      </c>
      <c r="F351" s="7" t="str">
        <f>VLOOKUP(E351,KeyValues!$A$2:$B366,2)</f>
        <v>Orb</v>
      </c>
      <c r="G351">
        <f t="shared" si="64"/>
        <v>15</v>
      </c>
      <c r="H351" s="7" t="str">
        <f>VLOOKUP($G351,KeyValues!$S$2:$T$64,2)</f>
        <v>Sphere</v>
      </c>
      <c r="I351">
        <f t="shared" si="63"/>
        <v>350</v>
      </c>
      <c r="J351">
        <f t="shared" si="65"/>
        <v>409</v>
      </c>
      <c r="K351" s="8" t="str">
        <f>IF(OR($E351=9,$E351=5),VLOOKUP(J351,KeyValues!$D$2:$E$562,2),IF(AND($E351=14,NOT(VLOOKUP(J351,KeyValues!$D$2:$E$562,2) = 0)),"???",0))</f>
        <v>See Stairs</v>
      </c>
      <c r="L351">
        <f t="shared" si="66"/>
        <v>0</v>
      </c>
      <c r="M351">
        <f t="shared" si="67"/>
        <v>0</v>
      </c>
      <c r="N351">
        <f t="shared" si="68"/>
        <v>0</v>
      </c>
      <c r="O351">
        <f t="shared" si="69"/>
        <v>9</v>
      </c>
      <c r="P351">
        <f t="shared" si="70"/>
        <v>3</v>
      </c>
      <c r="Q351">
        <f t="shared" si="71"/>
        <v>0</v>
      </c>
    </row>
    <row r="352" spans="1:17" x14ac:dyDescent="0.25">
      <c r="A352" t="s">
        <v>350</v>
      </c>
      <c r="B352" s="5" t="str">
        <f>VLOOKUP(I352,KeyValues!$J$2:$K$1401,2)</f>
        <v>Longtoss Orb</v>
      </c>
      <c r="C352">
        <f t="shared" si="60"/>
        <v>150</v>
      </c>
      <c r="D352">
        <f t="shared" si="61"/>
        <v>30</v>
      </c>
      <c r="E352">
        <f t="shared" si="62"/>
        <v>9</v>
      </c>
      <c r="F352" s="7" t="str">
        <f>VLOOKUP(E352,KeyValues!$A$2:$B367,2)</f>
        <v>Orb</v>
      </c>
      <c r="G352">
        <f t="shared" si="64"/>
        <v>15</v>
      </c>
      <c r="H352" s="7" t="str">
        <f>VLOOKUP($G352,KeyValues!$S$2:$T$64,2)</f>
        <v>Sphere</v>
      </c>
      <c r="I352">
        <f t="shared" si="63"/>
        <v>351</v>
      </c>
      <c r="J352">
        <f t="shared" si="65"/>
        <v>410</v>
      </c>
      <c r="K352" s="8" t="str">
        <f>IF(OR($E352=9,$E352=5),VLOOKUP(J352,KeyValues!$D$2:$E$562,2),IF(AND($E352=14,NOT(VLOOKUP(J352,KeyValues!$D$2:$E$562,2) = 0)),"???",0))</f>
        <v>Long Toss</v>
      </c>
      <c r="L352">
        <f t="shared" si="66"/>
        <v>0</v>
      </c>
      <c r="M352">
        <f t="shared" si="67"/>
        <v>0</v>
      </c>
      <c r="N352">
        <f t="shared" si="68"/>
        <v>0</v>
      </c>
      <c r="O352">
        <f t="shared" si="69"/>
        <v>9</v>
      </c>
      <c r="P352">
        <f t="shared" si="70"/>
        <v>3</v>
      </c>
      <c r="Q352">
        <f t="shared" si="71"/>
        <v>0</v>
      </c>
    </row>
    <row r="353" spans="1:17" x14ac:dyDescent="0.25">
      <c r="A353" t="s">
        <v>351</v>
      </c>
      <c r="B353" s="5" t="str">
        <f>VLOOKUP(I353,KeyValues!$J$2:$K$1401,2)</f>
        <v>Pierce Orb</v>
      </c>
      <c r="C353">
        <f t="shared" si="60"/>
        <v>150</v>
      </c>
      <c r="D353">
        <f t="shared" si="61"/>
        <v>30</v>
      </c>
      <c r="E353">
        <f t="shared" si="62"/>
        <v>9</v>
      </c>
      <c r="F353" s="7" t="str">
        <f>VLOOKUP(E353,KeyValues!$A$2:$B368,2)</f>
        <v>Orb</v>
      </c>
      <c r="G353">
        <f t="shared" si="64"/>
        <v>15</v>
      </c>
      <c r="H353" s="7" t="str">
        <f>VLOOKUP($G353,KeyValues!$S$2:$T$64,2)</f>
        <v>Sphere</v>
      </c>
      <c r="I353">
        <f t="shared" si="63"/>
        <v>352</v>
      </c>
      <c r="J353">
        <f t="shared" si="65"/>
        <v>412</v>
      </c>
      <c r="K353" s="8" t="str">
        <f>IF(OR($E353=9,$E353=5),VLOOKUP(J353,KeyValues!$D$2:$E$562,2),IF(AND($E353=14,NOT(VLOOKUP(J353,KeyValues!$D$2:$E$562,2) = 0)),"???",0))</f>
        <v>Pierce</v>
      </c>
      <c r="L353">
        <f t="shared" si="66"/>
        <v>0</v>
      </c>
      <c r="M353">
        <f t="shared" si="67"/>
        <v>0</v>
      </c>
      <c r="N353">
        <f t="shared" si="68"/>
        <v>0</v>
      </c>
      <c r="O353">
        <f t="shared" si="69"/>
        <v>9</v>
      </c>
      <c r="P353">
        <f t="shared" si="70"/>
        <v>3</v>
      </c>
      <c r="Q353">
        <f t="shared" si="71"/>
        <v>0</v>
      </c>
    </row>
    <row r="354" spans="1:17" x14ac:dyDescent="0.25">
      <c r="A354" t="s">
        <v>352</v>
      </c>
      <c r="B354" s="5" t="str">
        <f>VLOOKUP(I354,KeyValues!$J$2:$K$1401,2)</f>
        <v>$$$</v>
      </c>
      <c r="C354">
        <f t="shared" si="60"/>
        <v>150</v>
      </c>
      <c r="D354">
        <f t="shared" si="61"/>
        <v>30</v>
      </c>
      <c r="E354">
        <f t="shared" si="62"/>
        <v>9</v>
      </c>
      <c r="F354" s="7" t="str">
        <f>VLOOKUP(E354,KeyValues!$A$2:$B369,2)</f>
        <v>Orb</v>
      </c>
      <c r="G354">
        <f t="shared" si="64"/>
        <v>15</v>
      </c>
      <c r="H354" s="7" t="str">
        <f>VLOOKUP($G354,KeyValues!$S$2:$T$64,2)</f>
        <v>Sphere</v>
      </c>
      <c r="I354">
        <f t="shared" si="63"/>
        <v>353</v>
      </c>
      <c r="J354">
        <f t="shared" si="65"/>
        <v>0</v>
      </c>
      <c r="K354" s="8">
        <f>IF(OR($E354=9,$E354=5),VLOOKUP(J354,KeyValues!$D$2:$E$562,2),IF(AND($E354=14,NOT(VLOOKUP(J354,KeyValues!$D$2:$E$562,2) = 0)),"???",0))</f>
        <v>0</v>
      </c>
      <c r="L354">
        <f t="shared" si="66"/>
        <v>0</v>
      </c>
      <c r="M354">
        <f t="shared" si="67"/>
        <v>0</v>
      </c>
      <c r="N354">
        <f t="shared" si="68"/>
        <v>0</v>
      </c>
      <c r="O354">
        <f t="shared" si="69"/>
        <v>13</v>
      </c>
      <c r="P354">
        <f t="shared" si="70"/>
        <v>2</v>
      </c>
      <c r="Q354">
        <f t="shared" si="71"/>
        <v>0</v>
      </c>
    </row>
    <row r="355" spans="1:17" x14ac:dyDescent="0.25">
      <c r="A355" t="s">
        <v>353</v>
      </c>
      <c r="B355" s="5" t="str">
        <f>VLOOKUP(I355,KeyValues!$J$2:$K$1401,2)</f>
        <v>Spurn Orb</v>
      </c>
      <c r="C355">
        <f t="shared" si="60"/>
        <v>150</v>
      </c>
      <c r="D355">
        <f t="shared" si="61"/>
        <v>30</v>
      </c>
      <c r="E355">
        <f t="shared" si="62"/>
        <v>9</v>
      </c>
      <c r="F355" s="7" t="str">
        <f>VLOOKUP(E355,KeyValues!$A$2:$B370,2)</f>
        <v>Orb</v>
      </c>
      <c r="G355">
        <f t="shared" si="64"/>
        <v>15</v>
      </c>
      <c r="H355" s="7" t="str">
        <f>VLOOKUP($G355,KeyValues!$S$2:$T$64,2)</f>
        <v>Sphere</v>
      </c>
      <c r="I355">
        <f t="shared" si="63"/>
        <v>354</v>
      </c>
      <c r="J355">
        <f t="shared" si="65"/>
        <v>424</v>
      </c>
      <c r="K355" s="8" t="str">
        <f>IF(OR($E355=9,$E355=5),VLOOKUP(J355,KeyValues!$D$2:$E$562,2),IF(AND($E355=14,NOT(VLOOKUP(J355,KeyValues!$D$2:$E$562,2) = 0)),"???",0))</f>
        <v>$$$ (Spurn)</v>
      </c>
      <c r="L355">
        <f t="shared" si="66"/>
        <v>0</v>
      </c>
      <c r="M355">
        <f t="shared" si="67"/>
        <v>0</v>
      </c>
      <c r="N355">
        <f t="shared" si="68"/>
        <v>0</v>
      </c>
      <c r="O355">
        <f t="shared" si="69"/>
        <v>13</v>
      </c>
      <c r="P355">
        <f t="shared" si="70"/>
        <v>3</v>
      </c>
      <c r="Q355">
        <f t="shared" si="71"/>
        <v>0</v>
      </c>
    </row>
    <row r="356" spans="1:17" x14ac:dyDescent="0.25">
      <c r="A356" t="s">
        <v>354</v>
      </c>
      <c r="B356" s="5" t="str">
        <f>VLOOKUP(I356,KeyValues!$J$2:$K$1401,2)</f>
        <v>Foe-Hold Orb</v>
      </c>
      <c r="C356">
        <f t="shared" si="60"/>
        <v>150</v>
      </c>
      <c r="D356">
        <f t="shared" si="61"/>
        <v>30</v>
      </c>
      <c r="E356">
        <f t="shared" si="62"/>
        <v>9</v>
      </c>
      <c r="F356" s="7" t="str">
        <f>VLOOKUP(E356,KeyValues!$A$2:$B371,2)</f>
        <v>Orb</v>
      </c>
      <c r="G356">
        <f t="shared" si="64"/>
        <v>15</v>
      </c>
      <c r="H356" s="7" t="str">
        <f>VLOOKUP($G356,KeyValues!$S$2:$T$64,2)</f>
        <v>Sphere</v>
      </c>
      <c r="I356">
        <f t="shared" si="63"/>
        <v>355</v>
      </c>
      <c r="J356">
        <f t="shared" si="65"/>
        <v>425</v>
      </c>
      <c r="K356" s="8" t="str">
        <f>IF(OR($E356=9,$E356=5),VLOOKUP(J356,KeyValues!$D$2:$E$562,2),IF(AND($E356=14,NOT(VLOOKUP(J356,KeyValues!$D$2:$E$562,2) = 0)),"???",0))</f>
        <v>$$$ (Foe-Hold)</v>
      </c>
      <c r="L356">
        <f t="shared" si="66"/>
        <v>0</v>
      </c>
      <c r="M356">
        <f t="shared" si="67"/>
        <v>0</v>
      </c>
      <c r="N356">
        <f t="shared" si="68"/>
        <v>0</v>
      </c>
      <c r="O356">
        <f t="shared" si="69"/>
        <v>13</v>
      </c>
      <c r="P356">
        <f t="shared" si="70"/>
        <v>3</v>
      </c>
      <c r="Q356">
        <f t="shared" si="71"/>
        <v>0</v>
      </c>
    </row>
    <row r="357" spans="1:17" x14ac:dyDescent="0.25">
      <c r="A357" t="s">
        <v>355</v>
      </c>
      <c r="B357" s="5" t="str">
        <f>VLOOKUP(I357,KeyValues!$J$2:$K$1401,2)</f>
        <v>All-Mach Orb</v>
      </c>
      <c r="C357">
        <f t="shared" si="60"/>
        <v>150</v>
      </c>
      <c r="D357">
        <f t="shared" si="61"/>
        <v>30</v>
      </c>
      <c r="E357">
        <f t="shared" si="62"/>
        <v>9</v>
      </c>
      <c r="F357" s="7" t="str">
        <f>VLOOKUP(E357,KeyValues!$A$2:$B372,2)</f>
        <v>Orb</v>
      </c>
      <c r="G357">
        <f t="shared" si="64"/>
        <v>15</v>
      </c>
      <c r="H357" s="7" t="str">
        <f>VLOOKUP($G357,KeyValues!$S$2:$T$64,2)</f>
        <v>Sphere</v>
      </c>
      <c r="I357">
        <f t="shared" si="63"/>
        <v>356</v>
      </c>
      <c r="J357">
        <f t="shared" si="65"/>
        <v>426</v>
      </c>
      <c r="K357" s="8" t="str">
        <f>IF(OR($E357=9,$E357=5),VLOOKUP(J357,KeyValues!$D$2:$E$562,2),IF(AND($E357=14,NOT(VLOOKUP(J357,KeyValues!$D$2:$E$562,2) = 0)),"???",0))</f>
        <v>$$$ (All-Mach)</v>
      </c>
      <c r="L357">
        <f t="shared" si="66"/>
        <v>0</v>
      </c>
      <c r="M357">
        <f t="shared" si="67"/>
        <v>0</v>
      </c>
      <c r="N357">
        <f t="shared" si="68"/>
        <v>0</v>
      </c>
      <c r="O357">
        <f t="shared" si="69"/>
        <v>13</v>
      </c>
      <c r="P357">
        <f t="shared" si="70"/>
        <v>3</v>
      </c>
      <c r="Q357">
        <f t="shared" si="71"/>
        <v>0</v>
      </c>
    </row>
    <row r="358" spans="1:17" x14ac:dyDescent="0.25">
      <c r="A358" t="s">
        <v>356</v>
      </c>
      <c r="B358" s="5" t="str">
        <f>VLOOKUP(I358,KeyValues!$J$2:$K$1401,2)</f>
        <v>Foe-Fear Orb</v>
      </c>
      <c r="C358">
        <f t="shared" si="60"/>
        <v>150</v>
      </c>
      <c r="D358">
        <f t="shared" si="61"/>
        <v>30</v>
      </c>
      <c r="E358">
        <f t="shared" si="62"/>
        <v>9</v>
      </c>
      <c r="F358" s="7" t="str">
        <f>VLOOKUP(E358,KeyValues!$A$2:$B373,2)</f>
        <v>Orb</v>
      </c>
      <c r="G358">
        <f t="shared" si="64"/>
        <v>15</v>
      </c>
      <c r="H358" s="7" t="str">
        <f>VLOOKUP($G358,KeyValues!$S$2:$T$64,2)</f>
        <v>Sphere</v>
      </c>
      <c r="I358">
        <f t="shared" si="63"/>
        <v>357</v>
      </c>
      <c r="J358">
        <f t="shared" si="65"/>
        <v>427</v>
      </c>
      <c r="K358" s="8" t="str">
        <f>IF(OR($E358=9,$E358=5),VLOOKUP(J358,KeyValues!$D$2:$E$562,2),IF(AND($E358=14,NOT(VLOOKUP(J358,KeyValues!$D$2:$E$562,2) = 0)),"???",0))</f>
        <v>$$$ (Foe-Fear)</v>
      </c>
      <c r="L358">
        <f t="shared" si="66"/>
        <v>0</v>
      </c>
      <c r="M358">
        <f t="shared" si="67"/>
        <v>0</v>
      </c>
      <c r="N358">
        <f t="shared" si="68"/>
        <v>0</v>
      </c>
      <c r="O358">
        <f t="shared" si="69"/>
        <v>13</v>
      </c>
      <c r="P358">
        <f t="shared" si="70"/>
        <v>3</v>
      </c>
      <c r="Q358">
        <f t="shared" si="71"/>
        <v>0</v>
      </c>
    </row>
    <row r="359" spans="1:17" x14ac:dyDescent="0.25">
      <c r="A359" t="s">
        <v>357</v>
      </c>
      <c r="B359" s="5" t="str">
        <f>VLOOKUP(I359,KeyValues!$J$2:$K$1401,2)</f>
        <v>All-Hit Orb</v>
      </c>
      <c r="C359">
        <f t="shared" si="60"/>
        <v>150</v>
      </c>
      <c r="D359">
        <f t="shared" si="61"/>
        <v>30</v>
      </c>
      <c r="E359">
        <f t="shared" si="62"/>
        <v>9</v>
      </c>
      <c r="F359" s="7" t="str">
        <f>VLOOKUP(E359,KeyValues!$A$2:$B374,2)</f>
        <v>Orb</v>
      </c>
      <c r="G359">
        <f t="shared" si="64"/>
        <v>15</v>
      </c>
      <c r="H359" s="7" t="str">
        <f>VLOOKUP($G359,KeyValues!$S$2:$T$64,2)</f>
        <v>Sphere</v>
      </c>
      <c r="I359">
        <f t="shared" si="63"/>
        <v>358</v>
      </c>
      <c r="J359">
        <f t="shared" si="65"/>
        <v>428</v>
      </c>
      <c r="K359" s="8" t="str">
        <f>IF(OR($E359=9,$E359=5),VLOOKUP(J359,KeyValues!$D$2:$E$562,2),IF(AND($E359=14,NOT(VLOOKUP(J359,KeyValues!$D$2:$E$562,2) = 0)),"???",0))</f>
        <v>$$$ (All-Hit)</v>
      </c>
      <c r="L359">
        <f t="shared" si="66"/>
        <v>0</v>
      </c>
      <c r="M359">
        <f t="shared" si="67"/>
        <v>0</v>
      </c>
      <c r="N359">
        <f t="shared" si="68"/>
        <v>0</v>
      </c>
      <c r="O359">
        <f t="shared" si="69"/>
        <v>13</v>
      </c>
      <c r="P359">
        <f t="shared" si="70"/>
        <v>3</v>
      </c>
      <c r="Q359">
        <f t="shared" si="71"/>
        <v>0</v>
      </c>
    </row>
    <row r="360" spans="1:17" x14ac:dyDescent="0.25">
      <c r="A360" t="s">
        <v>358</v>
      </c>
      <c r="B360" s="5" t="str">
        <f>VLOOKUP(I360,KeyValues!$J$2:$K$1401,2)</f>
        <v>Foe-Seal Orb</v>
      </c>
      <c r="C360">
        <f t="shared" si="60"/>
        <v>150</v>
      </c>
      <c r="D360">
        <f t="shared" si="61"/>
        <v>30</v>
      </c>
      <c r="E360">
        <f t="shared" si="62"/>
        <v>9</v>
      </c>
      <c r="F360" s="7" t="str">
        <f>VLOOKUP(E360,KeyValues!$A$2:$B375,2)</f>
        <v>Orb</v>
      </c>
      <c r="G360">
        <f t="shared" si="64"/>
        <v>15</v>
      </c>
      <c r="H360" s="7" t="str">
        <f>VLOOKUP($G360,KeyValues!$S$2:$T$64,2)</f>
        <v>Sphere</v>
      </c>
      <c r="I360">
        <f t="shared" si="63"/>
        <v>359</v>
      </c>
      <c r="J360">
        <f t="shared" si="65"/>
        <v>429</v>
      </c>
      <c r="K360" s="8" t="str">
        <f>IF(OR($E360=9,$E360=5),VLOOKUP(J360,KeyValues!$D$2:$E$562,2),IF(AND($E360=14,NOT(VLOOKUP(J360,KeyValues!$D$2:$E$562,2) = 0)),"???",0))</f>
        <v>$$$ (Foe-Seal)</v>
      </c>
      <c r="L360">
        <f t="shared" si="66"/>
        <v>0</v>
      </c>
      <c r="M360">
        <f t="shared" si="67"/>
        <v>0</v>
      </c>
      <c r="N360">
        <f t="shared" si="68"/>
        <v>0</v>
      </c>
      <c r="O360">
        <f t="shared" si="69"/>
        <v>13</v>
      </c>
      <c r="P360">
        <f t="shared" si="70"/>
        <v>3</v>
      </c>
      <c r="Q360">
        <f t="shared" si="71"/>
        <v>0</v>
      </c>
    </row>
    <row r="361" spans="1:17" x14ac:dyDescent="0.25">
      <c r="A361" t="s">
        <v>359</v>
      </c>
      <c r="B361" s="5" t="str">
        <f>VLOOKUP(I361,KeyValues!$J$2:$K$1401,2)</f>
        <v>$$$</v>
      </c>
      <c r="C361">
        <f t="shared" si="60"/>
        <v>8000</v>
      </c>
      <c r="D361">
        <f t="shared" si="61"/>
        <v>800</v>
      </c>
      <c r="E361">
        <f t="shared" si="62"/>
        <v>10</v>
      </c>
      <c r="F361" s="7" t="str">
        <f>VLOOKUP(E361,KeyValues!$A$2:$B376,2)</f>
        <v>Link Box</v>
      </c>
      <c r="G361">
        <f t="shared" si="64"/>
        <v>10</v>
      </c>
      <c r="H361" s="7" t="str">
        <f>VLOOKUP($G361,KeyValues!$S$2:$T$64,2)</f>
        <v>Decorated Chest</v>
      </c>
      <c r="I361">
        <f t="shared" si="63"/>
        <v>360</v>
      </c>
      <c r="J361">
        <f t="shared" si="65"/>
        <v>0</v>
      </c>
      <c r="K361" s="8">
        <f>IF(OR($E361=9,$E361=5),VLOOKUP(J361,KeyValues!$D$2:$E$562,2),IF(AND($E361=14,NOT(VLOOKUP(J361,KeyValues!$D$2:$E$562,2) = 0)),"???",0))</f>
        <v>0</v>
      </c>
      <c r="L361">
        <f t="shared" si="66"/>
        <v>0</v>
      </c>
      <c r="M361">
        <f t="shared" si="67"/>
        <v>0</v>
      </c>
      <c r="N361">
        <f t="shared" si="68"/>
        <v>0</v>
      </c>
      <c r="O361">
        <f t="shared" si="69"/>
        <v>10</v>
      </c>
      <c r="P361">
        <f t="shared" si="70"/>
        <v>2</v>
      </c>
      <c r="Q361">
        <f t="shared" si="71"/>
        <v>0</v>
      </c>
    </row>
    <row r="362" spans="1:17" x14ac:dyDescent="0.25">
      <c r="A362" t="s">
        <v>360</v>
      </c>
      <c r="B362" s="5" t="str">
        <f>VLOOKUP(I362,KeyValues!$J$2:$K$1401,2)</f>
        <v>$$$</v>
      </c>
      <c r="C362">
        <f t="shared" si="60"/>
        <v>8000</v>
      </c>
      <c r="D362">
        <f t="shared" si="61"/>
        <v>300</v>
      </c>
      <c r="E362">
        <f t="shared" si="62"/>
        <v>10</v>
      </c>
      <c r="F362" s="7" t="str">
        <f>VLOOKUP(E362,KeyValues!$A$2:$B377,2)</f>
        <v>Link Box</v>
      </c>
      <c r="G362">
        <f t="shared" si="64"/>
        <v>10</v>
      </c>
      <c r="H362" s="7" t="str">
        <f>VLOOKUP($G362,KeyValues!$S$2:$T$64,2)</f>
        <v>Decorated Chest</v>
      </c>
      <c r="I362">
        <f t="shared" si="63"/>
        <v>361</v>
      </c>
      <c r="J362">
        <f t="shared" si="65"/>
        <v>0</v>
      </c>
      <c r="K362" s="8">
        <f>IF(OR($E362=9,$E362=5),VLOOKUP(J362,KeyValues!$D$2:$E$562,2),IF(AND($E362=14,NOT(VLOOKUP(J362,KeyValues!$D$2:$E$562,2) = 0)),"???",0))</f>
        <v>0</v>
      </c>
      <c r="L362">
        <f t="shared" si="66"/>
        <v>0</v>
      </c>
      <c r="M362">
        <f t="shared" si="67"/>
        <v>0</v>
      </c>
      <c r="N362">
        <f t="shared" si="68"/>
        <v>0</v>
      </c>
      <c r="O362">
        <f t="shared" si="69"/>
        <v>10</v>
      </c>
      <c r="P362">
        <f t="shared" si="70"/>
        <v>2</v>
      </c>
      <c r="Q362">
        <f t="shared" si="71"/>
        <v>0</v>
      </c>
    </row>
    <row r="363" spans="1:17" x14ac:dyDescent="0.25">
      <c r="A363" t="s">
        <v>361</v>
      </c>
      <c r="B363" s="5" t="str">
        <f>VLOOKUP(I363,KeyValues!$J$2:$K$1401,2)</f>
        <v>Link Box</v>
      </c>
      <c r="C363">
        <f t="shared" si="60"/>
        <v>9000</v>
      </c>
      <c r="D363">
        <f t="shared" si="61"/>
        <v>150</v>
      </c>
      <c r="E363">
        <f t="shared" si="62"/>
        <v>10</v>
      </c>
      <c r="F363" s="7" t="str">
        <f>VLOOKUP(E363,KeyValues!$A$2:$B378,2)</f>
        <v>Link Box</v>
      </c>
      <c r="G363">
        <f t="shared" si="64"/>
        <v>10</v>
      </c>
      <c r="H363" s="7" t="str">
        <f>VLOOKUP($G363,KeyValues!$S$2:$T$64,2)</f>
        <v>Decorated Chest</v>
      </c>
      <c r="I363">
        <f t="shared" si="63"/>
        <v>362</v>
      </c>
      <c r="J363">
        <f t="shared" si="65"/>
        <v>0</v>
      </c>
      <c r="K363" s="8">
        <f>IF(OR($E363=9,$E363=5),VLOOKUP(J363,KeyValues!$D$2:$E$562,2),IF(AND($E363=14,NOT(VLOOKUP(J363,KeyValues!$D$2:$E$562,2) = 0)),"???",0))</f>
        <v>0</v>
      </c>
      <c r="L363">
        <f t="shared" si="66"/>
        <v>0</v>
      </c>
      <c r="M363">
        <f t="shared" si="67"/>
        <v>0</v>
      </c>
      <c r="N363">
        <f t="shared" si="68"/>
        <v>0</v>
      </c>
      <c r="O363">
        <f t="shared" si="69"/>
        <v>10</v>
      </c>
      <c r="P363">
        <f t="shared" si="70"/>
        <v>3</v>
      </c>
      <c r="Q363">
        <f t="shared" si="71"/>
        <v>0</v>
      </c>
    </row>
    <row r="364" spans="1:17" x14ac:dyDescent="0.25">
      <c r="A364" t="s">
        <v>362</v>
      </c>
      <c r="B364" s="5" t="str">
        <f>VLOOKUP(I364,KeyValues!$J$2:$K$1401,2)</f>
        <v>$$$</v>
      </c>
      <c r="C364">
        <f t="shared" si="60"/>
        <v>1500</v>
      </c>
      <c r="D364">
        <f t="shared" si="61"/>
        <v>500</v>
      </c>
      <c r="E364">
        <f t="shared" si="62"/>
        <v>10</v>
      </c>
      <c r="F364" s="7" t="str">
        <f>VLOOKUP(E364,KeyValues!$A$2:$B379,2)</f>
        <v>Link Box</v>
      </c>
      <c r="G364">
        <f t="shared" si="64"/>
        <v>10</v>
      </c>
      <c r="H364" s="7" t="str">
        <f>VLOOKUP($G364,KeyValues!$S$2:$T$64,2)</f>
        <v>Decorated Chest</v>
      </c>
      <c r="I364">
        <f t="shared" si="63"/>
        <v>363</v>
      </c>
      <c r="J364">
        <f t="shared" si="65"/>
        <v>0</v>
      </c>
      <c r="K364" s="8">
        <f>IF(OR($E364=9,$E364=5),VLOOKUP(J364,KeyValues!$D$2:$E$562,2),IF(AND($E364=14,NOT(VLOOKUP(J364,KeyValues!$D$2:$E$562,2) = 0)),"???",0))</f>
        <v>0</v>
      </c>
      <c r="L364">
        <f t="shared" si="66"/>
        <v>0</v>
      </c>
      <c r="M364">
        <f t="shared" si="67"/>
        <v>0</v>
      </c>
      <c r="N364">
        <f t="shared" si="68"/>
        <v>0</v>
      </c>
      <c r="O364">
        <f t="shared" si="69"/>
        <v>10</v>
      </c>
      <c r="P364">
        <f t="shared" si="70"/>
        <v>2</v>
      </c>
      <c r="Q364">
        <f t="shared" si="71"/>
        <v>0</v>
      </c>
    </row>
    <row r="365" spans="1:17" x14ac:dyDescent="0.25">
      <c r="A365" t="s">
        <v>363</v>
      </c>
      <c r="B365" s="5" t="str">
        <f>VLOOKUP(I365,KeyValues!$J$2:$K$1401,2)</f>
        <v>Gorgeous Box</v>
      </c>
      <c r="C365">
        <f t="shared" si="60"/>
        <v>8000</v>
      </c>
      <c r="D365">
        <f t="shared" si="61"/>
        <v>200</v>
      </c>
      <c r="E365">
        <f t="shared" si="62"/>
        <v>12</v>
      </c>
      <c r="F365" s="7" t="str">
        <f>VLOOKUP(E365,KeyValues!$A$2:$B380,2)</f>
        <v>Box 1</v>
      </c>
      <c r="G365">
        <f t="shared" si="64"/>
        <v>19</v>
      </c>
      <c r="H365" s="7" t="str">
        <f>VLOOKUP($G365,KeyValues!$S$2:$T$64,2)</f>
        <v>Chest 1</v>
      </c>
      <c r="I365">
        <f t="shared" si="63"/>
        <v>364</v>
      </c>
      <c r="J365">
        <f t="shared" si="65"/>
        <v>0</v>
      </c>
      <c r="K365" s="8">
        <f>IF(OR($E365=9,$E365=5),VLOOKUP(J365,KeyValues!$D$2:$E$562,2),IF(AND($E365=14,NOT(VLOOKUP(J365,KeyValues!$D$2:$E$562,2) = 0)),"???",0))</f>
        <v>0</v>
      </c>
      <c r="L365">
        <f t="shared" si="66"/>
        <v>0</v>
      </c>
      <c r="M365">
        <f t="shared" si="67"/>
        <v>0</v>
      </c>
      <c r="N365">
        <f t="shared" si="68"/>
        <v>3</v>
      </c>
      <c r="O365">
        <f t="shared" si="69"/>
        <v>10</v>
      </c>
      <c r="P365">
        <f t="shared" si="70"/>
        <v>3</v>
      </c>
      <c r="Q365">
        <f t="shared" si="71"/>
        <v>0</v>
      </c>
    </row>
    <row r="366" spans="1:17" x14ac:dyDescent="0.25">
      <c r="A366" t="s">
        <v>364</v>
      </c>
      <c r="B366" s="5" t="str">
        <f>VLOOKUP(I366,KeyValues!$J$2:$K$1401,2)</f>
        <v>Gorgeous Box</v>
      </c>
      <c r="C366">
        <f t="shared" si="60"/>
        <v>8000</v>
      </c>
      <c r="D366">
        <f t="shared" si="61"/>
        <v>200</v>
      </c>
      <c r="E366">
        <f t="shared" si="62"/>
        <v>13</v>
      </c>
      <c r="F366" s="7" t="str">
        <f>VLOOKUP(E366,KeyValues!$A$2:$B381,2)</f>
        <v>Box 2</v>
      </c>
      <c r="G366">
        <f t="shared" si="64"/>
        <v>19</v>
      </c>
      <c r="H366" s="7" t="str">
        <f>VLOOKUP($G366,KeyValues!$S$2:$T$64,2)</f>
        <v>Chest 1</v>
      </c>
      <c r="I366">
        <f t="shared" si="63"/>
        <v>365</v>
      </c>
      <c r="J366">
        <f t="shared" si="65"/>
        <v>0</v>
      </c>
      <c r="K366" s="8">
        <f>IF(OR($E366=9,$E366=5),VLOOKUP(J366,KeyValues!$D$2:$E$562,2),IF(AND($E366=14,NOT(VLOOKUP(J366,KeyValues!$D$2:$E$562,2) = 0)),"???",0))</f>
        <v>0</v>
      </c>
      <c r="L366">
        <f t="shared" si="66"/>
        <v>0</v>
      </c>
      <c r="M366">
        <f t="shared" si="67"/>
        <v>0</v>
      </c>
      <c r="N366">
        <f t="shared" si="68"/>
        <v>3</v>
      </c>
      <c r="O366">
        <f t="shared" si="69"/>
        <v>10</v>
      </c>
      <c r="P366">
        <f t="shared" si="70"/>
        <v>3</v>
      </c>
      <c r="Q366">
        <f t="shared" si="71"/>
        <v>0</v>
      </c>
    </row>
    <row r="367" spans="1:17" x14ac:dyDescent="0.25">
      <c r="A367" t="s">
        <v>365</v>
      </c>
      <c r="B367" s="5" t="str">
        <f>VLOOKUP(I367,KeyValues!$J$2:$K$1401,2)</f>
        <v>Gorgeous Box</v>
      </c>
      <c r="C367">
        <f t="shared" si="60"/>
        <v>8000</v>
      </c>
      <c r="D367">
        <f t="shared" si="61"/>
        <v>200</v>
      </c>
      <c r="E367">
        <f t="shared" si="62"/>
        <v>14</v>
      </c>
      <c r="F367" s="7" t="str">
        <f>VLOOKUP(E367,KeyValues!$A$2:$B382,2)</f>
        <v>Box 3</v>
      </c>
      <c r="G367">
        <f t="shared" si="64"/>
        <v>19</v>
      </c>
      <c r="H367" s="7" t="str">
        <f>VLOOKUP($G367,KeyValues!$S$2:$T$64,2)</f>
        <v>Chest 1</v>
      </c>
      <c r="I367">
        <f t="shared" si="63"/>
        <v>366</v>
      </c>
      <c r="J367">
        <f t="shared" si="65"/>
        <v>0</v>
      </c>
      <c r="K367" s="8">
        <f>IF(OR($E367=9,$E367=5),VLOOKUP(J367,KeyValues!$D$2:$E$562,2),IF(AND($E367=14,NOT(VLOOKUP(J367,KeyValues!$D$2:$E$562,2) = 0)),"???",0))</f>
        <v>0</v>
      </c>
      <c r="L367">
        <f t="shared" si="66"/>
        <v>0</v>
      </c>
      <c r="M367">
        <f t="shared" si="67"/>
        <v>0</v>
      </c>
      <c r="N367">
        <f t="shared" si="68"/>
        <v>3</v>
      </c>
      <c r="O367">
        <f t="shared" si="69"/>
        <v>10</v>
      </c>
      <c r="P367">
        <f t="shared" si="70"/>
        <v>3</v>
      </c>
      <c r="Q367">
        <f t="shared" si="71"/>
        <v>0</v>
      </c>
    </row>
    <row r="368" spans="1:17" x14ac:dyDescent="0.25">
      <c r="A368" t="s">
        <v>366</v>
      </c>
      <c r="B368" s="5" t="str">
        <f>VLOOKUP(I368,KeyValues!$J$2:$K$1401,2)</f>
        <v>Heavy Box</v>
      </c>
      <c r="C368">
        <f t="shared" si="60"/>
        <v>8000</v>
      </c>
      <c r="D368">
        <f t="shared" si="61"/>
        <v>200</v>
      </c>
      <c r="E368">
        <f t="shared" si="62"/>
        <v>12</v>
      </c>
      <c r="F368" s="7" t="str">
        <f>VLOOKUP(E368,KeyValues!$A$2:$B383,2)</f>
        <v>Box 1</v>
      </c>
      <c r="G368">
        <f t="shared" si="64"/>
        <v>19</v>
      </c>
      <c r="H368" s="7" t="str">
        <f>VLOOKUP($G368,KeyValues!$S$2:$T$64,2)</f>
        <v>Chest 1</v>
      </c>
      <c r="I368">
        <f t="shared" si="63"/>
        <v>367</v>
      </c>
      <c r="J368">
        <f t="shared" si="65"/>
        <v>0</v>
      </c>
      <c r="K368" s="8">
        <f>IF(OR($E368=9,$E368=5),VLOOKUP(J368,KeyValues!$D$2:$E$562,2),IF(AND($E368=14,NOT(VLOOKUP(J368,KeyValues!$D$2:$E$562,2) = 0)),"???",0))</f>
        <v>0</v>
      </c>
      <c r="L368">
        <f t="shared" si="66"/>
        <v>0</v>
      </c>
      <c r="M368">
        <f t="shared" si="67"/>
        <v>0</v>
      </c>
      <c r="N368">
        <f t="shared" si="68"/>
        <v>0</v>
      </c>
      <c r="O368">
        <f t="shared" si="69"/>
        <v>10</v>
      </c>
      <c r="P368">
        <f t="shared" si="70"/>
        <v>3</v>
      </c>
      <c r="Q368">
        <f t="shared" si="71"/>
        <v>0</v>
      </c>
    </row>
    <row r="369" spans="1:17" x14ac:dyDescent="0.25">
      <c r="A369" t="s">
        <v>367</v>
      </c>
      <c r="B369" s="5" t="str">
        <f>VLOOKUP(I369,KeyValues!$J$2:$K$1401,2)</f>
        <v>Heavy Box</v>
      </c>
      <c r="C369">
        <f t="shared" si="60"/>
        <v>8000</v>
      </c>
      <c r="D369">
        <f t="shared" si="61"/>
        <v>200</v>
      </c>
      <c r="E369">
        <f t="shared" si="62"/>
        <v>13</v>
      </c>
      <c r="F369" s="7" t="str">
        <f>VLOOKUP(E369,KeyValues!$A$2:$B384,2)</f>
        <v>Box 2</v>
      </c>
      <c r="G369">
        <f t="shared" si="64"/>
        <v>19</v>
      </c>
      <c r="H369" s="7" t="str">
        <f>VLOOKUP($G369,KeyValues!$S$2:$T$64,2)</f>
        <v>Chest 1</v>
      </c>
      <c r="I369">
        <f t="shared" si="63"/>
        <v>368</v>
      </c>
      <c r="J369">
        <f t="shared" si="65"/>
        <v>0</v>
      </c>
      <c r="K369" s="8">
        <f>IF(OR($E369=9,$E369=5),VLOOKUP(J369,KeyValues!$D$2:$E$562,2),IF(AND($E369=14,NOT(VLOOKUP(J369,KeyValues!$D$2:$E$562,2) = 0)),"???",0))</f>
        <v>0</v>
      </c>
      <c r="L369">
        <f t="shared" si="66"/>
        <v>0</v>
      </c>
      <c r="M369">
        <f t="shared" si="67"/>
        <v>0</v>
      </c>
      <c r="N369">
        <f t="shared" si="68"/>
        <v>0</v>
      </c>
      <c r="O369">
        <f t="shared" si="69"/>
        <v>10</v>
      </c>
      <c r="P369">
        <f t="shared" si="70"/>
        <v>3</v>
      </c>
      <c r="Q369">
        <f t="shared" si="71"/>
        <v>0</v>
      </c>
    </row>
    <row r="370" spans="1:17" x14ac:dyDescent="0.25">
      <c r="A370" t="s">
        <v>368</v>
      </c>
      <c r="B370" s="5" t="str">
        <f>VLOOKUP(I370,KeyValues!$J$2:$K$1401,2)</f>
        <v>Heavy Box</v>
      </c>
      <c r="C370">
        <f t="shared" si="60"/>
        <v>8000</v>
      </c>
      <c r="D370">
        <f t="shared" si="61"/>
        <v>200</v>
      </c>
      <c r="E370">
        <f t="shared" si="62"/>
        <v>14</v>
      </c>
      <c r="F370" s="7" t="str">
        <f>VLOOKUP(E370,KeyValues!$A$2:$B385,2)</f>
        <v>Box 3</v>
      </c>
      <c r="G370">
        <f t="shared" si="64"/>
        <v>19</v>
      </c>
      <c r="H370" s="7" t="str">
        <f>VLOOKUP($G370,KeyValues!$S$2:$T$64,2)</f>
        <v>Chest 1</v>
      </c>
      <c r="I370">
        <f t="shared" si="63"/>
        <v>369</v>
      </c>
      <c r="J370">
        <f t="shared" si="65"/>
        <v>0</v>
      </c>
      <c r="K370" s="8">
        <f>IF(OR($E370=9,$E370=5),VLOOKUP(J370,KeyValues!$D$2:$E$562,2),IF(AND($E370=14,NOT(VLOOKUP(J370,KeyValues!$D$2:$E$562,2) = 0)),"???",0))</f>
        <v>0</v>
      </c>
      <c r="L370">
        <f t="shared" si="66"/>
        <v>0</v>
      </c>
      <c r="M370">
        <f t="shared" si="67"/>
        <v>0</v>
      </c>
      <c r="N370">
        <f t="shared" si="68"/>
        <v>0</v>
      </c>
      <c r="O370">
        <f t="shared" si="69"/>
        <v>10</v>
      </c>
      <c r="P370">
        <f t="shared" si="70"/>
        <v>3</v>
      </c>
      <c r="Q370">
        <f t="shared" si="71"/>
        <v>0</v>
      </c>
    </row>
    <row r="371" spans="1:17" x14ac:dyDescent="0.25">
      <c r="A371" t="s">
        <v>369</v>
      </c>
      <c r="B371" s="5" t="str">
        <f>VLOOKUP(I371,KeyValues!$J$2:$K$1401,2)</f>
        <v>Shiny Box</v>
      </c>
      <c r="C371">
        <f t="shared" si="60"/>
        <v>8000</v>
      </c>
      <c r="D371">
        <f t="shared" si="61"/>
        <v>200</v>
      </c>
      <c r="E371">
        <f t="shared" si="62"/>
        <v>12</v>
      </c>
      <c r="F371" s="7" t="str">
        <f>VLOOKUP(E371,KeyValues!$A$2:$B386,2)</f>
        <v>Box 1</v>
      </c>
      <c r="G371">
        <f t="shared" si="64"/>
        <v>19</v>
      </c>
      <c r="H371" s="7" t="str">
        <f>VLOOKUP($G371,KeyValues!$S$2:$T$64,2)</f>
        <v>Chest 1</v>
      </c>
      <c r="I371">
        <f t="shared" si="63"/>
        <v>370</v>
      </c>
      <c r="J371">
        <f t="shared" si="65"/>
        <v>0</v>
      </c>
      <c r="K371" s="8">
        <f>IF(OR($E371=9,$E371=5),VLOOKUP(J371,KeyValues!$D$2:$E$562,2),IF(AND($E371=14,NOT(VLOOKUP(J371,KeyValues!$D$2:$E$562,2) = 0)),"???",0))</f>
        <v>0</v>
      </c>
      <c r="L371">
        <f t="shared" si="66"/>
        <v>0</v>
      </c>
      <c r="M371">
        <f t="shared" si="67"/>
        <v>0</v>
      </c>
      <c r="N371">
        <f t="shared" si="68"/>
        <v>3</v>
      </c>
      <c r="O371">
        <f t="shared" si="69"/>
        <v>10</v>
      </c>
      <c r="P371">
        <f t="shared" si="70"/>
        <v>3</v>
      </c>
      <c r="Q371">
        <f t="shared" si="71"/>
        <v>0</v>
      </c>
    </row>
    <row r="372" spans="1:17" x14ac:dyDescent="0.25">
      <c r="A372" t="s">
        <v>370</v>
      </c>
      <c r="B372" s="5" t="str">
        <f>VLOOKUP(I372,KeyValues!$J$2:$K$1401,2)</f>
        <v>Shiny Box</v>
      </c>
      <c r="C372">
        <f t="shared" si="60"/>
        <v>8000</v>
      </c>
      <c r="D372">
        <f t="shared" si="61"/>
        <v>200</v>
      </c>
      <c r="E372">
        <f t="shared" si="62"/>
        <v>13</v>
      </c>
      <c r="F372" s="7" t="str">
        <f>VLOOKUP(E372,KeyValues!$A$2:$B387,2)</f>
        <v>Box 2</v>
      </c>
      <c r="G372">
        <f t="shared" si="64"/>
        <v>19</v>
      </c>
      <c r="H372" s="7" t="str">
        <f>VLOOKUP($G372,KeyValues!$S$2:$T$64,2)</f>
        <v>Chest 1</v>
      </c>
      <c r="I372">
        <f t="shared" si="63"/>
        <v>371</v>
      </c>
      <c r="J372">
        <f t="shared" si="65"/>
        <v>0</v>
      </c>
      <c r="K372" s="8">
        <f>IF(OR($E372=9,$E372=5),VLOOKUP(J372,KeyValues!$D$2:$E$562,2),IF(AND($E372=14,NOT(VLOOKUP(J372,KeyValues!$D$2:$E$562,2) = 0)),"???",0))</f>
        <v>0</v>
      </c>
      <c r="L372">
        <f t="shared" si="66"/>
        <v>0</v>
      </c>
      <c r="M372">
        <f t="shared" si="67"/>
        <v>0</v>
      </c>
      <c r="N372">
        <f t="shared" si="68"/>
        <v>3</v>
      </c>
      <c r="O372">
        <f t="shared" si="69"/>
        <v>10</v>
      </c>
      <c r="P372">
        <f t="shared" si="70"/>
        <v>3</v>
      </c>
      <c r="Q372">
        <f t="shared" si="71"/>
        <v>0</v>
      </c>
    </row>
    <row r="373" spans="1:17" x14ac:dyDescent="0.25">
      <c r="A373" t="s">
        <v>371</v>
      </c>
      <c r="B373" s="5" t="str">
        <f>VLOOKUP(I373,KeyValues!$J$2:$K$1401,2)</f>
        <v>Shiny Box</v>
      </c>
      <c r="C373">
        <f t="shared" si="60"/>
        <v>8000</v>
      </c>
      <c r="D373">
        <f t="shared" si="61"/>
        <v>200</v>
      </c>
      <c r="E373">
        <f t="shared" si="62"/>
        <v>14</v>
      </c>
      <c r="F373" s="7" t="str">
        <f>VLOOKUP(E373,KeyValues!$A$2:$B388,2)</f>
        <v>Box 3</v>
      </c>
      <c r="G373">
        <f t="shared" si="64"/>
        <v>19</v>
      </c>
      <c r="H373" s="7" t="str">
        <f>VLOOKUP($G373,KeyValues!$S$2:$T$64,2)</f>
        <v>Chest 1</v>
      </c>
      <c r="I373">
        <f t="shared" si="63"/>
        <v>372</v>
      </c>
      <c r="J373">
        <f t="shared" si="65"/>
        <v>0</v>
      </c>
      <c r="K373" s="8">
        <f>IF(OR($E373=9,$E373=5),VLOOKUP(J373,KeyValues!$D$2:$E$562,2),IF(AND($E373=14,NOT(VLOOKUP(J373,KeyValues!$D$2:$E$562,2) = 0)),"???",0))</f>
        <v>0</v>
      </c>
      <c r="L373">
        <f t="shared" si="66"/>
        <v>0</v>
      </c>
      <c r="M373">
        <f t="shared" si="67"/>
        <v>0</v>
      </c>
      <c r="N373">
        <f t="shared" si="68"/>
        <v>3</v>
      </c>
      <c r="O373">
        <f t="shared" si="69"/>
        <v>10</v>
      </c>
      <c r="P373">
        <f t="shared" si="70"/>
        <v>3</v>
      </c>
      <c r="Q373">
        <f t="shared" si="71"/>
        <v>0</v>
      </c>
    </row>
    <row r="374" spans="1:17" x14ac:dyDescent="0.25">
      <c r="A374" t="s">
        <v>372</v>
      </c>
      <c r="B374" s="5" t="str">
        <f>VLOOKUP(I374,KeyValues!$J$2:$K$1401,2)</f>
        <v>Nifty Box</v>
      </c>
      <c r="C374">
        <f t="shared" si="60"/>
        <v>8000</v>
      </c>
      <c r="D374">
        <f t="shared" si="61"/>
        <v>200</v>
      </c>
      <c r="E374">
        <f t="shared" si="62"/>
        <v>12</v>
      </c>
      <c r="F374" s="7" t="str">
        <f>VLOOKUP(E374,KeyValues!$A$2:$B389,2)</f>
        <v>Box 1</v>
      </c>
      <c r="G374">
        <f t="shared" si="64"/>
        <v>24</v>
      </c>
      <c r="H374" s="7" t="str">
        <f>VLOOKUP($G374,KeyValues!$S$2:$T$64,2)</f>
        <v>Chest 2</v>
      </c>
      <c r="I374">
        <f t="shared" si="63"/>
        <v>373</v>
      </c>
      <c r="J374">
        <f t="shared" si="65"/>
        <v>0</v>
      </c>
      <c r="K374" s="8">
        <f>IF(OR($E374=9,$E374=5),VLOOKUP(J374,KeyValues!$D$2:$E$562,2),IF(AND($E374=14,NOT(VLOOKUP(J374,KeyValues!$D$2:$E$562,2) = 0)),"???",0))</f>
        <v>0</v>
      </c>
      <c r="L374">
        <f t="shared" si="66"/>
        <v>0</v>
      </c>
      <c r="M374">
        <f t="shared" si="67"/>
        <v>0</v>
      </c>
      <c r="N374">
        <f t="shared" si="68"/>
        <v>0</v>
      </c>
      <c r="O374">
        <f t="shared" si="69"/>
        <v>10</v>
      </c>
      <c r="P374">
        <f t="shared" si="70"/>
        <v>3</v>
      </c>
      <c r="Q374">
        <f t="shared" si="71"/>
        <v>0</v>
      </c>
    </row>
    <row r="375" spans="1:17" x14ac:dyDescent="0.25">
      <c r="A375" t="s">
        <v>373</v>
      </c>
      <c r="B375" s="5" t="str">
        <f>VLOOKUP(I375,KeyValues!$J$2:$K$1401,2)</f>
        <v>Nifty Box</v>
      </c>
      <c r="C375">
        <f t="shared" si="60"/>
        <v>8000</v>
      </c>
      <c r="D375">
        <f t="shared" si="61"/>
        <v>200</v>
      </c>
      <c r="E375">
        <f t="shared" si="62"/>
        <v>13</v>
      </c>
      <c r="F375" s="7" t="str">
        <f>VLOOKUP(E375,KeyValues!$A$2:$B390,2)</f>
        <v>Box 2</v>
      </c>
      <c r="G375">
        <f t="shared" si="64"/>
        <v>24</v>
      </c>
      <c r="H375" s="7" t="str">
        <f>VLOOKUP($G375,KeyValues!$S$2:$T$64,2)</f>
        <v>Chest 2</v>
      </c>
      <c r="I375">
        <f t="shared" si="63"/>
        <v>374</v>
      </c>
      <c r="J375">
        <f t="shared" si="65"/>
        <v>0</v>
      </c>
      <c r="K375" s="8">
        <f>IF(OR($E375=9,$E375=5),VLOOKUP(J375,KeyValues!$D$2:$E$562,2),IF(AND($E375=14,NOT(VLOOKUP(J375,KeyValues!$D$2:$E$562,2) = 0)),"???",0))</f>
        <v>0</v>
      </c>
      <c r="L375">
        <f t="shared" si="66"/>
        <v>0</v>
      </c>
      <c r="M375">
        <f t="shared" si="67"/>
        <v>0</v>
      </c>
      <c r="N375">
        <f t="shared" si="68"/>
        <v>0</v>
      </c>
      <c r="O375">
        <f t="shared" si="69"/>
        <v>10</v>
      </c>
      <c r="P375">
        <f t="shared" si="70"/>
        <v>3</v>
      </c>
      <c r="Q375">
        <f t="shared" si="71"/>
        <v>0</v>
      </c>
    </row>
    <row r="376" spans="1:17" x14ac:dyDescent="0.25">
      <c r="A376" t="s">
        <v>374</v>
      </c>
      <c r="B376" s="5" t="str">
        <f>VLOOKUP(I376,KeyValues!$J$2:$K$1401,2)</f>
        <v>Nifty Box</v>
      </c>
      <c r="C376">
        <f t="shared" si="60"/>
        <v>8000</v>
      </c>
      <c r="D376">
        <f t="shared" si="61"/>
        <v>200</v>
      </c>
      <c r="E376">
        <f t="shared" si="62"/>
        <v>14</v>
      </c>
      <c r="F376" s="7" t="str">
        <f>VLOOKUP(E376,KeyValues!$A$2:$B391,2)</f>
        <v>Box 3</v>
      </c>
      <c r="G376">
        <f t="shared" si="64"/>
        <v>24</v>
      </c>
      <c r="H376" s="7" t="str">
        <f>VLOOKUP($G376,KeyValues!$S$2:$T$64,2)</f>
        <v>Chest 2</v>
      </c>
      <c r="I376">
        <f t="shared" si="63"/>
        <v>375</v>
      </c>
      <c r="J376">
        <f t="shared" si="65"/>
        <v>0</v>
      </c>
      <c r="K376" s="8">
        <f>IF(OR($E376=9,$E376=5),VLOOKUP(J376,KeyValues!$D$2:$E$562,2),IF(AND($E376=14,NOT(VLOOKUP(J376,KeyValues!$D$2:$E$562,2) = 0)),"???",0))</f>
        <v>0</v>
      </c>
      <c r="L376">
        <f t="shared" si="66"/>
        <v>0</v>
      </c>
      <c r="M376">
        <f t="shared" si="67"/>
        <v>0</v>
      </c>
      <c r="N376">
        <f t="shared" si="68"/>
        <v>0</v>
      </c>
      <c r="O376">
        <f t="shared" si="69"/>
        <v>10</v>
      </c>
      <c r="P376">
        <f t="shared" si="70"/>
        <v>3</v>
      </c>
      <c r="Q376">
        <f t="shared" si="71"/>
        <v>0</v>
      </c>
    </row>
    <row r="377" spans="1:17" x14ac:dyDescent="0.25">
      <c r="A377" t="s">
        <v>375</v>
      </c>
      <c r="B377" s="5" t="str">
        <f>VLOOKUP(I377,KeyValues!$J$2:$K$1401,2)</f>
        <v>Dainty Box</v>
      </c>
      <c r="C377">
        <f t="shared" si="60"/>
        <v>8000</v>
      </c>
      <c r="D377">
        <f t="shared" si="61"/>
        <v>200</v>
      </c>
      <c r="E377">
        <f t="shared" si="62"/>
        <v>12</v>
      </c>
      <c r="F377" s="7" t="str">
        <f>VLOOKUP(E377,KeyValues!$A$2:$B392,2)</f>
        <v>Box 1</v>
      </c>
      <c r="G377">
        <f t="shared" si="64"/>
        <v>24</v>
      </c>
      <c r="H377" s="7" t="str">
        <f>VLOOKUP($G377,KeyValues!$S$2:$T$64,2)</f>
        <v>Chest 2</v>
      </c>
      <c r="I377">
        <f t="shared" si="63"/>
        <v>376</v>
      </c>
      <c r="J377">
        <f t="shared" si="65"/>
        <v>0</v>
      </c>
      <c r="K377" s="8">
        <f>IF(OR($E377=9,$E377=5),VLOOKUP(J377,KeyValues!$D$2:$E$562,2),IF(AND($E377=14,NOT(VLOOKUP(J377,KeyValues!$D$2:$E$562,2) = 0)),"???",0))</f>
        <v>0</v>
      </c>
      <c r="L377">
        <f t="shared" si="66"/>
        <v>0</v>
      </c>
      <c r="M377">
        <f t="shared" si="67"/>
        <v>0</v>
      </c>
      <c r="N377">
        <f t="shared" si="68"/>
        <v>0</v>
      </c>
      <c r="O377">
        <f t="shared" si="69"/>
        <v>10</v>
      </c>
      <c r="P377">
        <f t="shared" si="70"/>
        <v>3</v>
      </c>
      <c r="Q377">
        <f t="shared" si="71"/>
        <v>0</v>
      </c>
    </row>
    <row r="378" spans="1:17" x14ac:dyDescent="0.25">
      <c r="A378" t="s">
        <v>376</v>
      </c>
      <c r="B378" s="5" t="str">
        <f>VLOOKUP(I378,KeyValues!$J$2:$K$1401,2)</f>
        <v>Dainty Box</v>
      </c>
      <c r="C378">
        <f t="shared" si="60"/>
        <v>8000</v>
      </c>
      <c r="D378">
        <f t="shared" si="61"/>
        <v>200</v>
      </c>
      <c r="E378">
        <f t="shared" si="62"/>
        <v>13</v>
      </c>
      <c r="F378" s="7" t="str">
        <f>VLOOKUP(E378,KeyValues!$A$2:$B393,2)</f>
        <v>Box 2</v>
      </c>
      <c r="G378">
        <f t="shared" si="64"/>
        <v>24</v>
      </c>
      <c r="H378" s="7" t="str">
        <f>VLOOKUP($G378,KeyValues!$S$2:$T$64,2)</f>
        <v>Chest 2</v>
      </c>
      <c r="I378">
        <f t="shared" si="63"/>
        <v>377</v>
      </c>
      <c r="J378">
        <f t="shared" si="65"/>
        <v>0</v>
      </c>
      <c r="K378" s="8">
        <f>IF(OR($E378=9,$E378=5),VLOOKUP(J378,KeyValues!$D$2:$E$562,2),IF(AND($E378=14,NOT(VLOOKUP(J378,KeyValues!$D$2:$E$562,2) = 0)),"???",0))</f>
        <v>0</v>
      </c>
      <c r="L378">
        <f t="shared" si="66"/>
        <v>0</v>
      </c>
      <c r="M378">
        <f t="shared" si="67"/>
        <v>0</v>
      </c>
      <c r="N378">
        <f t="shared" si="68"/>
        <v>0</v>
      </c>
      <c r="O378">
        <f t="shared" si="69"/>
        <v>10</v>
      </c>
      <c r="P378">
        <f t="shared" si="70"/>
        <v>3</v>
      </c>
      <c r="Q378">
        <f t="shared" si="71"/>
        <v>0</v>
      </c>
    </row>
    <row r="379" spans="1:17" x14ac:dyDescent="0.25">
      <c r="A379" t="s">
        <v>377</v>
      </c>
      <c r="B379" s="5" t="str">
        <f>VLOOKUP(I379,KeyValues!$J$2:$K$1401,2)</f>
        <v>Dainty Box</v>
      </c>
      <c r="C379">
        <f t="shared" si="60"/>
        <v>8000</v>
      </c>
      <c r="D379">
        <f t="shared" si="61"/>
        <v>200</v>
      </c>
      <c r="E379">
        <f t="shared" si="62"/>
        <v>14</v>
      </c>
      <c r="F379" s="7" t="str">
        <f>VLOOKUP(E379,KeyValues!$A$2:$B394,2)</f>
        <v>Box 3</v>
      </c>
      <c r="G379">
        <f t="shared" si="64"/>
        <v>24</v>
      </c>
      <c r="H379" s="7" t="str">
        <f>VLOOKUP($G379,KeyValues!$S$2:$T$64,2)</f>
        <v>Chest 2</v>
      </c>
      <c r="I379">
        <f t="shared" si="63"/>
        <v>378</v>
      </c>
      <c r="J379">
        <f t="shared" si="65"/>
        <v>0</v>
      </c>
      <c r="K379" s="8">
        <f>IF(OR($E379=9,$E379=5),VLOOKUP(J379,KeyValues!$D$2:$E$562,2),IF(AND($E379=14,NOT(VLOOKUP(J379,KeyValues!$D$2:$E$562,2) = 0)),"???",0))</f>
        <v>0</v>
      </c>
      <c r="L379">
        <f t="shared" si="66"/>
        <v>0</v>
      </c>
      <c r="M379">
        <f t="shared" si="67"/>
        <v>0</v>
      </c>
      <c r="N379">
        <f t="shared" si="68"/>
        <v>0</v>
      </c>
      <c r="O379">
        <f t="shared" si="69"/>
        <v>10</v>
      </c>
      <c r="P379">
        <f t="shared" si="70"/>
        <v>3</v>
      </c>
      <c r="Q379">
        <f t="shared" si="71"/>
        <v>0</v>
      </c>
    </row>
    <row r="380" spans="1:17" x14ac:dyDescent="0.25">
      <c r="A380" t="s">
        <v>378</v>
      </c>
      <c r="B380" s="5" t="str">
        <f>VLOOKUP(I380,KeyValues!$J$2:$K$1401,2)</f>
        <v>Glittery Box</v>
      </c>
      <c r="C380">
        <f t="shared" si="60"/>
        <v>8000</v>
      </c>
      <c r="D380">
        <f t="shared" si="61"/>
        <v>200</v>
      </c>
      <c r="E380">
        <f t="shared" si="62"/>
        <v>12</v>
      </c>
      <c r="F380" s="7" t="str">
        <f>VLOOKUP(E380,KeyValues!$A$2:$B395,2)</f>
        <v>Box 1</v>
      </c>
      <c r="G380">
        <f t="shared" si="64"/>
        <v>19</v>
      </c>
      <c r="H380" s="7" t="str">
        <f>VLOOKUP($G380,KeyValues!$S$2:$T$64,2)</f>
        <v>Chest 1</v>
      </c>
      <c r="I380">
        <f t="shared" si="63"/>
        <v>379</v>
      </c>
      <c r="J380">
        <f t="shared" si="65"/>
        <v>0</v>
      </c>
      <c r="K380" s="8">
        <f>IF(OR($E380=9,$E380=5),VLOOKUP(J380,KeyValues!$D$2:$E$562,2),IF(AND($E380=14,NOT(VLOOKUP(J380,KeyValues!$D$2:$E$562,2) = 0)),"???",0))</f>
        <v>0</v>
      </c>
      <c r="L380">
        <f t="shared" si="66"/>
        <v>0</v>
      </c>
      <c r="M380">
        <f t="shared" si="67"/>
        <v>0</v>
      </c>
      <c r="N380">
        <f t="shared" si="68"/>
        <v>3</v>
      </c>
      <c r="O380">
        <f t="shared" si="69"/>
        <v>10</v>
      </c>
      <c r="P380">
        <f t="shared" si="70"/>
        <v>3</v>
      </c>
      <c r="Q380">
        <f t="shared" si="71"/>
        <v>0</v>
      </c>
    </row>
    <row r="381" spans="1:17" x14ac:dyDescent="0.25">
      <c r="A381" t="s">
        <v>379</v>
      </c>
      <c r="B381" s="5" t="str">
        <f>VLOOKUP(I381,KeyValues!$J$2:$K$1401,2)</f>
        <v>Glittery Box</v>
      </c>
      <c r="C381">
        <f t="shared" si="60"/>
        <v>8000</v>
      </c>
      <c r="D381">
        <f t="shared" si="61"/>
        <v>200</v>
      </c>
      <c r="E381">
        <f t="shared" si="62"/>
        <v>13</v>
      </c>
      <c r="F381" s="7" t="str">
        <f>VLOOKUP(E381,KeyValues!$A$2:$B396,2)</f>
        <v>Box 2</v>
      </c>
      <c r="G381">
        <f t="shared" si="64"/>
        <v>19</v>
      </c>
      <c r="H381" s="7" t="str">
        <f>VLOOKUP($G381,KeyValues!$S$2:$T$64,2)</f>
        <v>Chest 1</v>
      </c>
      <c r="I381">
        <f t="shared" si="63"/>
        <v>380</v>
      </c>
      <c r="J381">
        <f t="shared" si="65"/>
        <v>0</v>
      </c>
      <c r="K381" s="8">
        <f>IF(OR($E381=9,$E381=5),VLOOKUP(J381,KeyValues!$D$2:$E$562,2),IF(AND($E381=14,NOT(VLOOKUP(J381,KeyValues!$D$2:$E$562,2) = 0)),"???",0))</f>
        <v>0</v>
      </c>
      <c r="L381">
        <f t="shared" si="66"/>
        <v>0</v>
      </c>
      <c r="M381">
        <f t="shared" si="67"/>
        <v>0</v>
      </c>
      <c r="N381">
        <f t="shared" si="68"/>
        <v>3</v>
      </c>
      <c r="O381">
        <f t="shared" si="69"/>
        <v>10</v>
      </c>
      <c r="P381">
        <f t="shared" si="70"/>
        <v>3</v>
      </c>
      <c r="Q381">
        <f t="shared" si="71"/>
        <v>0</v>
      </c>
    </row>
    <row r="382" spans="1:17" x14ac:dyDescent="0.25">
      <c r="A382" t="s">
        <v>380</v>
      </c>
      <c r="B382" s="5" t="str">
        <f>VLOOKUP(I382,KeyValues!$J$2:$K$1401,2)</f>
        <v>Glittery Box</v>
      </c>
      <c r="C382">
        <f t="shared" si="60"/>
        <v>8000</v>
      </c>
      <c r="D382">
        <f t="shared" si="61"/>
        <v>200</v>
      </c>
      <c r="E382">
        <f t="shared" si="62"/>
        <v>14</v>
      </c>
      <c r="F382" s="7" t="str">
        <f>VLOOKUP(E382,KeyValues!$A$2:$B397,2)</f>
        <v>Box 3</v>
      </c>
      <c r="G382">
        <f t="shared" si="64"/>
        <v>19</v>
      </c>
      <c r="H382" s="7" t="str">
        <f>VLOOKUP($G382,KeyValues!$S$2:$T$64,2)</f>
        <v>Chest 1</v>
      </c>
      <c r="I382">
        <f t="shared" si="63"/>
        <v>381</v>
      </c>
      <c r="J382">
        <f t="shared" si="65"/>
        <v>0</v>
      </c>
      <c r="K382" s="8">
        <f>IF(OR($E382=9,$E382=5),VLOOKUP(J382,KeyValues!$D$2:$E$562,2),IF(AND($E382=14,NOT(VLOOKUP(J382,KeyValues!$D$2:$E$562,2) = 0)),"???",0))</f>
        <v>0</v>
      </c>
      <c r="L382">
        <f t="shared" si="66"/>
        <v>0</v>
      </c>
      <c r="M382">
        <f t="shared" si="67"/>
        <v>0</v>
      </c>
      <c r="N382">
        <f t="shared" si="68"/>
        <v>3</v>
      </c>
      <c r="O382">
        <f t="shared" si="69"/>
        <v>10</v>
      </c>
      <c r="P382">
        <f t="shared" si="70"/>
        <v>3</v>
      </c>
      <c r="Q382">
        <f t="shared" si="71"/>
        <v>0</v>
      </c>
    </row>
    <row r="383" spans="1:17" x14ac:dyDescent="0.25">
      <c r="A383" t="s">
        <v>381</v>
      </c>
      <c r="B383" s="5" t="str">
        <f>VLOOKUP(I383,KeyValues!$J$2:$K$1401,2)</f>
        <v>Pretty Box</v>
      </c>
      <c r="C383">
        <f t="shared" si="60"/>
        <v>8000</v>
      </c>
      <c r="D383">
        <f t="shared" si="61"/>
        <v>200</v>
      </c>
      <c r="E383">
        <f t="shared" si="62"/>
        <v>12</v>
      </c>
      <c r="F383" s="7" t="str">
        <f>VLOOKUP(E383,KeyValues!$A$2:$B398,2)</f>
        <v>Box 1</v>
      </c>
      <c r="G383">
        <f t="shared" si="64"/>
        <v>19</v>
      </c>
      <c r="H383" s="7" t="str">
        <f>VLOOKUP($G383,KeyValues!$S$2:$T$64,2)</f>
        <v>Chest 1</v>
      </c>
      <c r="I383">
        <f t="shared" si="63"/>
        <v>382</v>
      </c>
      <c r="J383">
        <f t="shared" si="65"/>
        <v>0</v>
      </c>
      <c r="K383" s="8">
        <f>IF(OR($E383=9,$E383=5),VLOOKUP(J383,KeyValues!$D$2:$E$562,2),IF(AND($E383=14,NOT(VLOOKUP(J383,KeyValues!$D$2:$E$562,2) = 0)),"???",0))</f>
        <v>0</v>
      </c>
      <c r="L383">
        <f t="shared" si="66"/>
        <v>0</v>
      </c>
      <c r="M383">
        <f t="shared" si="67"/>
        <v>0</v>
      </c>
      <c r="N383">
        <f t="shared" si="68"/>
        <v>3</v>
      </c>
      <c r="O383">
        <f t="shared" si="69"/>
        <v>10</v>
      </c>
      <c r="P383">
        <f t="shared" si="70"/>
        <v>3</v>
      </c>
      <c r="Q383">
        <f t="shared" si="71"/>
        <v>0</v>
      </c>
    </row>
    <row r="384" spans="1:17" x14ac:dyDescent="0.25">
      <c r="A384" t="s">
        <v>382</v>
      </c>
      <c r="B384" s="5" t="str">
        <f>VLOOKUP(I384,KeyValues!$J$2:$K$1401,2)</f>
        <v>Pretty Box</v>
      </c>
      <c r="C384">
        <f t="shared" si="60"/>
        <v>8000</v>
      </c>
      <c r="D384">
        <f t="shared" si="61"/>
        <v>200</v>
      </c>
      <c r="E384">
        <f t="shared" si="62"/>
        <v>13</v>
      </c>
      <c r="F384" s="7" t="str">
        <f>VLOOKUP(E384,KeyValues!$A$2:$B399,2)</f>
        <v>Box 2</v>
      </c>
      <c r="G384">
        <f t="shared" si="64"/>
        <v>19</v>
      </c>
      <c r="H384" s="7" t="str">
        <f>VLOOKUP($G384,KeyValues!$S$2:$T$64,2)</f>
        <v>Chest 1</v>
      </c>
      <c r="I384">
        <f t="shared" si="63"/>
        <v>383</v>
      </c>
      <c r="J384">
        <f t="shared" si="65"/>
        <v>0</v>
      </c>
      <c r="K384" s="8">
        <f>IF(OR($E384=9,$E384=5),VLOOKUP(J384,KeyValues!$D$2:$E$562,2),IF(AND($E384=14,NOT(VLOOKUP(J384,KeyValues!$D$2:$E$562,2) = 0)),"???",0))</f>
        <v>0</v>
      </c>
      <c r="L384">
        <f t="shared" si="66"/>
        <v>0</v>
      </c>
      <c r="M384">
        <f t="shared" si="67"/>
        <v>0</v>
      </c>
      <c r="N384">
        <f t="shared" si="68"/>
        <v>3</v>
      </c>
      <c r="O384">
        <f t="shared" si="69"/>
        <v>10</v>
      </c>
      <c r="P384">
        <f t="shared" si="70"/>
        <v>3</v>
      </c>
      <c r="Q384">
        <f t="shared" si="71"/>
        <v>0</v>
      </c>
    </row>
    <row r="385" spans="1:17" x14ac:dyDescent="0.25">
      <c r="A385" t="s">
        <v>383</v>
      </c>
      <c r="B385" s="5" t="str">
        <f>VLOOKUP(I385,KeyValues!$J$2:$K$1401,2)</f>
        <v>Pretty Box</v>
      </c>
      <c r="C385">
        <f t="shared" si="60"/>
        <v>8000</v>
      </c>
      <c r="D385">
        <f t="shared" si="61"/>
        <v>200</v>
      </c>
      <c r="E385">
        <f t="shared" si="62"/>
        <v>14</v>
      </c>
      <c r="F385" s="7" t="str">
        <f>VLOOKUP(E385,KeyValues!$A$2:$B400,2)</f>
        <v>Box 3</v>
      </c>
      <c r="G385">
        <f t="shared" si="64"/>
        <v>19</v>
      </c>
      <c r="H385" s="7" t="str">
        <f>VLOOKUP($G385,KeyValues!$S$2:$T$64,2)</f>
        <v>Chest 1</v>
      </c>
      <c r="I385">
        <f t="shared" si="63"/>
        <v>384</v>
      </c>
      <c r="J385">
        <f t="shared" si="65"/>
        <v>0</v>
      </c>
      <c r="K385" s="8">
        <f>IF(OR($E385=9,$E385=5),VLOOKUP(J385,KeyValues!$D$2:$E$562,2),IF(AND($E385=14,NOT(VLOOKUP(J385,KeyValues!$D$2:$E$562,2) = 0)),"???",0))</f>
        <v>0</v>
      </c>
      <c r="L385">
        <f t="shared" si="66"/>
        <v>0</v>
      </c>
      <c r="M385">
        <f t="shared" si="67"/>
        <v>0</v>
      </c>
      <c r="N385">
        <f t="shared" si="68"/>
        <v>3</v>
      </c>
      <c r="O385">
        <f t="shared" si="69"/>
        <v>10</v>
      </c>
      <c r="P385">
        <f t="shared" si="70"/>
        <v>3</v>
      </c>
      <c r="Q385">
        <f t="shared" si="71"/>
        <v>0</v>
      </c>
    </row>
    <row r="386" spans="1:17" x14ac:dyDescent="0.25">
      <c r="A386" t="s">
        <v>384</v>
      </c>
      <c r="B386" s="5" t="str">
        <f>VLOOKUP(I386,KeyValues!$J$2:$K$1401,2)</f>
        <v>Deluxe Box</v>
      </c>
      <c r="C386">
        <f t="shared" ref="C386:C449" si="72">HEX2DEC(MID($A386,4,2)&amp;MID($A386,1,2))</f>
        <v>8000</v>
      </c>
      <c r="D386">
        <f t="shared" ref="D386:D449" si="73">HEX2DEC(MID($A386,10,2)&amp;MID($A386,7,2))</f>
        <v>200</v>
      </c>
      <c r="E386">
        <f t="shared" ref="E386:E449" si="74">HEX2DEC(MID($A386,13,2))</f>
        <v>12</v>
      </c>
      <c r="F386" s="7" t="str">
        <f>VLOOKUP(E386,KeyValues!$A$2:$B401,2)</f>
        <v>Box 1</v>
      </c>
      <c r="G386">
        <f t="shared" si="64"/>
        <v>19</v>
      </c>
      <c r="H386" s="7" t="str">
        <f>VLOOKUP($G386,KeyValues!$S$2:$T$64,2)</f>
        <v>Chest 1</v>
      </c>
      <c r="I386">
        <f t="shared" ref="I386:I449" si="75">HEX2DEC(MID($A386,22,2)&amp;MID($A386,19,2))</f>
        <v>385</v>
      </c>
      <c r="J386">
        <f t="shared" si="65"/>
        <v>0</v>
      </c>
      <c r="K386" s="8">
        <f>IF(OR($E386=9,$E386=5),VLOOKUP(J386,KeyValues!$D$2:$E$562,2),IF(AND($E386=14,NOT(VLOOKUP(J386,KeyValues!$D$2:$E$562,2) = 0)),"???",0))</f>
        <v>0</v>
      </c>
      <c r="L386">
        <f t="shared" si="66"/>
        <v>0</v>
      </c>
      <c r="M386">
        <f t="shared" si="67"/>
        <v>0</v>
      </c>
      <c r="N386">
        <f t="shared" si="68"/>
        <v>3</v>
      </c>
      <c r="O386">
        <f t="shared" si="69"/>
        <v>10</v>
      </c>
      <c r="P386">
        <f t="shared" si="70"/>
        <v>3</v>
      </c>
      <c r="Q386">
        <f t="shared" si="71"/>
        <v>0</v>
      </c>
    </row>
    <row r="387" spans="1:17" x14ac:dyDescent="0.25">
      <c r="A387" t="s">
        <v>385</v>
      </c>
      <c r="B387" s="5" t="str">
        <f>VLOOKUP(I387,KeyValues!$J$2:$K$1401,2)</f>
        <v>Deluxe Box</v>
      </c>
      <c r="C387">
        <f t="shared" si="72"/>
        <v>8000</v>
      </c>
      <c r="D387">
        <f t="shared" si="73"/>
        <v>200</v>
      </c>
      <c r="E387">
        <f t="shared" si="74"/>
        <v>13</v>
      </c>
      <c r="F387" s="7" t="str">
        <f>VLOOKUP(E387,KeyValues!$A$2:$B402,2)</f>
        <v>Box 2</v>
      </c>
      <c r="G387">
        <f t="shared" ref="G387:G450" si="76">HEX2DEC(MID($A387,16,2))</f>
        <v>19</v>
      </c>
      <c r="H387" s="7" t="str">
        <f>VLOOKUP($G387,KeyValues!$S$2:$T$64,2)</f>
        <v>Chest 1</v>
      </c>
      <c r="I387">
        <f t="shared" si="75"/>
        <v>386</v>
      </c>
      <c r="J387">
        <f t="shared" ref="J387:J450" si="77">HEX2DEC(MID($A387,28,2)&amp;MID($A387,25,2))</f>
        <v>0</v>
      </c>
      <c r="K387" s="8">
        <f>IF(OR($E387=9,$E387=5),VLOOKUP(J387,KeyValues!$D$2:$E$562,2),IF(AND($E387=14,NOT(VLOOKUP(J387,KeyValues!$D$2:$E$562,2) = 0)),"???",0))</f>
        <v>0</v>
      </c>
      <c r="L387">
        <f t="shared" ref="L387:L450" si="78">HEX2DEC(MID($A387,31,2))</f>
        <v>0</v>
      </c>
      <c r="M387">
        <f t="shared" ref="M387:M450" si="79">HEX2DEC(MID($A387,34,2))</f>
        <v>0</v>
      </c>
      <c r="N387">
        <f t="shared" ref="N387:N450" si="80">HEX2DEC(MID($A387,37,2))</f>
        <v>3</v>
      </c>
      <c r="O387">
        <f t="shared" ref="O387:O450" si="81">HEX2DEC(MID($A387,40,2))</f>
        <v>10</v>
      </c>
      <c r="P387">
        <f t="shared" ref="P387:P450" si="82">HEX2DEC(MID($A387,43,2))</f>
        <v>3</v>
      </c>
      <c r="Q387">
        <f t="shared" ref="Q387:Q450" si="83">HEX2DEC(MID($A387,46,2))</f>
        <v>0</v>
      </c>
    </row>
    <row r="388" spans="1:17" x14ac:dyDescent="0.25">
      <c r="A388" t="s">
        <v>386</v>
      </c>
      <c r="B388" s="5" t="str">
        <f>VLOOKUP(I388,KeyValues!$J$2:$K$1401,2)</f>
        <v>Deluxe Box</v>
      </c>
      <c r="C388">
        <f t="shared" si="72"/>
        <v>8000</v>
      </c>
      <c r="D388">
        <f t="shared" si="73"/>
        <v>200</v>
      </c>
      <c r="E388">
        <f t="shared" si="74"/>
        <v>14</v>
      </c>
      <c r="F388" s="7" t="str">
        <f>VLOOKUP(E388,KeyValues!$A$2:$B403,2)</f>
        <v>Box 3</v>
      </c>
      <c r="G388">
        <f t="shared" si="76"/>
        <v>19</v>
      </c>
      <c r="H388" s="7" t="str">
        <f>VLOOKUP($G388,KeyValues!$S$2:$T$64,2)</f>
        <v>Chest 1</v>
      </c>
      <c r="I388">
        <f t="shared" si="75"/>
        <v>387</v>
      </c>
      <c r="J388">
        <f t="shared" si="77"/>
        <v>1</v>
      </c>
      <c r="K388" s="8" t="str">
        <f>IF(OR($E388=9,$E388=5),VLOOKUP(J388,KeyValues!$D$2:$E$562,2),IF(AND($E388=14,NOT(VLOOKUP(J388,KeyValues!$D$2:$E$562,2) = 0)),"???",0))</f>
        <v>???</v>
      </c>
      <c r="L388">
        <f t="shared" si="78"/>
        <v>1</v>
      </c>
      <c r="M388">
        <f t="shared" si="79"/>
        <v>1</v>
      </c>
      <c r="N388">
        <f t="shared" si="80"/>
        <v>3</v>
      </c>
      <c r="O388">
        <f t="shared" si="81"/>
        <v>10</v>
      </c>
      <c r="P388">
        <f t="shared" si="82"/>
        <v>3</v>
      </c>
      <c r="Q388">
        <f t="shared" si="83"/>
        <v>0</v>
      </c>
    </row>
    <row r="389" spans="1:17" x14ac:dyDescent="0.25">
      <c r="A389" t="s">
        <v>387</v>
      </c>
      <c r="B389" s="5" t="str">
        <f>VLOOKUP(I389,KeyValues!$J$2:$K$1401,2)</f>
        <v>Light Box</v>
      </c>
      <c r="C389">
        <f t="shared" si="72"/>
        <v>8000</v>
      </c>
      <c r="D389">
        <f t="shared" si="73"/>
        <v>200</v>
      </c>
      <c r="E389">
        <f t="shared" si="74"/>
        <v>12</v>
      </c>
      <c r="F389" s="7" t="str">
        <f>VLOOKUP(E389,KeyValues!$A$2:$B404,2)</f>
        <v>Box 1</v>
      </c>
      <c r="G389">
        <f t="shared" si="76"/>
        <v>19</v>
      </c>
      <c r="H389" s="7" t="str">
        <f>VLOOKUP($G389,KeyValues!$S$2:$T$64,2)</f>
        <v>Chest 1</v>
      </c>
      <c r="I389">
        <f t="shared" si="75"/>
        <v>388</v>
      </c>
      <c r="J389">
        <f t="shared" si="77"/>
        <v>0</v>
      </c>
      <c r="K389" s="8">
        <f>IF(OR($E389=9,$E389=5),VLOOKUP(J389,KeyValues!$D$2:$E$562,2),IF(AND($E389=14,NOT(VLOOKUP(J389,KeyValues!$D$2:$E$562,2) = 0)),"???",0))</f>
        <v>0</v>
      </c>
      <c r="L389">
        <f t="shared" si="78"/>
        <v>0</v>
      </c>
      <c r="M389">
        <f t="shared" si="79"/>
        <v>0</v>
      </c>
      <c r="N389">
        <f t="shared" si="80"/>
        <v>0</v>
      </c>
      <c r="O389">
        <f t="shared" si="81"/>
        <v>10</v>
      </c>
      <c r="P389">
        <f t="shared" si="82"/>
        <v>3</v>
      </c>
      <c r="Q389">
        <f t="shared" si="83"/>
        <v>0</v>
      </c>
    </row>
    <row r="390" spans="1:17" x14ac:dyDescent="0.25">
      <c r="A390" t="s">
        <v>388</v>
      </c>
      <c r="B390" s="5" t="str">
        <f>VLOOKUP(I390,KeyValues!$J$2:$K$1401,2)</f>
        <v>Light Box</v>
      </c>
      <c r="C390">
        <f t="shared" si="72"/>
        <v>8000</v>
      </c>
      <c r="D390">
        <f t="shared" si="73"/>
        <v>200</v>
      </c>
      <c r="E390">
        <f t="shared" si="74"/>
        <v>13</v>
      </c>
      <c r="F390" s="7" t="str">
        <f>VLOOKUP(E390,KeyValues!$A$2:$B405,2)</f>
        <v>Box 2</v>
      </c>
      <c r="G390">
        <f t="shared" si="76"/>
        <v>19</v>
      </c>
      <c r="H390" s="7" t="str">
        <f>VLOOKUP($G390,KeyValues!$S$2:$T$64,2)</f>
        <v>Chest 1</v>
      </c>
      <c r="I390">
        <f t="shared" si="75"/>
        <v>389</v>
      </c>
      <c r="J390">
        <f t="shared" si="77"/>
        <v>0</v>
      </c>
      <c r="K390" s="8">
        <f>IF(OR($E390=9,$E390=5),VLOOKUP(J390,KeyValues!$D$2:$E$562,2),IF(AND($E390=14,NOT(VLOOKUP(J390,KeyValues!$D$2:$E$562,2) = 0)),"???",0))</f>
        <v>0</v>
      </c>
      <c r="L390">
        <f t="shared" si="78"/>
        <v>0</v>
      </c>
      <c r="M390">
        <f t="shared" si="79"/>
        <v>0</v>
      </c>
      <c r="N390">
        <f t="shared" si="80"/>
        <v>0</v>
      </c>
      <c r="O390">
        <f t="shared" si="81"/>
        <v>10</v>
      </c>
      <c r="P390">
        <f t="shared" si="82"/>
        <v>3</v>
      </c>
      <c r="Q390">
        <f t="shared" si="83"/>
        <v>0</v>
      </c>
    </row>
    <row r="391" spans="1:17" x14ac:dyDescent="0.25">
      <c r="A391" t="s">
        <v>389</v>
      </c>
      <c r="B391" s="5" t="str">
        <f>VLOOKUP(I391,KeyValues!$J$2:$K$1401,2)</f>
        <v>Light Box</v>
      </c>
      <c r="C391">
        <f t="shared" si="72"/>
        <v>8000</v>
      </c>
      <c r="D391">
        <f t="shared" si="73"/>
        <v>200</v>
      </c>
      <c r="E391">
        <f t="shared" si="74"/>
        <v>14</v>
      </c>
      <c r="F391" s="7" t="str">
        <f>VLOOKUP(E391,KeyValues!$A$2:$B406,2)</f>
        <v>Box 3</v>
      </c>
      <c r="G391">
        <f t="shared" si="76"/>
        <v>19</v>
      </c>
      <c r="H391" s="7" t="str">
        <f>VLOOKUP($G391,KeyValues!$S$2:$T$64,2)</f>
        <v>Chest 1</v>
      </c>
      <c r="I391">
        <f t="shared" si="75"/>
        <v>390</v>
      </c>
      <c r="J391">
        <f t="shared" si="77"/>
        <v>2</v>
      </c>
      <c r="K391" s="8" t="str">
        <f>IF(OR($E391=9,$E391=5),VLOOKUP(J391,KeyValues!$D$2:$E$562,2),IF(AND($E391=14,NOT(VLOOKUP(J391,KeyValues!$D$2:$E$562,2) = 0)),"???",0))</f>
        <v>???</v>
      </c>
      <c r="L391">
        <f t="shared" si="78"/>
        <v>2</v>
      </c>
      <c r="M391">
        <f t="shared" si="79"/>
        <v>2</v>
      </c>
      <c r="N391">
        <f t="shared" si="80"/>
        <v>0</v>
      </c>
      <c r="O391">
        <f t="shared" si="81"/>
        <v>10</v>
      </c>
      <c r="P391">
        <f t="shared" si="82"/>
        <v>3</v>
      </c>
      <c r="Q391">
        <f t="shared" si="83"/>
        <v>0</v>
      </c>
    </row>
    <row r="392" spans="1:17" x14ac:dyDescent="0.25">
      <c r="A392" t="s">
        <v>390</v>
      </c>
      <c r="B392" s="5" t="str">
        <f>VLOOKUP(I392,KeyValues!$J$2:$K$1401,2)</f>
        <v>Cute Box</v>
      </c>
      <c r="C392">
        <f t="shared" si="72"/>
        <v>8000</v>
      </c>
      <c r="D392">
        <f t="shared" si="73"/>
        <v>200</v>
      </c>
      <c r="E392">
        <f t="shared" si="74"/>
        <v>12</v>
      </c>
      <c r="F392" s="7" t="str">
        <f>VLOOKUP(E392,KeyValues!$A$2:$B407,2)</f>
        <v>Box 1</v>
      </c>
      <c r="G392">
        <f t="shared" si="76"/>
        <v>24</v>
      </c>
      <c r="H392" s="7" t="str">
        <f>VLOOKUP($G392,KeyValues!$S$2:$T$64,2)</f>
        <v>Chest 2</v>
      </c>
      <c r="I392">
        <f t="shared" si="75"/>
        <v>391</v>
      </c>
      <c r="J392">
        <f t="shared" si="77"/>
        <v>0</v>
      </c>
      <c r="K392" s="8">
        <f>IF(OR($E392=9,$E392=5),VLOOKUP(J392,KeyValues!$D$2:$E$562,2),IF(AND($E392=14,NOT(VLOOKUP(J392,KeyValues!$D$2:$E$562,2) = 0)),"???",0))</f>
        <v>0</v>
      </c>
      <c r="L392">
        <f t="shared" si="78"/>
        <v>0</v>
      </c>
      <c r="M392">
        <f t="shared" si="79"/>
        <v>0</v>
      </c>
      <c r="N392">
        <f t="shared" si="80"/>
        <v>0</v>
      </c>
      <c r="O392">
        <f t="shared" si="81"/>
        <v>10</v>
      </c>
      <c r="P392">
        <f t="shared" si="82"/>
        <v>3</v>
      </c>
      <c r="Q392">
        <f t="shared" si="83"/>
        <v>0</v>
      </c>
    </row>
    <row r="393" spans="1:17" x14ac:dyDescent="0.25">
      <c r="A393" t="s">
        <v>391</v>
      </c>
      <c r="B393" s="5" t="str">
        <f>VLOOKUP(I393,KeyValues!$J$2:$K$1401,2)</f>
        <v>Cute Box</v>
      </c>
      <c r="C393">
        <f t="shared" si="72"/>
        <v>8000</v>
      </c>
      <c r="D393">
        <f t="shared" si="73"/>
        <v>200</v>
      </c>
      <c r="E393">
        <f t="shared" si="74"/>
        <v>13</v>
      </c>
      <c r="F393" s="7" t="str">
        <f>VLOOKUP(E393,KeyValues!$A$2:$B408,2)</f>
        <v>Box 2</v>
      </c>
      <c r="G393">
        <f t="shared" si="76"/>
        <v>24</v>
      </c>
      <c r="H393" s="7" t="str">
        <f>VLOOKUP($G393,KeyValues!$S$2:$T$64,2)</f>
        <v>Chest 2</v>
      </c>
      <c r="I393">
        <f t="shared" si="75"/>
        <v>392</v>
      </c>
      <c r="J393">
        <f t="shared" si="77"/>
        <v>0</v>
      </c>
      <c r="K393" s="8">
        <f>IF(OR($E393=9,$E393=5),VLOOKUP(J393,KeyValues!$D$2:$E$562,2),IF(AND($E393=14,NOT(VLOOKUP(J393,KeyValues!$D$2:$E$562,2) = 0)),"???",0))</f>
        <v>0</v>
      </c>
      <c r="L393">
        <f t="shared" si="78"/>
        <v>0</v>
      </c>
      <c r="M393">
        <f t="shared" si="79"/>
        <v>0</v>
      </c>
      <c r="N393">
        <f t="shared" si="80"/>
        <v>0</v>
      </c>
      <c r="O393">
        <f t="shared" si="81"/>
        <v>10</v>
      </c>
      <c r="P393">
        <f t="shared" si="82"/>
        <v>3</v>
      </c>
      <c r="Q393">
        <f t="shared" si="83"/>
        <v>0</v>
      </c>
    </row>
    <row r="394" spans="1:17" x14ac:dyDescent="0.25">
      <c r="A394" t="s">
        <v>392</v>
      </c>
      <c r="B394" s="5" t="str">
        <f>VLOOKUP(I394,KeyValues!$J$2:$K$1401,2)</f>
        <v>Cute Box</v>
      </c>
      <c r="C394">
        <f t="shared" si="72"/>
        <v>8000</v>
      </c>
      <c r="D394">
        <f t="shared" si="73"/>
        <v>200</v>
      </c>
      <c r="E394">
        <f t="shared" si="74"/>
        <v>14</v>
      </c>
      <c r="F394" s="7" t="str">
        <f>VLOOKUP(E394,KeyValues!$A$2:$B409,2)</f>
        <v>Box 3</v>
      </c>
      <c r="G394">
        <f t="shared" si="76"/>
        <v>24</v>
      </c>
      <c r="H394" s="7" t="str">
        <f>VLOOKUP($G394,KeyValues!$S$2:$T$64,2)</f>
        <v>Chest 2</v>
      </c>
      <c r="I394">
        <f t="shared" si="75"/>
        <v>393</v>
      </c>
      <c r="J394">
        <f t="shared" si="77"/>
        <v>3</v>
      </c>
      <c r="K394" s="8" t="str">
        <f>IF(OR($E394=9,$E394=5),VLOOKUP(J394,KeyValues!$D$2:$E$562,2),IF(AND($E394=14,NOT(VLOOKUP(J394,KeyValues!$D$2:$E$562,2) = 0)),"???",0))</f>
        <v>???</v>
      </c>
      <c r="L394">
        <f t="shared" si="78"/>
        <v>3</v>
      </c>
      <c r="M394">
        <f t="shared" si="79"/>
        <v>3</v>
      </c>
      <c r="N394">
        <f t="shared" si="80"/>
        <v>0</v>
      </c>
      <c r="O394">
        <f t="shared" si="81"/>
        <v>10</v>
      </c>
      <c r="P394">
        <f t="shared" si="82"/>
        <v>3</v>
      </c>
      <c r="Q394">
        <f t="shared" si="83"/>
        <v>0</v>
      </c>
    </row>
    <row r="395" spans="1:17" x14ac:dyDescent="0.25">
      <c r="A395" t="s">
        <v>393</v>
      </c>
      <c r="B395" s="5" t="str">
        <f>VLOOKUP(I395,KeyValues!$J$2:$K$1401,2)</f>
        <v>Hard Box</v>
      </c>
      <c r="C395">
        <f t="shared" si="72"/>
        <v>8000</v>
      </c>
      <c r="D395">
        <f t="shared" si="73"/>
        <v>200</v>
      </c>
      <c r="E395">
        <f t="shared" si="74"/>
        <v>12</v>
      </c>
      <c r="F395" s="7" t="str">
        <f>VLOOKUP(E395,KeyValues!$A$2:$B410,2)</f>
        <v>Box 1</v>
      </c>
      <c r="G395">
        <f t="shared" si="76"/>
        <v>19</v>
      </c>
      <c r="H395" s="7" t="str">
        <f>VLOOKUP($G395,KeyValues!$S$2:$T$64,2)</f>
        <v>Chest 1</v>
      </c>
      <c r="I395">
        <f t="shared" si="75"/>
        <v>394</v>
      </c>
      <c r="J395">
        <f t="shared" si="77"/>
        <v>0</v>
      </c>
      <c r="K395" s="8">
        <f>IF(OR($E395=9,$E395=5),VLOOKUP(J395,KeyValues!$D$2:$E$562,2),IF(AND($E395=14,NOT(VLOOKUP(J395,KeyValues!$D$2:$E$562,2) = 0)),"???",0))</f>
        <v>0</v>
      </c>
      <c r="L395">
        <f t="shared" si="78"/>
        <v>0</v>
      </c>
      <c r="M395">
        <f t="shared" si="79"/>
        <v>0</v>
      </c>
      <c r="N395">
        <f t="shared" si="80"/>
        <v>0</v>
      </c>
      <c r="O395">
        <f t="shared" si="81"/>
        <v>10</v>
      </c>
      <c r="P395">
        <f t="shared" si="82"/>
        <v>3</v>
      </c>
      <c r="Q395">
        <f t="shared" si="83"/>
        <v>0</v>
      </c>
    </row>
    <row r="396" spans="1:17" x14ac:dyDescent="0.25">
      <c r="A396" t="s">
        <v>394</v>
      </c>
      <c r="B396" s="5" t="str">
        <f>VLOOKUP(I396,KeyValues!$J$2:$K$1401,2)</f>
        <v>Hard Box</v>
      </c>
      <c r="C396">
        <f t="shared" si="72"/>
        <v>8000</v>
      </c>
      <c r="D396">
        <f t="shared" si="73"/>
        <v>200</v>
      </c>
      <c r="E396">
        <f t="shared" si="74"/>
        <v>13</v>
      </c>
      <c r="F396" s="7" t="str">
        <f>VLOOKUP(E396,KeyValues!$A$2:$B411,2)</f>
        <v>Box 2</v>
      </c>
      <c r="G396">
        <f t="shared" si="76"/>
        <v>19</v>
      </c>
      <c r="H396" s="7" t="str">
        <f>VLOOKUP($G396,KeyValues!$S$2:$T$64,2)</f>
        <v>Chest 1</v>
      </c>
      <c r="I396">
        <f t="shared" si="75"/>
        <v>395</v>
      </c>
      <c r="J396">
        <f t="shared" si="77"/>
        <v>0</v>
      </c>
      <c r="K396" s="8">
        <f>IF(OR($E396=9,$E396=5),VLOOKUP(J396,KeyValues!$D$2:$E$562,2),IF(AND($E396=14,NOT(VLOOKUP(J396,KeyValues!$D$2:$E$562,2) = 0)),"???",0))</f>
        <v>0</v>
      </c>
      <c r="L396">
        <f t="shared" si="78"/>
        <v>0</v>
      </c>
      <c r="M396">
        <f t="shared" si="79"/>
        <v>0</v>
      </c>
      <c r="N396">
        <f t="shared" si="80"/>
        <v>0</v>
      </c>
      <c r="O396">
        <f t="shared" si="81"/>
        <v>10</v>
      </c>
      <c r="P396">
        <f t="shared" si="82"/>
        <v>3</v>
      </c>
      <c r="Q396">
        <f t="shared" si="83"/>
        <v>0</v>
      </c>
    </row>
    <row r="397" spans="1:17" x14ac:dyDescent="0.25">
      <c r="A397" t="s">
        <v>395</v>
      </c>
      <c r="B397" s="5" t="str">
        <f>VLOOKUP(I397,KeyValues!$J$2:$K$1401,2)</f>
        <v>Hard Box</v>
      </c>
      <c r="C397">
        <f t="shared" si="72"/>
        <v>8000</v>
      </c>
      <c r="D397">
        <f t="shared" si="73"/>
        <v>200</v>
      </c>
      <c r="E397">
        <f t="shared" si="74"/>
        <v>14</v>
      </c>
      <c r="F397" s="7" t="str">
        <f>VLOOKUP(E397,KeyValues!$A$2:$B412,2)</f>
        <v>Box 3</v>
      </c>
      <c r="G397">
        <f t="shared" si="76"/>
        <v>19</v>
      </c>
      <c r="H397" s="7" t="str">
        <f>VLOOKUP($G397,KeyValues!$S$2:$T$64,2)</f>
        <v>Chest 1</v>
      </c>
      <c r="I397">
        <f t="shared" si="75"/>
        <v>396</v>
      </c>
      <c r="J397">
        <f t="shared" si="77"/>
        <v>4</v>
      </c>
      <c r="K397" s="8" t="str">
        <f>IF(OR($E397=9,$E397=5),VLOOKUP(J397,KeyValues!$D$2:$E$562,2),IF(AND($E397=14,NOT(VLOOKUP(J397,KeyValues!$D$2:$E$562,2) = 0)),"???",0))</f>
        <v>???</v>
      </c>
      <c r="L397">
        <f t="shared" si="78"/>
        <v>4</v>
      </c>
      <c r="M397">
        <f t="shared" si="79"/>
        <v>4</v>
      </c>
      <c r="N397">
        <f t="shared" si="80"/>
        <v>0</v>
      </c>
      <c r="O397">
        <f t="shared" si="81"/>
        <v>10</v>
      </c>
      <c r="P397">
        <f t="shared" si="82"/>
        <v>3</v>
      </c>
      <c r="Q397">
        <f t="shared" si="83"/>
        <v>0</v>
      </c>
    </row>
    <row r="398" spans="1:17" x14ac:dyDescent="0.25">
      <c r="A398" t="s">
        <v>396</v>
      </c>
      <c r="B398" s="5" t="str">
        <f>VLOOKUP(I398,KeyValues!$J$2:$K$1401,2)</f>
        <v>Sinister Box</v>
      </c>
      <c r="C398">
        <f t="shared" si="72"/>
        <v>8000</v>
      </c>
      <c r="D398">
        <f t="shared" si="73"/>
        <v>200</v>
      </c>
      <c r="E398">
        <f t="shared" si="74"/>
        <v>12</v>
      </c>
      <c r="F398" s="7" t="str">
        <f>VLOOKUP(E398,KeyValues!$A$2:$B413,2)</f>
        <v>Box 1</v>
      </c>
      <c r="G398">
        <f t="shared" si="76"/>
        <v>24</v>
      </c>
      <c r="H398" s="7" t="str">
        <f>VLOOKUP($G398,KeyValues!$S$2:$T$64,2)</f>
        <v>Chest 2</v>
      </c>
      <c r="I398">
        <f t="shared" si="75"/>
        <v>397</v>
      </c>
      <c r="J398">
        <f t="shared" si="77"/>
        <v>0</v>
      </c>
      <c r="K398" s="8">
        <f>IF(OR($E398=9,$E398=5),VLOOKUP(J398,KeyValues!$D$2:$E$562,2),IF(AND($E398=14,NOT(VLOOKUP(J398,KeyValues!$D$2:$E$562,2) = 0)),"???",0))</f>
        <v>0</v>
      </c>
      <c r="L398">
        <f t="shared" si="78"/>
        <v>0</v>
      </c>
      <c r="M398">
        <f t="shared" si="79"/>
        <v>0</v>
      </c>
      <c r="N398">
        <f t="shared" si="80"/>
        <v>0</v>
      </c>
      <c r="O398">
        <f t="shared" si="81"/>
        <v>10</v>
      </c>
      <c r="P398">
        <f t="shared" si="82"/>
        <v>3</v>
      </c>
      <c r="Q398">
        <f t="shared" si="83"/>
        <v>0</v>
      </c>
    </row>
    <row r="399" spans="1:17" x14ac:dyDescent="0.25">
      <c r="A399" t="s">
        <v>397</v>
      </c>
      <c r="B399" s="5" t="str">
        <f>VLOOKUP(I399,KeyValues!$J$2:$K$1401,2)</f>
        <v>Sinister Box</v>
      </c>
      <c r="C399">
        <f t="shared" si="72"/>
        <v>8000</v>
      </c>
      <c r="D399">
        <f t="shared" si="73"/>
        <v>200</v>
      </c>
      <c r="E399">
        <f t="shared" si="74"/>
        <v>13</v>
      </c>
      <c r="F399" s="7" t="str">
        <f>VLOOKUP(E399,KeyValues!$A$2:$B414,2)</f>
        <v>Box 2</v>
      </c>
      <c r="G399">
        <f t="shared" si="76"/>
        <v>24</v>
      </c>
      <c r="H399" s="7" t="str">
        <f>VLOOKUP($G399,KeyValues!$S$2:$T$64,2)</f>
        <v>Chest 2</v>
      </c>
      <c r="I399">
        <f t="shared" si="75"/>
        <v>398</v>
      </c>
      <c r="J399">
        <f t="shared" si="77"/>
        <v>0</v>
      </c>
      <c r="K399" s="8">
        <f>IF(OR($E399=9,$E399=5),VLOOKUP(J399,KeyValues!$D$2:$E$562,2),IF(AND($E399=14,NOT(VLOOKUP(J399,KeyValues!$D$2:$E$562,2) = 0)),"???",0))</f>
        <v>0</v>
      </c>
      <c r="L399">
        <f t="shared" si="78"/>
        <v>0</v>
      </c>
      <c r="M399">
        <f t="shared" si="79"/>
        <v>0</v>
      </c>
      <c r="N399">
        <f t="shared" si="80"/>
        <v>0</v>
      </c>
      <c r="O399">
        <f t="shared" si="81"/>
        <v>10</v>
      </c>
      <c r="P399">
        <f t="shared" si="82"/>
        <v>3</v>
      </c>
      <c r="Q399">
        <f t="shared" si="83"/>
        <v>0</v>
      </c>
    </row>
    <row r="400" spans="1:17" x14ac:dyDescent="0.25">
      <c r="A400" t="s">
        <v>398</v>
      </c>
      <c r="B400" s="5" t="str">
        <f>VLOOKUP(I400,KeyValues!$J$2:$K$1401,2)</f>
        <v>Sinister Box</v>
      </c>
      <c r="C400">
        <f t="shared" si="72"/>
        <v>8000</v>
      </c>
      <c r="D400">
        <f t="shared" si="73"/>
        <v>200</v>
      </c>
      <c r="E400">
        <f t="shared" si="74"/>
        <v>14</v>
      </c>
      <c r="F400" s="7" t="str">
        <f>VLOOKUP(E400,KeyValues!$A$2:$B415,2)</f>
        <v>Box 3</v>
      </c>
      <c r="G400">
        <f t="shared" si="76"/>
        <v>24</v>
      </c>
      <c r="H400" s="7" t="str">
        <f>VLOOKUP($G400,KeyValues!$S$2:$T$64,2)</f>
        <v>Chest 2</v>
      </c>
      <c r="I400">
        <f t="shared" si="75"/>
        <v>399</v>
      </c>
      <c r="J400">
        <f t="shared" si="77"/>
        <v>5</v>
      </c>
      <c r="K400" s="8" t="str">
        <f>IF(OR($E400=9,$E400=5),VLOOKUP(J400,KeyValues!$D$2:$E$562,2),IF(AND($E400=14,NOT(VLOOKUP(J400,KeyValues!$D$2:$E$562,2) = 0)),"???",0))</f>
        <v>???</v>
      </c>
      <c r="L400">
        <f t="shared" si="78"/>
        <v>5</v>
      </c>
      <c r="M400">
        <f t="shared" si="79"/>
        <v>5</v>
      </c>
      <c r="N400">
        <f t="shared" si="80"/>
        <v>0</v>
      </c>
      <c r="O400">
        <f t="shared" si="81"/>
        <v>10</v>
      </c>
      <c r="P400">
        <f t="shared" si="82"/>
        <v>3</v>
      </c>
      <c r="Q400">
        <f t="shared" si="83"/>
        <v>0</v>
      </c>
    </row>
    <row r="401" spans="1:17" x14ac:dyDescent="0.25">
      <c r="A401" t="s">
        <v>399</v>
      </c>
      <c r="B401" s="5" t="str">
        <f>VLOOKUP(I401,KeyValues!$J$2:$K$1401,2)</f>
        <v>A-Stone</v>
      </c>
      <c r="C401">
        <f t="shared" si="72"/>
        <v>3000</v>
      </c>
      <c r="D401">
        <f t="shared" si="73"/>
        <v>10</v>
      </c>
      <c r="E401">
        <f t="shared" si="74"/>
        <v>4</v>
      </c>
      <c r="F401" s="7" t="str">
        <f>VLOOKUP(E401,KeyValues!$A$2:$B416,2)</f>
        <v>Hold item</v>
      </c>
      <c r="G401">
        <f t="shared" si="76"/>
        <v>1</v>
      </c>
      <c r="H401" s="7" t="str">
        <f>VLOOKUP($G401,KeyValues!$S$2:$T$64,2)</f>
        <v>Rugged Stone</v>
      </c>
      <c r="I401">
        <f t="shared" si="75"/>
        <v>400</v>
      </c>
      <c r="J401">
        <f t="shared" si="77"/>
        <v>0</v>
      </c>
      <c r="K401" s="8">
        <f>IF(OR($E401=9,$E401=5),VLOOKUP(J401,KeyValues!$D$2:$E$562,2),IF(AND($E401=14,NOT(VLOOKUP(J401,KeyValues!$D$2:$E$562,2) = 0)),"???",0))</f>
        <v>0</v>
      </c>
      <c r="L401">
        <f t="shared" si="78"/>
        <v>0</v>
      </c>
      <c r="M401">
        <f t="shared" si="79"/>
        <v>0</v>
      </c>
      <c r="N401">
        <f t="shared" si="80"/>
        <v>5</v>
      </c>
      <c r="O401">
        <f t="shared" si="81"/>
        <v>0</v>
      </c>
      <c r="P401">
        <f t="shared" si="82"/>
        <v>3</v>
      </c>
      <c r="Q401">
        <f t="shared" si="83"/>
        <v>0</v>
      </c>
    </row>
    <row r="402" spans="1:17" x14ac:dyDescent="0.25">
      <c r="A402" t="s">
        <v>400</v>
      </c>
      <c r="B402" s="5" t="str">
        <f>VLOOKUP(I402,KeyValues!$J$2:$K$1401,2)</f>
        <v>B-Stone</v>
      </c>
      <c r="C402">
        <f t="shared" si="72"/>
        <v>3000</v>
      </c>
      <c r="D402">
        <f t="shared" si="73"/>
        <v>10</v>
      </c>
      <c r="E402">
        <f t="shared" si="74"/>
        <v>4</v>
      </c>
      <c r="F402" s="7" t="str">
        <f>VLOOKUP(E402,KeyValues!$A$2:$B417,2)</f>
        <v>Hold item</v>
      </c>
      <c r="G402">
        <f t="shared" si="76"/>
        <v>1</v>
      </c>
      <c r="H402" s="7" t="str">
        <f>VLOOKUP($G402,KeyValues!$S$2:$T$64,2)</f>
        <v>Rugged Stone</v>
      </c>
      <c r="I402">
        <f t="shared" si="75"/>
        <v>401</v>
      </c>
      <c r="J402">
        <f t="shared" si="77"/>
        <v>0</v>
      </c>
      <c r="K402" s="8">
        <f>IF(OR($E402=9,$E402=5),VLOOKUP(J402,KeyValues!$D$2:$E$562,2),IF(AND($E402=14,NOT(VLOOKUP(J402,KeyValues!$D$2:$E$562,2) = 0)),"???",0))</f>
        <v>0</v>
      </c>
      <c r="L402">
        <f t="shared" si="78"/>
        <v>0</v>
      </c>
      <c r="M402">
        <f t="shared" si="79"/>
        <v>0</v>
      </c>
      <c r="N402">
        <f t="shared" si="80"/>
        <v>5</v>
      </c>
      <c r="O402">
        <f t="shared" si="81"/>
        <v>0</v>
      </c>
      <c r="P402">
        <f t="shared" si="82"/>
        <v>3</v>
      </c>
      <c r="Q402">
        <f t="shared" si="83"/>
        <v>0</v>
      </c>
    </row>
    <row r="403" spans="1:17" x14ac:dyDescent="0.25">
      <c r="A403" t="s">
        <v>401</v>
      </c>
      <c r="B403" s="5" t="str">
        <f>VLOOKUP(I403,KeyValues!$J$2:$K$1401,2)</f>
        <v>C-Stone</v>
      </c>
      <c r="C403">
        <f t="shared" si="72"/>
        <v>3000</v>
      </c>
      <c r="D403">
        <f t="shared" si="73"/>
        <v>10</v>
      </c>
      <c r="E403">
        <f t="shared" si="74"/>
        <v>4</v>
      </c>
      <c r="F403" s="7" t="str">
        <f>VLOOKUP(E403,KeyValues!$A$2:$B418,2)</f>
        <v>Hold item</v>
      </c>
      <c r="G403">
        <f t="shared" si="76"/>
        <v>1</v>
      </c>
      <c r="H403" s="7" t="str">
        <f>VLOOKUP($G403,KeyValues!$S$2:$T$64,2)</f>
        <v>Rugged Stone</v>
      </c>
      <c r="I403">
        <f t="shared" si="75"/>
        <v>402</v>
      </c>
      <c r="J403">
        <f t="shared" si="77"/>
        <v>0</v>
      </c>
      <c r="K403" s="8">
        <f>IF(OR($E403=9,$E403=5),VLOOKUP(J403,KeyValues!$D$2:$E$562,2),IF(AND($E403=14,NOT(VLOOKUP(J403,KeyValues!$D$2:$E$562,2) = 0)),"???",0))</f>
        <v>0</v>
      </c>
      <c r="L403">
        <f t="shared" si="78"/>
        <v>0</v>
      </c>
      <c r="M403">
        <f t="shared" si="79"/>
        <v>0</v>
      </c>
      <c r="N403">
        <f t="shared" si="80"/>
        <v>5</v>
      </c>
      <c r="O403">
        <f t="shared" si="81"/>
        <v>0</v>
      </c>
      <c r="P403">
        <f t="shared" si="82"/>
        <v>3</v>
      </c>
      <c r="Q403">
        <f t="shared" si="83"/>
        <v>0</v>
      </c>
    </row>
    <row r="404" spans="1:17" x14ac:dyDescent="0.25">
      <c r="A404" t="s">
        <v>402</v>
      </c>
      <c r="B404" s="5" t="str">
        <f>VLOOKUP(I404,KeyValues!$J$2:$K$1401,2)</f>
        <v>D-Stone</v>
      </c>
      <c r="C404">
        <f t="shared" si="72"/>
        <v>3000</v>
      </c>
      <c r="D404">
        <f t="shared" si="73"/>
        <v>10</v>
      </c>
      <c r="E404">
        <f t="shared" si="74"/>
        <v>4</v>
      </c>
      <c r="F404" s="7" t="str">
        <f>VLOOKUP(E404,KeyValues!$A$2:$B419,2)</f>
        <v>Hold item</v>
      </c>
      <c r="G404">
        <f t="shared" si="76"/>
        <v>1</v>
      </c>
      <c r="H404" s="7" t="str">
        <f>VLOOKUP($G404,KeyValues!$S$2:$T$64,2)</f>
        <v>Rugged Stone</v>
      </c>
      <c r="I404">
        <f t="shared" si="75"/>
        <v>403</v>
      </c>
      <c r="J404">
        <f t="shared" si="77"/>
        <v>0</v>
      </c>
      <c r="K404" s="8">
        <f>IF(OR($E404=9,$E404=5),VLOOKUP(J404,KeyValues!$D$2:$E$562,2),IF(AND($E404=14,NOT(VLOOKUP(J404,KeyValues!$D$2:$E$562,2) = 0)),"???",0))</f>
        <v>0</v>
      </c>
      <c r="L404">
        <f t="shared" si="78"/>
        <v>0</v>
      </c>
      <c r="M404">
        <f t="shared" si="79"/>
        <v>0</v>
      </c>
      <c r="N404">
        <f t="shared" si="80"/>
        <v>5</v>
      </c>
      <c r="O404">
        <f t="shared" si="81"/>
        <v>0</v>
      </c>
      <c r="P404">
        <f t="shared" si="82"/>
        <v>3</v>
      </c>
      <c r="Q404">
        <f t="shared" si="83"/>
        <v>0</v>
      </c>
    </row>
    <row r="405" spans="1:17" x14ac:dyDescent="0.25">
      <c r="A405" t="s">
        <v>403</v>
      </c>
      <c r="B405" s="5" t="str">
        <f>VLOOKUP(I405,KeyValues!$J$2:$K$1401,2)</f>
        <v>E-Stone</v>
      </c>
      <c r="C405">
        <f t="shared" si="72"/>
        <v>3000</v>
      </c>
      <c r="D405">
        <f t="shared" si="73"/>
        <v>10</v>
      </c>
      <c r="E405">
        <f t="shared" si="74"/>
        <v>4</v>
      </c>
      <c r="F405" s="7" t="str">
        <f>VLOOKUP(E405,KeyValues!$A$2:$B420,2)</f>
        <v>Hold item</v>
      </c>
      <c r="G405">
        <f t="shared" si="76"/>
        <v>1</v>
      </c>
      <c r="H405" s="7" t="str">
        <f>VLOOKUP($G405,KeyValues!$S$2:$T$64,2)</f>
        <v>Rugged Stone</v>
      </c>
      <c r="I405">
        <f t="shared" si="75"/>
        <v>404</v>
      </c>
      <c r="J405">
        <f t="shared" si="77"/>
        <v>0</v>
      </c>
      <c r="K405" s="8">
        <f>IF(OR($E405=9,$E405=5),VLOOKUP(J405,KeyValues!$D$2:$E$562,2),IF(AND($E405=14,NOT(VLOOKUP(J405,KeyValues!$D$2:$E$562,2) = 0)),"???",0))</f>
        <v>0</v>
      </c>
      <c r="L405">
        <f t="shared" si="78"/>
        <v>0</v>
      </c>
      <c r="M405">
        <f t="shared" si="79"/>
        <v>0</v>
      </c>
      <c r="N405">
        <f t="shared" si="80"/>
        <v>5</v>
      </c>
      <c r="O405">
        <f t="shared" si="81"/>
        <v>0</v>
      </c>
      <c r="P405">
        <f t="shared" si="82"/>
        <v>3</v>
      </c>
      <c r="Q405">
        <f t="shared" si="83"/>
        <v>0</v>
      </c>
    </row>
    <row r="406" spans="1:17" x14ac:dyDescent="0.25">
      <c r="A406" t="s">
        <v>404</v>
      </c>
      <c r="B406" s="5" t="str">
        <f>VLOOKUP(I406,KeyValues!$J$2:$K$1401,2)</f>
        <v>F-Stone</v>
      </c>
      <c r="C406">
        <f t="shared" si="72"/>
        <v>3000</v>
      </c>
      <c r="D406">
        <f t="shared" si="73"/>
        <v>10</v>
      </c>
      <c r="E406">
        <f t="shared" si="74"/>
        <v>4</v>
      </c>
      <c r="F406" s="7" t="str">
        <f>VLOOKUP(E406,KeyValues!$A$2:$B421,2)</f>
        <v>Hold item</v>
      </c>
      <c r="G406">
        <f t="shared" si="76"/>
        <v>1</v>
      </c>
      <c r="H406" s="7" t="str">
        <f>VLOOKUP($G406,KeyValues!$S$2:$T$64,2)</f>
        <v>Rugged Stone</v>
      </c>
      <c r="I406">
        <f t="shared" si="75"/>
        <v>405</v>
      </c>
      <c r="J406">
        <f t="shared" si="77"/>
        <v>0</v>
      </c>
      <c r="K406" s="8">
        <f>IF(OR($E406=9,$E406=5),VLOOKUP(J406,KeyValues!$D$2:$E$562,2),IF(AND($E406=14,NOT(VLOOKUP(J406,KeyValues!$D$2:$E$562,2) = 0)),"???",0))</f>
        <v>0</v>
      </c>
      <c r="L406">
        <f t="shared" si="78"/>
        <v>0</v>
      </c>
      <c r="M406">
        <f t="shared" si="79"/>
        <v>0</v>
      </c>
      <c r="N406">
        <f t="shared" si="80"/>
        <v>5</v>
      </c>
      <c r="O406">
        <f t="shared" si="81"/>
        <v>0</v>
      </c>
      <c r="P406">
        <f t="shared" si="82"/>
        <v>3</v>
      </c>
      <c r="Q406">
        <f t="shared" si="83"/>
        <v>0</v>
      </c>
    </row>
    <row r="407" spans="1:17" x14ac:dyDescent="0.25">
      <c r="A407" t="s">
        <v>405</v>
      </c>
      <c r="B407" s="5" t="str">
        <f>VLOOKUP(I407,KeyValues!$J$2:$K$1401,2)</f>
        <v>G-Stone</v>
      </c>
      <c r="C407">
        <f t="shared" si="72"/>
        <v>3000</v>
      </c>
      <c r="D407">
        <f t="shared" si="73"/>
        <v>10</v>
      </c>
      <c r="E407">
        <f t="shared" si="74"/>
        <v>4</v>
      </c>
      <c r="F407" s="7" t="str">
        <f>VLOOKUP(E407,KeyValues!$A$2:$B422,2)</f>
        <v>Hold item</v>
      </c>
      <c r="G407">
        <f t="shared" si="76"/>
        <v>1</v>
      </c>
      <c r="H407" s="7" t="str">
        <f>VLOOKUP($G407,KeyValues!$S$2:$T$64,2)</f>
        <v>Rugged Stone</v>
      </c>
      <c r="I407">
        <f t="shared" si="75"/>
        <v>406</v>
      </c>
      <c r="J407">
        <f t="shared" si="77"/>
        <v>0</v>
      </c>
      <c r="K407" s="8">
        <f>IF(OR($E407=9,$E407=5),VLOOKUP(J407,KeyValues!$D$2:$E$562,2),IF(AND($E407=14,NOT(VLOOKUP(J407,KeyValues!$D$2:$E$562,2) = 0)),"???",0))</f>
        <v>0</v>
      </c>
      <c r="L407">
        <f t="shared" si="78"/>
        <v>0</v>
      </c>
      <c r="M407">
        <f t="shared" si="79"/>
        <v>0</v>
      </c>
      <c r="N407">
        <f t="shared" si="80"/>
        <v>5</v>
      </c>
      <c r="O407">
        <f t="shared" si="81"/>
        <v>0</v>
      </c>
      <c r="P407">
        <f t="shared" si="82"/>
        <v>3</v>
      </c>
      <c r="Q407">
        <f t="shared" si="83"/>
        <v>0</v>
      </c>
    </row>
    <row r="408" spans="1:17" x14ac:dyDescent="0.25">
      <c r="A408" t="s">
        <v>406</v>
      </c>
      <c r="B408" s="5" t="str">
        <f>VLOOKUP(I408,KeyValues!$J$2:$K$1401,2)</f>
        <v>H-Stone</v>
      </c>
      <c r="C408">
        <f t="shared" si="72"/>
        <v>3000</v>
      </c>
      <c r="D408">
        <f t="shared" si="73"/>
        <v>10</v>
      </c>
      <c r="E408">
        <f t="shared" si="74"/>
        <v>4</v>
      </c>
      <c r="F408" s="7" t="str">
        <f>VLOOKUP(E408,KeyValues!$A$2:$B423,2)</f>
        <v>Hold item</v>
      </c>
      <c r="G408">
        <f t="shared" si="76"/>
        <v>1</v>
      </c>
      <c r="H408" s="7" t="str">
        <f>VLOOKUP($G408,KeyValues!$S$2:$T$64,2)</f>
        <v>Rugged Stone</v>
      </c>
      <c r="I408">
        <f t="shared" si="75"/>
        <v>407</v>
      </c>
      <c r="J408">
        <f t="shared" si="77"/>
        <v>0</v>
      </c>
      <c r="K408" s="8">
        <f>IF(OR($E408=9,$E408=5),VLOOKUP(J408,KeyValues!$D$2:$E$562,2),IF(AND($E408=14,NOT(VLOOKUP(J408,KeyValues!$D$2:$E$562,2) = 0)),"???",0))</f>
        <v>0</v>
      </c>
      <c r="L408">
        <f t="shared" si="78"/>
        <v>0</v>
      </c>
      <c r="M408">
        <f t="shared" si="79"/>
        <v>0</v>
      </c>
      <c r="N408">
        <f t="shared" si="80"/>
        <v>5</v>
      </c>
      <c r="O408">
        <f t="shared" si="81"/>
        <v>0</v>
      </c>
      <c r="P408">
        <f t="shared" si="82"/>
        <v>3</v>
      </c>
      <c r="Q408">
        <f t="shared" si="83"/>
        <v>0</v>
      </c>
    </row>
    <row r="409" spans="1:17" x14ac:dyDescent="0.25">
      <c r="A409" t="s">
        <v>407</v>
      </c>
      <c r="B409" s="5" t="str">
        <f>VLOOKUP(I409,KeyValues!$J$2:$K$1401,2)</f>
        <v>I-Stone</v>
      </c>
      <c r="C409">
        <f t="shared" si="72"/>
        <v>3000</v>
      </c>
      <c r="D409">
        <f t="shared" si="73"/>
        <v>10</v>
      </c>
      <c r="E409">
        <f t="shared" si="74"/>
        <v>4</v>
      </c>
      <c r="F409" s="7" t="str">
        <f>VLOOKUP(E409,KeyValues!$A$2:$B424,2)</f>
        <v>Hold item</v>
      </c>
      <c r="G409">
        <f t="shared" si="76"/>
        <v>1</v>
      </c>
      <c r="H409" s="7" t="str">
        <f>VLOOKUP($G409,KeyValues!$S$2:$T$64,2)</f>
        <v>Rugged Stone</v>
      </c>
      <c r="I409">
        <f t="shared" si="75"/>
        <v>408</v>
      </c>
      <c r="J409">
        <f t="shared" si="77"/>
        <v>0</v>
      </c>
      <c r="K409" s="8">
        <f>IF(OR($E409=9,$E409=5),VLOOKUP(J409,KeyValues!$D$2:$E$562,2),IF(AND($E409=14,NOT(VLOOKUP(J409,KeyValues!$D$2:$E$562,2) = 0)),"???",0))</f>
        <v>0</v>
      </c>
      <c r="L409">
        <f t="shared" si="78"/>
        <v>0</v>
      </c>
      <c r="M409">
        <f t="shared" si="79"/>
        <v>0</v>
      </c>
      <c r="N409">
        <f t="shared" si="80"/>
        <v>5</v>
      </c>
      <c r="O409">
        <f t="shared" si="81"/>
        <v>0</v>
      </c>
      <c r="P409">
        <f t="shared" si="82"/>
        <v>3</v>
      </c>
      <c r="Q409">
        <f t="shared" si="83"/>
        <v>0</v>
      </c>
    </row>
    <row r="410" spans="1:17" x14ac:dyDescent="0.25">
      <c r="A410" t="s">
        <v>408</v>
      </c>
      <c r="B410" s="5" t="str">
        <f>VLOOKUP(I410,KeyValues!$J$2:$K$1401,2)</f>
        <v>J-Stone</v>
      </c>
      <c r="C410">
        <f t="shared" si="72"/>
        <v>3000</v>
      </c>
      <c r="D410">
        <f t="shared" si="73"/>
        <v>10</v>
      </c>
      <c r="E410">
        <f t="shared" si="74"/>
        <v>4</v>
      </c>
      <c r="F410" s="7" t="str">
        <f>VLOOKUP(E410,KeyValues!$A$2:$B425,2)</f>
        <v>Hold item</v>
      </c>
      <c r="G410">
        <f t="shared" si="76"/>
        <v>1</v>
      </c>
      <c r="H410" s="7" t="str">
        <f>VLOOKUP($G410,KeyValues!$S$2:$T$64,2)</f>
        <v>Rugged Stone</v>
      </c>
      <c r="I410">
        <f t="shared" si="75"/>
        <v>409</v>
      </c>
      <c r="J410">
        <f t="shared" si="77"/>
        <v>0</v>
      </c>
      <c r="K410" s="8">
        <f>IF(OR($E410=9,$E410=5),VLOOKUP(J410,KeyValues!$D$2:$E$562,2),IF(AND($E410=14,NOT(VLOOKUP(J410,KeyValues!$D$2:$E$562,2) = 0)),"???",0))</f>
        <v>0</v>
      </c>
      <c r="L410">
        <f t="shared" si="78"/>
        <v>0</v>
      </c>
      <c r="M410">
        <f t="shared" si="79"/>
        <v>0</v>
      </c>
      <c r="N410">
        <f t="shared" si="80"/>
        <v>5</v>
      </c>
      <c r="O410">
        <f t="shared" si="81"/>
        <v>0</v>
      </c>
      <c r="P410">
        <f t="shared" si="82"/>
        <v>3</v>
      </c>
      <c r="Q410">
        <f t="shared" si="83"/>
        <v>0</v>
      </c>
    </row>
    <row r="411" spans="1:17" x14ac:dyDescent="0.25">
      <c r="A411" t="s">
        <v>409</v>
      </c>
      <c r="B411" s="5" t="str">
        <f>VLOOKUP(I411,KeyValues!$J$2:$K$1401,2)</f>
        <v>K-Stone</v>
      </c>
      <c r="C411">
        <f t="shared" si="72"/>
        <v>3000</v>
      </c>
      <c r="D411">
        <f t="shared" si="73"/>
        <v>10</v>
      </c>
      <c r="E411">
        <f t="shared" si="74"/>
        <v>4</v>
      </c>
      <c r="F411" s="7" t="str">
        <f>VLOOKUP(E411,KeyValues!$A$2:$B426,2)</f>
        <v>Hold item</v>
      </c>
      <c r="G411">
        <f t="shared" si="76"/>
        <v>1</v>
      </c>
      <c r="H411" s="7" t="str">
        <f>VLOOKUP($G411,KeyValues!$S$2:$T$64,2)</f>
        <v>Rugged Stone</v>
      </c>
      <c r="I411">
        <f t="shared" si="75"/>
        <v>410</v>
      </c>
      <c r="J411">
        <f t="shared" si="77"/>
        <v>0</v>
      </c>
      <c r="K411" s="8">
        <f>IF(OR($E411=9,$E411=5),VLOOKUP(J411,KeyValues!$D$2:$E$562,2),IF(AND($E411=14,NOT(VLOOKUP(J411,KeyValues!$D$2:$E$562,2) = 0)),"???",0))</f>
        <v>0</v>
      </c>
      <c r="L411">
        <f t="shared" si="78"/>
        <v>0</v>
      </c>
      <c r="M411">
        <f t="shared" si="79"/>
        <v>0</v>
      </c>
      <c r="N411">
        <f t="shared" si="80"/>
        <v>5</v>
      </c>
      <c r="O411">
        <f t="shared" si="81"/>
        <v>0</v>
      </c>
      <c r="P411">
        <f t="shared" si="82"/>
        <v>3</v>
      </c>
      <c r="Q411">
        <f t="shared" si="83"/>
        <v>0</v>
      </c>
    </row>
    <row r="412" spans="1:17" x14ac:dyDescent="0.25">
      <c r="A412" t="s">
        <v>410</v>
      </c>
      <c r="B412" s="5" t="str">
        <f>VLOOKUP(I412,KeyValues!$J$2:$K$1401,2)</f>
        <v>L-Stone</v>
      </c>
      <c r="C412">
        <f t="shared" si="72"/>
        <v>3000</v>
      </c>
      <c r="D412">
        <f t="shared" si="73"/>
        <v>10</v>
      </c>
      <c r="E412">
        <f t="shared" si="74"/>
        <v>4</v>
      </c>
      <c r="F412" s="7" t="str">
        <f>VLOOKUP(E412,KeyValues!$A$2:$B427,2)</f>
        <v>Hold item</v>
      </c>
      <c r="G412">
        <f t="shared" si="76"/>
        <v>1</v>
      </c>
      <c r="H412" s="7" t="str">
        <f>VLOOKUP($G412,KeyValues!$S$2:$T$64,2)</f>
        <v>Rugged Stone</v>
      </c>
      <c r="I412">
        <f t="shared" si="75"/>
        <v>411</v>
      </c>
      <c r="J412">
        <f t="shared" si="77"/>
        <v>0</v>
      </c>
      <c r="K412" s="8">
        <f>IF(OR($E412=9,$E412=5),VLOOKUP(J412,KeyValues!$D$2:$E$562,2),IF(AND($E412=14,NOT(VLOOKUP(J412,KeyValues!$D$2:$E$562,2) = 0)),"???",0))</f>
        <v>0</v>
      </c>
      <c r="L412">
        <f t="shared" si="78"/>
        <v>0</v>
      </c>
      <c r="M412">
        <f t="shared" si="79"/>
        <v>0</v>
      </c>
      <c r="N412">
        <f t="shared" si="80"/>
        <v>5</v>
      </c>
      <c r="O412">
        <f t="shared" si="81"/>
        <v>0</v>
      </c>
      <c r="P412">
        <f t="shared" si="82"/>
        <v>3</v>
      </c>
      <c r="Q412">
        <f t="shared" si="83"/>
        <v>0</v>
      </c>
    </row>
    <row r="413" spans="1:17" x14ac:dyDescent="0.25">
      <c r="A413" t="s">
        <v>411</v>
      </c>
      <c r="B413" s="5" t="str">
        <f>VLOOKUP(I413,KeyValues!$J$2:$K$1401,2)</f>
        <v>M-Stone</v>
      </c>
      <c r="C413">
        <f t="shared" si="72"/>
        <v>3000</v>
      </c>
      <c r="D413">
        <f t="shared" si="73"/>
        <v>10</v>
      </c>
      <c r="E413">
        <f t="shared" si="74"/>
        <v>4</v>
      </c>
      <c r="F413" s="7" t="str">
        <f>VLOOKUP(E413,KeyValues!$A$2:$B428,2)</f>
        <v>Hold item</v>
      </c>
      <c r="G413">
        <f t="shared" si="76"/>
        <v>1</v>
      </c>
      <c r="H413" s="7" t="str">
        <f>VLOOKUP($G413,KeyValues!$S$2:$T$64,2)</f>
        <v>Rugged Stone</v>
      </c>
      <c r="I413">
        <f t="shared" si="75"/>
        <v>412</v>
      </c>
      <c r="J413">
        <f t="shared" si="77"/>
        <v>0</v>
      </c>
      <c r="K413" s="8">
        <f>IF(OR($E413=9,$E413=5),VLOOKUP(J413,KeyValues!$D$2:$E$562,2),IF(AND($E413=14,NOT(VLOOKUP(J413,KeyValues!$D$2:$E$562,2) = 0)),"???",0))</f>
        <v>0</v>
      </c>
      <c r="L413">
        <f t="shared" si="78"/>
        <v>0</v>
      </c>
      <c r="M413">
        <f t="shared" si="79"/>
        <v>0</v>
      </c>
      <c r="N413">
        <f t="shared" si="80"/>
        <v>5</v>
      </c>
      <c r="O413">
        <f t="shared" si="81"/>
        <v>0</v>
      </c>
      <c r="P413">
        <f t="shared" si="82"/>
        <v>3</v>
      </c>
      <c r="Q413">
        <f t="shared" si="83"/>
        <v>0</v>
      </c>
    </row>
    <row r="414" spans="1:17" x14ac:dyDescent="0.25">
      <c r="A414" t="s">
        <v>412</v>
      </c>
      <c r="B414" s="5" t="str">
        <f>VLOOKUP(I414,KeyValues!$J$2:$K$1401,2)</f>
        <v>N-Stone</v>
      </c>
      <c r="C414">
        <f t="shared" si="72"/>
        <v>3000</v>
      </c>
      <c r="D414">
        <f t="shared" si="73"/>
        <v>10</v>
      </c>
      <c r="E414">
        <f t="shared" si="74"/>
        <v>4</v>
      </c>
      <c r="F414" s="7" t="str">
        <f>VLOOKUP(E414,KeyValues!$A$2:$B429,2)</f>
        <v>Hold item</v>
      </c>
      <c r="G414">
        <f t="shared" si="76"/>
        <v>1</v>
      </c>
      <c r="H414" s="7" t="str">
        <f>VLOOKUP($G414,KeyValues!$S$2:$T$64,2)</f>
        <v>Rugged Stone</v>
      </c>
      <c r="I414">
        <f t="shared" si="75"/>
        <v>413</v>
      </c>
      <c r="J414">
        <f t="shared" si="77"/>
        <v>0</v>
      </c>
      <c r="K414" s="8">
        <f>IF(OR($E414=9,$E414=5),VLOOKUP(J414,KeyValues!$D$2:$E$562,2),IF(AND($E414=14,NOT(VLOOKUP(J414,KeyValues!$D$2:$E$562,2) = 0)),"???",0))</f>
        <v>0</v>
      </c>
      <c r="L414">
        <f t="shared" si="78"/>
        <v>0</v>
      </c>
      <c r="M414">
        <f t="shared" si="79"/>
        <v>0</v>
      </c>
      <c r="N414">
        <f t="shared" si="80"/>
        <v>5</v>
      </c>
      <c r="O414">
        <f t="shared" si="81"/>
        <v>0</v>
      </c>
      <c r="P414">
        <f t="shared" si="82"/>
        <v>3</v>
      </c>
      <c r="Q414">
        <f t="shared" si="83"/>
        <v>0</v>
      </c>
    </row>
    <row r="415" spans="1:17" x14ac:dyDescent="0.25">
      <c r="A415" t="s">
        <v>413</v>
      </c>
      <c r="B415" s="5" t="str">
        <f>VLOOKUP(I415,KeyValues!$J$2:$K$1401,2)</f>
        <v>O-Stone</v>
      </c>
      <c r="C415">
        <f t="shared" si="72"/>
        <v>3000</v>
      </c>
      <c r="D415">
        <f t="shared" si="73"/>
        <v>10</v>
      </c>
      <c r="E415">
        <f t="shared" si="74"/>
        <v>4</v>
      </c>
      <c r="F415" s="7" t="str">
        <f>VLOOKUP(E415,KeyValues!$A$2:$B430,2)</f>
        <v>Hold item</v>
      </c>
      <c r="G415">
        <f t="shared" si="76"/>
        <v>1</v>
      </c>
      <c r="H415" s="7" t="str">
        <f>VLOOKUP($G415,KeyValues!$S$2:$T$64,2)</f>
        <v>Rugged Stone</v>
      </c>
      <c r="I415">
        <f t="shared" si="75"/>
        <v>414</v>
      </c>
      <c r="J415">
        <f t="shared" si="77"/>
        <v>0</v>
      </c>
      <c r="K415" s="8">
        <f>IF(OR($E415=9,$E415=5),VLOOKUP(J415,KeyValues!$D$2:$E$562,2),IF(AND($E415=14,NOT(VLOOKUP(J415,KeyValues!$D$2:$E$562,2) = 0)),"???",0))</f>
        <v>0</v>
      </c>
      <c r="L415">
        <f t="shared" si="78"/>
        <v>0</v>
      </c>
      <c r="M415">
        <f t="shared" si="79"/>
        <v>0</v>
      </c>
      <c r="N415">
        <f t="shared" si="80"/>
        <v>5</v>
      </c>
      <c r="O415">
        <f t="shared" si="81"/>
        <v>0</v>
      </c>
      <c r="P415">
        <f t="shared" si="82"/>
        <v>3</v>
      </c>
      <c r="Q415">
        <f t="shared" si="83"/>
        <v>0</v>
      </c>
    </row>
    <row r="416" spans="1:17" x14ac:dyDescent="0.25">
      <c r="A416" t="s">
        <v>414</v>
      </c>
      <c r="B416" s="5" t="str">
        <f>VLOOKUP(I416,KeyValues!$J$2:$K$1401,2)</f>
        <v>P-Stone</v>
      </c>
      <c r="C416">
        <f t="shared" si="72"/>
        <v>3000</v>
      </c>
      <c r="D416">
        <f t="shared" si="73"/>
        <v>10</v>
      </c>
      <c r="E416">
        <f t="shared" si="74"/>
        <v>4</v>
      </c>
      <c r="F416" s="7" t="str">
        <f>VLOOKUP(E416,KeyValues!$A$2:$B431,2)</f>
        <v>Hold item</v>
      </c>
      <c r="G416">
        <f t="shared" si="76"/>
        <v>1</v>
      </c>
      <c r="H416" s="7" t="str">
        <f>VLOOKUP($G416,KeyValues!$S$2:$T$64,2)</f>
        <v>Rugged Stone</v>
      </c>
      <c r="I416">
        <f t="shared" si="75"/>
        <v>415</v>
      </c>
      <c r="J416">
        <f t="shared" si="77"/>
        <v>0</v>
      </c>
      <c r="K416" s="8">
        <f>IF(OR($E416=9,$E416=5),VLOOKUP(J416,KeyValues!$D$2:$E$562,2),IF(AND($E416=14,NOT(VLOOKUP(J416,KeyValues!$D$2:$E$562,2) = 0)),"???",0))</f>
        <v>0</v>
      </c>
      <c r="L416">
        <f t="shared" si="78"/>
        <v>0</v>
      </c>
      <c r="M416">
        <f t="shared" si="79"/>
        <v>0</v>
      </c>
      <c r="N416">
        <f t="shared" si="80"/>
        <v>5</v>
      </c>
      <c r="O416">
        <f t="shared" si="81"/>
        <v>0</v>
      </c>
      <c r="P416">
        <f t="shared" si="82"/>
        <v>3</v>
      </c>
      <c r="Q416">
        <f t="shared" si="83"/>
        <v>0</v>
      </c>
    </row>
    <row r="417" spans="1:17" x14ac:dyDescent="0.25">
      <c r="A417" t="s">
        <v>415</v>
      </c>
      <c r="B417" s="5" t="str">
        <f>VLOOKUP(I417,KeyValues!$J$2:$K$1401,2)</f>
        <v>Q-Stone</v>
      </c>
      <c r="C417">
        <f t="shared" si="72"/>
        <v>3000</v>
      </c>
      <c r="D417">
        <f t="shared" si="73"/>
        <v>10</v>
      </c>
      <c r="E417">
        <f t="shared" si="74"/>
        <v>4</v>
      </c>
      <c r="F417" s="7" t="str">
        <f>VLOOKUP(E417,KeyValues!$A$2:$B432,2)</f>
        <v>Hold item</v>
      </c>
      <c r="G417">
        <f t="shared" si="76"/>
        <v>1</v>
      </c>
      <c r="H417" s="7" t="str">
        <f>VLOOKUP($G417,KeyValues!$S$2:$T$64,2)</f>
        <v>Rugged Stone</v>
      </c>
      <c r="I417">
        <f t="shared" si="75"/>
        <v>416</v>
      </c>
      <c r="J417">
        <f t="shared" si="77"/>
        <v>0</v>
      </c>
      <c r="K417" s="8">
        <f>IF(OR($E417=9,$E417=5),VLOOKUP(J417,KeyValues!$D$2:$E$562,2),IF(AND($E417=14,NOT(VLOOKUP(J417,KeyValues!$D$2:$E$562,2) = 0)),"???",0))</f>
        <v>0</v>
      </c>
      <c r="L417">
        <f t="shared" si="78"/>
        <v>0</v>
      </c>
      <c r="M417">
        <f t="shared" si="79"/>
        <v>0</v>
      </c>
      <c r="N417">
        <f t="shared" si="80"/>
        <v>5</v>
      </c>
      <c r="O417">
        <f t="shared" si="81"/>
        <v>0</v>
      </c>
      <c r="P417">
        <f t="shared" si="82"/>
        <v>3</v>
      </c>
      <c r="Q417">
        <f t="shared" si="83"/>
        <v>0</v>
      </c>
    </row>
    <row r="418" spans="1:17" x14ac:dyDescent="0.25">
      <c r="A418" t="s">
        <v>416</v>
      </c>
      <c r="B418" s="5" t="str">
        <f>VLOOKUP(I418,KeyValues!$J$2:$K$1401,2)</f>
        <v>R-Stone</v>
      </c>
      <c r="C418">
        <f t="shared" si="72"/>
        <v>3000</v>
      </c>
      <c r="D418">
        <f t="shared" si="73"/>
        <v>10</v>
      </c>
      <c r="E418">
        <f t="shared" si="74"/>
        <v>4</v>
      </c>
      <c r="F418" s="7" t="str">
        <f>VLOOKUP(E418,KeyValues!$A$2:$B433,2)</f>
        <v>Hold item</v>
      </c>
      <c r="G418">
        <f t="shared" si="76"/>
        <v>1</v>
      </c>
      <c r="H418" s="7" t="str">
        <f>VLOOKUP($G418,KeyValues!$S$2:$T$64,2)</f>
        <v>Rugged Stone</v>
      </c>
      <c r="I418">
        <f t="shared" si="75"/>
        <v>417</v>
      </c>
      <c r="J418">
        <f t="shared" si="77"/>
        <v>0</v>
      </c>
      <c r="K418" s="8">
        <f>IF(OR($E418=9,$E418=5),VLOOKUP(J418,KeyValues!$D$2:$E$562,2),IF(AND($E418=14,NOT(VLOOKUP(J418,KeyValues!$D$2:$E$562,2) = 0)),"???",0))</f>
        <v>0</v>
      </c>
      <c r="L418">
        <f t="shared" si="78"/>
        <v>0</v>
      </c>
      <c r="M418">
        <f t="shared" si="79"/>
        <v>0</v>
      </c>
      <c r="N418">
        <f t="shared" si="80"/>
        <v>5</v>
      </c>
      <c r="O418">
        <f t="shared" si="81"/>
        <v>0</v>
      </c>
      <c r="P418">
        <f t="shared" si="82"/>
        <v>3</v>
      </c>
      <c r="Q418">
        <f t="shared" si="83"/>
        <v>0</v>
      </c>
    </row>
    <row r="419" spans="1:17" x14ac:dyDescent="0.25">
      <c r="A419" t="s">
        <v>417</v>
      </c>
      <c r="B419" s="5" t="str">
        <f>VLOOKUP(I419,KeyValues!$J$2:$K$1401,2)</f>
        <v>S-Stone</v>
      </c>
      <c r="C419">
        <f t="shared" si="72"/>
        <v>3000</v>
      </c>
      <c r="D419">
        <f t="shared" si="73"/>
        <v>10</v>
      </c>
      <c r="E419">
        <f t="shared" si="74"/>
        <v>4</v>
      </c>
      <c r="F419" s="7" t="str">
        <f>VLOOKUP(E419,KeyValues!$A$2:$B434,2)</f>
        <v>Hold item</v>
      </c>
      <c r="G419">
        <f t="shared" si="76"/>
        <v>1</v>
      </c>
      <c r="H419" s="7" t="str">
        <f>VLOOKUP($G419,KeyValues!$S$2:$T$64,2)</f>
        <v>Rugged Stone</v>
      </c>
      <c r="I419">
        <f t="shared" si="75"/>
        <v>418</v>
      </c>
      <c r="J419">
        <f t="shared" si="77"/>
        <v>0</v>
      </c>
      <c r="K419" s="8">
        <f>IF(OR($E419=9,$E419=5),VLOOKUP(J419,KeyValues!$D$2:$E$562,2),IF(AND($E419=14,NOT(VLOOKUP(J419,KeyValues!$D$2:$E$562,2) = 0)),"???",0))</f>
        <v>0</v>
      </c>
      <c r="L419">
        <f t="shared" si="78"/>
        <v>0</v>
      </c>
      <c r="M419">
        <f t="shared" si="79"/>
        <v>0</v>
      </c>
      <c r="N419">
        <f t="shared" si="80"/>
        <v>5</v>
      </c>
      <c r="O419">
        <f t="shared" si="81"/>
        <v>0</v>
      </c>
      <c r="P419">
        <f t="shared" si="82"/>
        <v>3</v>
      </c>
      <c r="Q419">
        <f t="shared" si="83"/>
        <v>0</v>
      </c>
    </row>
    <row r="420" spans="1:17" x14ac:dyDescent="0.25">
      <c r="A420" t="s">
        <v>418</v>
      </c>
      <c r="B420" s="5" t="str">
        <f>VLOOKUP(I420,KeyValues!$J$2:$K$1401,2)</f>
        <v>T-Stone</v>
      </c>
      <c r="C420">
        <f t="shared" si="72"/>
        <v>3000</v>
      </c>
      <c r="D420">
        <f t="shared" si="73"/>
        <v>10</v>
      </c>
      <c r="E420">
        <f t="shared" si="74"/>
        <v>4</v>
      </c>
      <c r="F420" s="7" t="str">
        <f>VLOOKUP(E420,KeyValues!$A$2:$B435,2)</f>
        <v>Hold item</v>
      </c>
      <c r="G420">
        <f t="shared" si="76"/>
        <v>1</v>
      </c>
      <c r="H420" s="7" t="str">
        <f>VLOOKUP($G420,KeyValues!$S$2:$T$64,2)</f>
        <v>Rugged Stone</v>
      </c>
      <c r="I420">
        <f t="shared" si="75"/>
        <v>419</v>
      </c>
      <c r="J420">
        <f t="shared" si="77"/>
        <v>0</v>
      </c>
      <c r="K420" s="8">
        <f>IF(OR($E420=9,$E420=5),VLOOKUP(J420,KeyValues!$D$2:$E$562,2),IF(AND($E420=14,NOT(VLOOKUP(J420,KeyValues!$D$2:$E$562,2) = 0)),"???",0))</f>
        <v>0</v>
      </c>
      <c r="L420">
        <f t="shared" si="78"/>
        <v>0</v>
      </c>
      <c r="M420">
        <f t="shared" si="79"/>
        <v>0</v>
      </c>
      <c r="N420">
        <f t="shared" si="80"/>
        <v>5</v>
      </c>
      <c r="O420">
        <f t="shared" si="81"/>
        <v>0</v>
      </c>
      <c r="P420">
        <f t="shared" si="82"/>
        <v>3</v>
      </c>
      <c r="Q420">
        <f t="shared" si="83"/>
        <v>0</v>
      </c>
    </row>
    <row r="421" spans="1:17" x14ac:dyDescent="0.25">
      <c r="A421" t="s">
        <v>419</v>
      </c>
      <c r="B421" s="5" t="str">
        <f>VLOOKUP(I421,KeyValues!$J$2:$K$1401,2)</f>
        <v>U-Stone</v>
      </c>
      <c r="C421">
        <f t="shared" si="72"/>
        <v>3000</v>
      </c>
      <c r="D421">
        <f t="shared" si="73"/>
        <v>10</v>
      </c>
      <c r="E421">
        <f t="shared" si="74"/>
        <v>4</v>
      </c>
      <c r="F421" s="7" t="str">
        <f>VLOOKUP(E421,KeyValues!$A$2:$B436,2)</f>
        <v>Hold item</v>
      </c>
      <c r="G421">
        <f t="shared" si="76"/>
        <v>1</v>
      </c>
      <c r="H421" s="7" t="str">
        <f>VLOOKUP($G421,KeyValues!$S$2:$T$64,2)</f>
        <v>Rugged Stone</v>
      </c>
      <c r="I421">
        <f t="shared" si="75"/>
        <v>420</v>
      </c>
      <c r="J421">
        <f t="shared" si="77"/>
        <v>0</v>
      </c>
      <c r="K421" s="8">
        <f>IF(OR($E421=9,$E421=5),VLOOKUP(J421,KeyValues!$D$2:$E$562,2),IF(AND($E421=14,NOT(VLOOKUP(J421,KeyValues!$D$2:$E$562,2) = 0)),"???",0))</f>
        <v>0</v>
      </c>
      <c r="L421">
        <f t="shared" si="78"/>
        <v>0</v>
      </c>
      <c r="M421">
        <f t="shared" si="79"/>
        <v>0</v>
      </c>
      <c r="N421">
        <f t="shared" si="80"/>
        <v>5</v>
      </c>
      <c r="O421">
        <f t="shared" si="81"/>
        <v>0</v>
      </c>
      <c r="P421">
        <f t="shared" si="82"/>
        <v>3</v>
      </c>
      <c r="Q421">
        <f t="shared" si="83"/>
        <v>0</v>
      </c>
    </row>
    <row r="422" spans="1:17" x14ac:dyDescent="0.25">
      <c r="A422" t="s">
        <v>420</v>
      </c>
      <c r="B422" s="5" t="str">
        <f>VLOOKUP(I422,KeyValues!$J$2:$K$1401,2)</f>
        <v>V-Stone</v>
      </c>
      <c r="C422">
        <f t="shared" si="72"/>
        <v>3000</v>
      </c>
      <c r="D422">
        <f t="shared" si="73"/>
        <v>10</v>
      </c>
      <c r="E422">
        <f t="shared" si="74"/>
        <v>4</v>
      </c>
      <c r="F422" s="7" t="str">
        <f>VLOOKUP(E422,KeyValues!$A$2:$B437,2)</f>
        <v>Hold item</v>
      </c>
      <c r="G422">
        <f t="shared" si="76"/>
        <v>1</v>
      </c>
      <c r="H422" s="7" t="str">
        <f>VLOOKUP($G422,KeyValues!$S$2:$T$64,2)</f>
        <v>Rugged Stone</v>
      </c>
      <c r="I422">
        <f t="shared" si="75"/>
        <v>421</v>
      </c>
      <c r="J422">
        <f t="shared" si="77"/>
        <v>0</v>
      </c>
      <c r="K422" s="8">
        <f>IF(OR($E422=9,$E422=5),VLOOKUP(J422,KeyValues!$D$2:$E$562,2),IF(AND($E422=14,NOT(VLOOKUP(J422,KeyValues!$D$2:$E$562,2) = 0)),"???",0))</f>
        <v>0</v>
      </c>
      <c r="L422">
        <f t="shared" si="78"/>
        <v>0</v>
      </c>
      <c r="M422">
        <f t="shared" si="79"/>
        <v>0</v>
      </c>
      <c r="N422">
        <f t="shared" si="80"/>
        <v>5</v>
      </c>
      <c r="O422">
        <f t="shared" si="81"/>
        <v>0</v>
      </c>
      <c r="P422">
        <f t="shared" si="82"/>
        <v>3</v>
      </c>
      <c r="Q422">
        <f t="shared" si="83"/>
        <v>0</v>
      </c>
    </row>
    <row r="423" spans="1:17" x14ac:dyDescent="0.25">
      <c r="A423" t="s">
        <v>421</v>
      </c>
      <c r="B423" s="5" t="str">
        <f>VLOOKUP(I423,KeyValues!$J$2:$K$1401,2)</f>
        <v>W-Stone</v>
      </c>
      <c r="C423">
        <f t="shared" si="72"/>
        <v>3000</v>
      </c>
      <c r="D423">
        <f t="shared" si="73"/>
        <v>10</v>
      </c>
      <c r="E423">
        <f t="shared" si="74"/>
        <v>4</v>
      </c>
      <c r="F423" s="7" t="str">
        <f>VLOOKUP(E423,KeyValues!$A$2:$B438,2)</f>
        <v>Hold item</v>
      </c>
      <c r="G423">
        <f t="shared" si="76"/>
        <v>1</v>
      </c>
      <c r="H423" s="7" t="str">
        <f>VLOOKUP($G423,KeyValues!$S$2:$T$64,2)</f>
        <v>Rugged Stone</v>
      </c>
      <c r="I423">
        <f t="shared" si="75"/>
        <v>422</v>
      </c>
      <c r="J423">
        <f t="shared" si="77"/>
        <v>0</v>
      </c>
      <c r="K423" s="8">
        <f>IF(OR($E423=9,$E423=5),VLOOKUP(J423,KeyValues!$D$2:$E$562,2),IF(AND($E423=14,NOT(VLOOKUP(J423,KeyValues!$D$2:$E$562,2) = 0)),"???",0))</f>
        <v>0</v>
      </c>
      <c r="L423">
        <f t="shared" si="78"/>
        <v>0</v>
      </c>
      <c r="M423">
        <f t="shared" si="79"/>
        <v>0</v>
      </c>
      <c r="N423">
        <f t="shared" si="80"/>
        <v>5</v>
      </c>
      <c r="O423">
        <f t="shared" si="81"/>
        <v>0</v>
      </c>
      <c r="P423">
        <f t="shared" si="82"/>
        <v>3</v>
      </c>
      <c r="Q423">
        <f t="shared" si="83"/>
        <v>0</v>
      </c>
    </row>
    <row r="424" spans="1:17" x14ac:dyDescent="0.25">
      <c r="A424" t="s">
        <v>422</v>
      </c>
      <c r="B424" s="5" t="str">
        <f>VLOOKUP(I424,KeyValues!$J$2:$K$1401,2)</f>
        <v>X-Stone</v>
      </c>
      <c r="C424">
        <f t="shared" si="72"/>
        <v>3000</v>
      </c>
      <c r="D424">
        <f t="shared" si="73"/>
        <v>10</v>
      </c>
      <c r="E424">
        <f t="shared" si="74"/>
        <v>4</v>
      </c>
      <c r="F424" s="7" t="str">
        <f>VLOOKUP(E424,KeyValues!$A$2:$B439,2)</f>
        <v>Hold item</v>
      </c>
      <c r="G424">
        <f t="shared" si="76"/>
        <v>1</v>
      </c>
      <c r="H424" s="7" t="str">
        <f>VLOOKUP($G424,KeyValues!$S$2:$T$64,2)</f>
        <v>Rugged Stone</v>
      </c>
      <c r="I424">
        <f t="shared" si="75"/>
        <v>423</v>
      </c>
      <c r="J424">
        <f t="shared" si="77"/>
        <v>0</v>
      </c>
      <c r="K424" s="8">
        <f>IF(OR($E424=9,$E424=5),VLOOKUP(J424,KeyValues!$D$2:$E$562,2),IF(AND($E424=14,NOT(VLOOKUP(J424,KeyValues!$D$2:$E$562,2) = 0)),"???",0))</f>
        <v>0</v>
      </c>
      <c r="L424">
        <f t="shared" si="78"/>
        <v>0</v>
      </c>
      <c r="M424">
        <f t="shared" si="79"/>
        <v>0</v>
      </c>
      <c r="N424">
        <f t="shared" si="80"/>
        <v>5</v>
      </c>
      <c r="O424">
        <f t="shared" si="81"/>
        <v>0</v>
      </c>
      <c r="P424">
        <f t="shared" si="82"/>
        <v>3</v>
      </c>
      <c r="Q424">
        <f t="shared" si="83"/>
        <v>0</v>
      </c>
    </row>
    <row r="425" spans="1:17" x14ac:dyDescent="0.25">
      <c r="A425" t="s">
        <v>423</v>
      </c>
      <c r="B425" s="5" t="str">
        <f>VLOOKUP(I425,KeyValues!$J$2:$K$1401,2)</f>
        <v>Y-Stone</v>
      </c>
      <c r="C425">
        <f t="shared" si="72"/>
        <v>3000</v>
      </c>
      <c r="D425">
        <f t="shared" si="73"/>
        <v>10</v>
      </c>
      <c r="E425">
        <f t="shared" si="74"/>
        <v>4</v>
      </c>
      <c r="F425" s="7" t="str">
        <f>VLOOKUP(E425,KeyValues!$A$2:$B440,2)</f>
        <v>Hold item</v>
      </c>
      <c r="G425">
        <f t="shared" si="76"/>
        <v>1</v>
      </c>
      <c r="H425" s="7" t="str">
        <f>VLOOKUP($G425,KeyValues!$S$2:$T$64,2)</f>
        <v>Rugged Stone</v>
      </c>
      <c r="I425">
        <f t="shared" si="75"/>
        <v>424</v>
      </c>
      <c r="J425">
        <f t="shared" si="77"/>
        <v>0</v>
      </c>
      <c r="K425" s="8">
        <f>IF(OR($E425=9,$E425=5),VLOOKUP(J425,KeyValues!$D$2:$E$562,2),IF(AND($E425=14,NOT(VLOOKUP(J425,KeyValues!$D$2:$E$562,2) = 0)),"???",0))</f>
        <v>0</v>
      </c>
      <c r="L425">
        <f t="shared" si="78"/>
        <v>0</v>
      </c>
      <c r="M425">
        <f t="shared" si="79"/>
        <v>0</v>
      </c>
      <c r="N425">
        <f t="shared" si="80"/>
        <v>5</v>
      </c>
      <c r="O425">
        <f t="shared" si="81"/>
        <v>0</v>
      </c>
      <c r="P425">
        <f t="shared" si="82"/>
        <v>3</v>
      </c>
      <c r="Q425">
        <f t="shared" si="83"/>
        <v>0</v>
      </c>
    </row>
    <row r="426" spans="1:17" x14ac:dyDescent="0.25">
      <c r="A426" t="s">
        <v>424</v>
      </c>
      <c r="B426" s="5" t="str">
        <f>VLOOKUP(I426,KeyValues!$J$2:$K$1401,2)</f>
        <v>Z-Stone</v>
      </c>
      <c r="C426">
        <f t="shared" si="72"/>
        <v>3000</v>
      </c>
      <c r="D426">
        <f t="shared" si="73"/>
        <v>10</v>
      </c>
      <c r="E426">
        <f t="shared" si="74"/>
        <v>4</v>
      </c>
      <c r="F426" s="7" t="str">
        <f>VLOOKUP(E426,KeyValues!$A$2:$B441,2)</f>
        <v>Hold item</v>
      </c>
      <c r="G426">
        <f t="shared" si="76"/>
        <v>1</v>
      </c>
      <c r="H426" s="7" t="str">
        <f>VLOOKUP($G426,KeyValues!$S$2:$T$64,2)</f>
        <v>Rugged Stone</v>
      </c>
      <c r="I426">
        <f t="shared" si="75"/>
        <v>425</v>
      </c>
      <c r="J426">
        <f t="shared" si="77"/>
        <v>0</v>
      </c>
      <c r="K426" s="8">
        <f>IF(OR($E426=9,$E426=5),VLOOKUP(J426,KeyValues!$D$2:$E$562,2),IF(AND($E426=14,NOT(VLOOKUP(J426,KeyValues!$D$2:$E$562,2) = 0)),"???",0))</f>
        <v>0</v>
      </c>
      <c r="L426">
        <f t="shared" si="78"/>
        <v>0</v>
      </c>
      <c r="M426">
        <f t="shared" si="79"/>
        <v>0</v>
      </c>
      <c r="N426">
        <f t="shared" si="80"/>
        <v>5</v>
      </c>
      <c r="O426">
        <f t="shared" si="81"/>
        <v>0</v>
      </c>
      <c r="P426">
        <f t="shared" si="82"/>
        <v>3</v>
      </c>
      <c r="Q426">
        <f t="shared" si="83"/>
        <v>0</v>
      </c>
    </row>
    <row r="427" spans="1:17" x14ac:dyDescent="0.25">
      <c r="A427" t="s">
        <v>425</v>
      </c>
      <c r="B427" s="5" t="str">
        <f>VLOOKUP(I427,KeyValues!$J$2:$K$1401,2)</f>
        <v>!-Stone</v>
      </c>
      <c r="C427">
        <f t="shared" si="72"/>
        <v>3000</v>
      </c>
      <c r="D427">
        <f t="shared" si="73"/>
        <v>10</v>
      </c>
      <c r="E427">
        <f t="shared" si="74"/>
        <v>4</v>
      </c>
      <c r="F427" s="7" t="str">
        <f>VLOOKUP(E427,KeyValues!$A$2:$B442,2)</f>
        <v>Hold item</v>
      </c>
      <c r="G427">
        <f t="shared" si="76"/>
        <v>1</v>
      </c>
      <c r="H427" s="7" t="str">
        <f>VLOOKUP($G427,KeyValues!$S$2:$T$64,2)</f>
        <v>Rugged Stone</v>
      </c>
      <c r="I427">
        <f t="shared" si="75"/>
        <v>426</v>
      </c>
      <c r="J427">
        <f t="shared" si="77"/>
        <v>0</v>
      </c>
      <c r="K427" s="8">
        <f>IF(OR($E427=9,$E427=5),VLOOKUP(J427,KeyValues!$D$2:$E$562,2),IF(AND($E427=14,NOT(VLOOKUP(J427,KeyValues!$D$2:$E$562,2) = 0)),"???",0))</f>
        <v>0</v>
      </c>
      <c r="L427">
        <f t="shared" si="78"/>
        <v>0</v>
      </c>
      <c r="M427">
        <f t="shared" si="79"/>
        <v>0</v>
      </c>
      <c r="N427">
        <f t="shared" si="80"/>
        <v>5</v>
      </c>
      <c r="O427">
        <f t="shared" si="81"/>
        <v>0</v>
      </c>
      <c r="P427">
        <f t="shared" si="82"/>
        <v>3</v>
      </c>
      <c r="Q427">
        <f t="shared" si="83"/>
        <v>0</v>
      </c>
    </row>
    <row r="428" spans="1:17" x14ac:dyDescent="0.25">
      <c r="A428" t="s">
        <v>426</v>
      </c>
      <c r="B428" s="5" t="str">
        <f>VLOOKUP(I428,KeyValues!$J$2:$K$1401,2)</f>
        <v>?-Stone</v>
      </c>
      <c r="C428">
        <f t="shared" si="72"/>
        <v>3000</v>
      </c>
      <c r="D428">
        <f t="shared" si="73"/>
        <v>10</v>
      </c>
      <c r="E428">
        <f t="shared" si="74"/>
        <v>4</v>
      </c>
      <c r="F428" s="7" t="str">
        <f>VLOOKUP(E428,KeyValues!$A$2:$B443,2)</f>
        <v>Hold item</v>
      </c>
      <c r="G428">
        <f t="shared" si="76"/>
        <v>1</v>
      </c>
      <c r="H428" s="7" t="str">
        <f>VLOOKUP($G428,KeyValues!$S$2:$T$64,2)</f>
        <v>Rugged Stone</v>
      </c>
      <c r="I428">
        <f t="shared" si="75"/>
        <v>427</v>
      </c>
      <c r="J428">
        <f t="shared" si="77"/>
        <v>0</v>
      </c>
      <c r="K428" s="8">
        <f>IF(OR($E428=9,$E428=5),VLOOKUP(J428,KeyValues!$D$2:$E$562,2),IF(AND($E428=14,NOT(VLOOKUP(J428,KeyValues!$D$2:$E$562,2) = 0)),"???",0))</f>
        <v>0</v>
      </c>
      <c r="L428">
        <f t="shared" si="78"/>
        <v>0</v>
      </c>
      <c r="M428">
        <f t="shared" si="79"/>
        <v>0</v>
      </c>
      <c r="N428">
        <f t="shared" si="80"/>
        <v>5</v>
      </c>
      <c r="O428">
        <f t="shared" si="81"/>
        <v>0</v>
      </c>
      <c r="P428">
        <f t="shared" si="82"/>
        <v>3</v>
      </c>
      <c r="Q428">
        <f t="shared" si="83"/>
        <v>0</v>
      </c>
    </row>
    <row r="429" spans="1:17" x14ac:dyDescent="0.25">
      <c r="A429" t="s">
        <v>427</v>
      </c>
      <c r="B429" s="5" t="str">
        <f>VLOOKUP(I429,KeyValues!$J$2:$K$1401,2)</f>
        <v>Silver Bow</v>
      </c>
      <c r="C429">
        <f t="shared" si="72"/>
        <v>9500</v>
      </c>
      <c r="D429">
        <f t="shared" si="73"/>
        <v>350</v>
      </c>
      <c r="E429">
        <f t="shared" si="74"/>
        <v>4</v>
      </c>
      <c r="F429" s="7" t="str">
        <f>VLOOKUP(E429,KeyValues!$A$2:$B444,2)</f>
        <v>Hold item</v>
      </c>
      <c r="G429">
        <f t="shared" si="76"/>
        <v>53</v>
      </c>
      <c r="H429" s="7" t="str">
        <f>VLOOKUP($G429,KeyValues!$S$2:$T$64,2)</f>
        <v>Bow</v>
      </c>
      <c r="I429">
        <f t="shared" si="75"/>
        <v>428</v>
      </c>
      <c r="J429">
        <f t="shared" si="77"/>
        <v>0</v>
      </c>
      <c r="K429" s="8">
        <f>IF(OR($E429=9,$E429=5),VLOOKUP(J429,KeyValues!$D$2:$E$562,2),IF(AND($E429=14,NOT(VLOOKUP(J429,KeyValues!$D$2:$E$562,2) = 0)),"???",0))</f>
        <v>0</v>
      </c>
      <c r="L429">
        <f t="shared" si="78"/>
        <v>0</v>
      </c>
      <c r="M429">
        <f t="shared" si="79"/>
        <v>0</v>
      </c>
      <c r="N429">
        <f t="shared" si="80"/>
        <v>10</v>
      </c>
      <c r="O429">
        <f t="shared" si="81"/>
        <v>0</v>
      </c>
      <c r="P429">
        <f t="shared" si="82"/>
        <v>3</v>
      </c>
      <c r="Q429">
        <f t="shared" si="83"/>
        <v>0</v>
      </c>
    </row>
    <row r="430" spans="1:17" x14ac:dyDescent="0.25">
      <c r="A430" t="s">
        <v>428</v>
      </c>
      <c r="B430" s="5" t="str">
        <f>VLOOKUP(I430,KeyValues!$J$2:$K$1401,2)</f>
        <v>Brown Bow</v>
      </c>
      <c r="C430">
        <f t="shared" si="72"/>
        <v>9500</v>
      </c>
      <c r="D430">
        <f t="shared" si="73"/>
        <v>350</v>
      </c>
      <c r="E430">
        <f t="shared" si="74"/>
        <v>4</v>
      </c>
      <c r="F430" s="7" t="str">
        <f>VLOOKUP(E430,KeyValues!$A$2:$B445,2)</f>
        <v>Hold item</v>
      </c>
      <c r="G430">
        <f t="shared" si="76"/>
        <v>53</v>
      </c>
      <c r="H430" s="7" t="str">
        <f>VLOOKUP($G430,KeyValues!$S$2:$T$64,2)</f>
        <v>Bow</v>
      </c>
      <c r="I430">
        <f t="shared" si="75"/>
        <v>429</v>
      </c>
      <c r="J430">
        <f t="shared" si="77"/>
        <v>0</v>
      </c>
      <c r="K430" s="8">
        <f>IF(OR($E430=9,$E430=5),VLOOKUP(J430,KeyValues!$D$2:$E$562,2),IF(AND($E430=14,NOT(VLOOKUP(J430,KeyValues!$D$2:$E$562,2) = 0)),"???",0))</f>
        <v>0</v>
      </c>
      <c r="L430">
        <f t="shared" si="78"/>
        <v>0</v>
      </c>
      <c r="M430">
        <f t="shared" si="79"/>
        <v>0</v>
      </c>
      <c r="N430">
        <f t="shared" si="80"/>
        <v>11</v>
      </c>
      <c r="O430">
        <f t="shared" si="81"/>
        <v>0</v>
      </c>
      <c r="P430">
        <f t="shared" si="82"/>
        <v>3</v>
      </c>
      <c r="Q430">
        <f t="shared" si="83"/>
        <v>0</v>
      </c>
    </row>
    <row r="431" spans="1:17" x14ac:dyDescent="0.25">
      <c r="A431" t="s">
        <v>429</v>
      </c>
      <c r="B431" s="5" t="str">
        <f>VLOOKUP(I431,KeyValues!$J$2:$K$1401,2)</f>
        <v>Red Bow</v>
      </c>
      <c r="C431">
        <f t="shared" si="72"/>
        <v>9500</v>
      </c>
      <c r="D431">
        <f t="shared" si="73"/>
        <v>350</v>
      </c>
      <c r="E431">
        <f t="shared" si="74"/>
        <v>4</v>
      </c>
      <c r="F431" s="7" t="str">
        <f>VLOOKUP(E431,KeyValues!$A$2:$B446,2)</f>
        <v>Hold item</v>
      </c>
      <c r="G431">
        <f t="shared" si="76"/>
        <v>53</v>
      </c>
      <c r="H431" s="7" t="str">
        <f>VLOOKUP($G431,KeyValues!$S$2:$T$64,2)</f>
        <v>Bow</v>
      </c>
      <c r="I431">
        <f t="shared" si="75"/>
        <v>430</v>
      </c>
      <c r="J431">
        <f t="shared" si="77"/>
        <v>0</v>
      </c>
      <c r="K431" s="8">
        <f>IF(OR($E431=9,$E431=5),VLOOKUP(J431,KeyValues!$D$2:$E$562,2),IF(AND($E431=14,NOT(VLOOKUP(J431,KeyValues!$D$2:$E$562,2) = 0)),"???",0))</f>
        <v>0</v>
      </c>
      <c r="L431">
        <f t="shared" si="78"/>
        <v>0</v>
      </c>
      <c r="M431">
        <f t="shared" si="79"/>
        <v>0</v>
      </c>
      <c r="N431">
        <f t="shared" si="80"/>
        <v>0</v>
      </c>
      <c r="O431">
        <f t="shared" si="81"/>
        <v>0</v>
      </c>
      <c r="P431">
        <f t="shared" si="82"/>
        <v>3</v>
      </c>
      <c r="Q431">
        <f t="shared" si="83"/>
        <v>0</v>
      </c>
    </row>
    <row r="432" spans="1:17" x14ac:dyDescent="0.25">
      <c r="A432" t="s">
        <v>430</v>
      </c>
      <c r="B432" s="5" t="str">
        <f>VLOOKUP(I432,KeyValues!$J$2:$K$1401,2)</f>
        <v>Pink Bow</v>
      </c>
      <c r="C432">
        <f t="shared" si="72"/>
        <v>9500</v>
      </c>
      <c r="D432">
        <f t="shared" si="73"/>
        <v>350</v>
      </c>
      <c r="E432">
        <f t="shared" si="74"/>
        <v>4</v>
      </c>
      <c r="F432" s="7" t="str">
        <f>VLOOKUP(E432,KeyValues!$A$2:$B447,2)</f>
        <v>Hold item</v>
      </c>
      <c r="G432">
        <f t="shared" si="76"/>
        <v>53</v>
      </c>
      <c r="H432" s="7" t="str">
        <f>VLOOKUP($G432,KeyValues!$S$2:$T$64,2)</f>
        <v>Bow</v>
      </c>
      <c r="I432">
        <f t="shared" si="75"/>
        <v>431</v>
      </c>
      <c r="J432">
        <f t="shared" si="77"/>
        <v>0</v>
      </c>
      <c r="K432" s="8">
        <f>IF(OR($E432=9,$E432=5),VLOOKUP(J432,KeyValues!$D$2:$E$562,2),IF(AND($E432=14,NOT(VLOOKUP(J432,KeyValues!$D$2:$E$562,2) = 0)),"???",0))</f>
        <v>0</v>
      </c>
      <c r="L432">
        <f t="shared" si="78"/>
        <v>0</v>
      </c>
      <c r="M432">
        <f t="shared" si="79"/>
        <v>0</v>
      </c>
      <c r="N432">
        <f t="shared" si="80"/>
        <v>1</v>
      </c>
      <c r="O432">
        <f t="shared" si="81"/>
        <v>0</v>
      </c>
      <c r="P432">
        <f t="shared" si="82"/>
        <v>3</v>
      </c>
      <c r="Q432">
        <f t="shared" si="83"/>
        <v>0</v>
      </c>
    </row>
    <row r="433" spans="1:17" x14ac:dyDescent="0.25">
      <c r="A433" t="s">
        <v>431</v>
      </c>
      <c r="B433" s="5" t="str">
        <f>VLOOKUP(I433,KeyValues!$J$2:$K$1401,2)</f>
        <v>Orange Bow</v>
      </c>
      <c r="C433">
        <f t="shared" si="72"/>
        <v>9500</v>
      </c>
      <c r="D433">
        <f t="shared" si="73"/>
        <v>350</v>
      </c>
      <c r="E433">
        <f t="shared" si="74"/>
        <v>4</v>
      </c>
      <c r="F433" s="7" t="str">
        <f>VLOOKUP(E433,KeyValues!$A$2:$B448,2)</f>
        <v>Hold item</v>
      </c>
      <c r="G433">
        <f t="shared" si="76"/>
        <v>53</v>
      </c>
      <c r="H433" s="7" t="str">
        <f>VLOOKUP($G433,KeyValues!$S$2:$T$64,2)</f>
        <v>Bow</v>
      </c>
      <c r="I433">
        <f t="shared" si="75"/>
        <v>432</v>
      </c>
      <c r="J433">
        <f t="shared" si="77"/>
        <v>0</v>
      </c>
      <c r="K433" s="8">
        <f>IF(OR($E433=9,$E433=5),VLOOKUP(J433,KeyValues!$D$2:$E$562,2),IF(AND($E433=14,NOT(VLOOKUP(J433,KeyValues!$D$2:$E$562,2) = 0)),"???",0))</f>
        <v>0</v>
      </c>
      <c r="L433">
        <f t="shared" si="78"/>
        <v>0</v>
      </c>
      <c r="M433">
        <f t="shared" si="79"/>
        <v>0</v>
      </c>
      <c r="N433">
        <f t="shared" si="80"/>
        <v>7</v>
      </c>
      <c r="O433">
        <f t="shared" si="81"/>
        <v>0</v>
      </c>
      <c r="P433">
        <f t="shared" si="82"/>
        <v>3</v>
      </c>
      <c r="Q433">
        <f t="shared" si="83"/>
        <v>0</v>
      </c>
    </row>
    <row r="434" spans="1:17" x14ac:dyDescent="0.25">
      <c r="A434" t="s">
        <v>432</v>
      </c>
      <c r="B434" s="5" t="str">
        <f>VLOOKUP(I434,KeyValues!$J$2:$K$1401,2)</f>
        <v>Yellow Bow</v>
      </c>
      <c r="C434">
        <f t="shared" si="72"/>
        <v>9500</v>
      </c>
      <c r="D434">
        <f t="shared" si="73"/>
        <v>350</v>
      </c>
      <c r="E434">
        <f t="shared" si="74"/>
        <v>4</v>
      </c>
      <c r="F434" s="7" t="str">
        <f>VLOOKUP(E434,KeyValues!$A$2:$B449,2)</f>
        <v>Hold item</v>
      </c>
      <c r="G434">
        <f t="shared" si="76"/>
        <v>53</v>
      </c>
      <c r="H434" s="7" t="str">
        <f>VLOOKUP($G434,KeyValues!$S$2:$T$64,2)</f>
        <v>Bow</v>
      </c>
      <c r="I434">
        <f t="shared" si="75"/>
        <v>433</v>
      </c>
      <c r="J434">
        <f t="shared" si="77"/>
        <v>0</v>
      </c>
      <c r="K434" s="8">
        <f>IF(OR($E434=9,$E434=5),VLOOKUP(J434,KeyValues!$D$2:$E$562,2),IF(AND($E434=14,NOT(VLOOKUP(J434,KeyValues!$D$2:$E$562,2) = 0)),"???",0))</f>
        <v>0</v>
      </c>
      <c r="L434">
        <f t="shared" si="78"/>
        <v>0</v>
      </c>
      <c r="M434">
        <f t="shared" si="79"/>
        <v>0</v>
      </c>
      <c r="N434">
        <f t="shared" si="80"/>
        <v>2</v>
      </c>
      <c r="O434">
        <f t="shared" si="81"/>
        <v>0</v>
      </c>
      <c r="P434">
        <f t="shared" si="82"/>
        <v>3</v>
      </c>
      <c r="Q434">
        <f t="shared" si="83"/>
        <v>0</v>
      </c>
    </row>
    <row r="435" spans="1:17" x14ac:dyDescent="0.25">
      <c r="A435" t="s">
        <v>433</v>
      </c>
      <c r="B435" s="5" t="str">
        <f>VLOOKUP(I435,KeyValues!$J$2:$K$1401,2)</f>
        <v>Lime Bow</v>
      </c>
      <c r="C435">
        <f t="shared" si="72"/>
        <v>9500</v>
      </c>
      <c r="D435">
        <f t="shared" si="73"/>
        <v>350</v>
      </c>
      <c r="E435">
        <f t="shared" si="74"/>
        <v>4</v>
      </c>
      <c r="F435" s="7" t="str">
        <f>VLOOKUP(E435,KeyValues!$A$2:$B450,2)</f>
        <v>Hold item</v>
      </c>
      <c r="G435">
        <f t="shared" si="76"/>
        <v>53</v>
      </c>
      <c r="H435" s="7" t="str">
        <f>VLOOKUP($G435,KeyValues!$S$2:$T$64,2)</f>
        <v>Bow</v>
      </c>
      <c r="I435">
        <f t="shared" si="75"/>
        <v>434</v>
      </c>
      <c r="J435">
        <f t="shared" si="77"/>
        <v>0</v>
      </c>
      <c r="K435" s="8">
        <f>IF(OR($E435=9,$E435=5),VLOOKUP(J435,KeyValues!$D$2:$E$562,2),IF(AND($E435=14,NOT(VLOOKUP(J435,KeyValues!$D$2:$E$562,2) = 0)),"???",0))</f>
        <v>0</v>
      </c>
      <c r="L435">
        <f t="shared" si="78"/>
        <v>0</v>
      </c>
      <c r="M435">
        <f t="shared" si="79"/>
        <v>0</v>
      </c>
      <c r="N435">
        <f t="shared" si="80"/>
        <v>8</v>
      </c>
      <c r="O435">
        <f t="shared" si="81"/>
        <v>0</v>
      </c>
      <c r="P435">
        <f t="shared" si="82"/>
        <v>3</v>
      </c>
      <c r="Q435">
        <f t="shared" si="83"/>
        <v>0</v>
      </c>
    </row>
    <row r="436" spans="1:17" x14ac:dyDescent="0.25">
      <c r="A436" t="s">
        <v>434</v>
      </c>
      <c r="B436" s="5" t="str">
        <f>VLOOKUP(I436,KeyValues!$J$2:$K$1401,2)</f>
        <v>Green Bow</v>
      </c>
      <c r="C436">
        <f t="shared" si="72"/>
        <v>9500</v>
      </c>
      <c r="D436">
        <f t="shared" si="73"/>
        <v>350</v>
      </c>
      <c r="E436">
        <f t="shared" si="74"/>
        <v>4</v>
      </c>
      <c r="F436" s="7" t="str">
        <f>VLOOKUP(E436,KeyValues!$A$2:$B451,2)</f>
        <v>Hold item</v>
      </c>
      <c r="G436">
        <f t="shared" si="76"/>
        <v>53</v>
      </c>
      <c r="H436" s="7" t="str">
        <f>VLOOKUP($G436,KeyValues!$S$2:$T$64,2)</f>
        <v>Bow</v>
      </c>
      <c r="I436">
        <f t="shared" si="75"/>
        <v>435</v>
      </c>
      <c r="J436">
        <f t="shared" si="77"/>
        <v>0</v>
      </c>
      <c r="K436" s="8">
        <f>IF(OR($E436=9,$E436=5),VLOOKUP(J436,KeyValues!$D$2:$E$562,2),IF(AND($E436=14,NOT(VLOOKUP(J436,KeyValues!$D$2:$E$562,2) = 0)),"???",0))</f>
        <v>0</v>
      </c>
      <c r="L436">
        <f t="shared" si="78"/>
        <v>0</v>
      </c>
      <c r="M436">
        <f t="shared" si="79"/>
        <v>0</v>
      </c>
      <c r="N436">
        <f t="shared" si="80"/>
        <v>6</v>
      </c>
      <c r="O436">
        <f t="shared" si="81"/>
        <v>0</v>
      </c>
      <c r="P436">
        <f t="shared" si="82"/>
        <v>3</v>
      </c>
      <c r="Q436">
        <f t="shared" si="83"/>
        <v>0</v>
      </c>
    </row>
    <row r="437" spans="1:17" x14ac:dyDescent="0.25">
      <c r="A437" t="s">
        <v>435</v>
      </c>
      <c r="B437" s="5" t="str">
        <f>VLOOKUP(I437,KeyValues!$J$2:$K$1401,2)</f>
        <v>Viridian Bow</v>
      </c>
      <c r="C437">
        <f t="shared" si="72"/>
        <v>9500</v>
      </c>
      <c r="D437">
        <f t="shared" si="73"/>
        <v>350</v>
      </c>
      <c r="E437">
        <f t="shared" si="74"/>
        <v>4</v>
      </c>
      <c r="F437" s="7" t="str">
        <f>VLOOKUP(E437,KeyValues!$A$2:$B452,2)</f>
        <v>Hold item</v>
      </c>
      <c r="G437">
        <f t="shared" si="76"/>
        <v>53</v>
      </c>
      <c r="H437" s="7" t="str">
        <f>VLOOKUP($G437,KeyValues!$S$2:$T$64,2)</f>
        <v>Bow</v>
      </c>
      <c r="I437">
        <f t="shared" si="75"/>
        <v>436</v>
      </c>
      <c r="J437">
        <f t="shared" si="77"/>
        <v>0</v>
      </c>
      <c r="K437" s="8">
        <f>IF(OR($E437=9,$E437=5),VLOOKUP(J437,KeyValues!$D$2:$E$562,2),IF(AND($E437=14,NOT(VLOOKUP(J437,KeyValues!$D$2:$E$562,2) = 0)),"???",0))</f>
        <v>0</v>
      </c>
      <c r="L437">
        <f t="shared" si="78"/>
        <v>0</v>
      </c>
      <c r="M437">
        <f t="shared" si="79"/>
        <v>0</v>
      </c>
      <c r="N437">
        <f t="shared" si="80"/>
        <v>9</v>
      </c>
      <c r="O437">
        <f t="shared" si="81"/>
        <v>0</v>
      </c>
      <c r="P437">
        <f t="shared" si="82"/>
        <v>3</v>
      </c>
      <c r="Q437">
        <f t="shared" si="83"/>
        <v>0</v>
      </c>
    </row>
    <row r="438" spans="1:17" x14ac:dyDescent="0.25">
      <c r="A438" t="s">
        <v>436</v>
      </c>
      <c r="B438" s="5" t="str">
        <f>VLOOKUP(I438,KeyValues!$J$2:$K$1401,2)</f>
        <v>Minty Bow</v>
      </c>
      <c r="C438">
        <f t="shared" si="72"/>
        <v>9500</v>
      </c>
      <c r="D438">
        <f t="shared" si="73"/>
        <v>350</v>
      </c>
      <c r="E438">
        <f t="shared" si="74"/>
        <v>4</v>
      </c>
      <c r="F438" s="7" t="str">
        <f>VLOOKUP(E438,KeyValues!$A$2:$B453,2)</f>
        <v>Hold item</v>
      </c>
      <c r="G438">
        <f t="shared" si="76"/>
        <v>53</v>
      </c>
      <c r="H438" s="7" t="str">
        <f>VLOOKUP($G438,KeyValues!$S$2:$T$64,2)</f>
        <v>Bow</v>
      </c>
      <c r="I438">
        <f t="shared" si="75"/>
        <v>437</v>
      </c>
      <c r="J438">
        <f t="shared" si="77"/>
        <v>0</v>
      </c>
      <c r="K438" s="8">
        <f>IF(OR($E438=9,$E438=5),VLOOKUP(J438,KeyValues!$D$2:$E$562,2),IF(AND($E438=14,NOT(VLOOKUP(J438,KeyValues!$D$2:$E$562,2) = 0)),"???",0))</f>
        <v>0</v>
      </c>
      <c r="L438">
        <f t="shared" si="78"/>
        <v>0</v>
      </c>
      <c r="M438">
        <f t="shared" si="79"/>
        <v>0</v>
      </c>
      <c r="N438">
        <f t="shared" si="80"/>
        <v>5</v>
      </c>
      <c r="O438">
        <f t="shared" si="81"/>
        <v>0</v>
      </c>
      <c r="P438">
        <f t="shared" si="82"/>
        <v>3</v>
      </c>
      <c r="Q438">
        <f t="shared" si="83"/>
        <v>0</v>
      </c>
    </row>
    <row r="439" spans="1:17" x14ac:dyDescent="0.25">
      <c r="A439" t="s">
        <v>437</v>
      </c>
      <c r="B439" s="5" t="str">
        <f>VLOOKUP(I439,KeyValues!$J$2:$K$1401,2)</f>
        <v>Sky Blue Bow</v>
      </c>
      <c r="C439">
        <f t="shared" si="72"/>
        <v>9500</v>
      </c>
      <c r="D439">
        <f t="shared" si="73"/>
        <v>350</v>
      </c>
      <c r="E439">
        <f t="shared" si="74"/>
        <v>4</v>
      </c>
      <c r="F439" s="7" t="str">
        <f>VLOOKUP(E439,KeyValues!$A$2:$B454,2)</f>
        <v>Hold item</v>
      </c>
      <c r="G439">
        <f t="shared" si="76"/>
        <v>53</v>
      </c>
      <c r="H439" s="7" t="str">
        <f>VLOOKUP($G439,KeyValues!$S$2:$T$64,2)</f>
        <v>Bow</v>
      </c>
      <c r="I439">
        <f t="shared" si="75"/>
        <v>438</v>
      </c>
      <c r="J439">
        <f t="shared" si="77"/>
        <v>0</v>
      </c>
      <c r="K439" s="8">
        <f>IF(OR($E439=9,$E439=5),VLOOKUP(J439,KeyValues!$D$2:$E$562,2),IF(AND($E439=14,NOT(VLOOKUP(J439,KeyValues!$D$2:$E$562,2) = 0)),"???",0))</f>
        <v>0</v>
      </c>
      <c r="L439">
        <f t="shared" si="78"/>
        <v>0</v>
      </c>
      <c r="M439">
        <f t="shared" si="79"/>
        <v>0</v>
      </c>
      <c r="N439">
        <f t="shared" si="80"/>
        <v>3</v>
      </c>
      <c r="O439">
        <f t="shared" si="81"/>
        <v>0</v>
      </c>
      <c r="P439">
        <f t="shared" si="82"/>
        <v>3</v>
      </c>
      <c r="Q439">
        <f t="shared" si="83"/>
        <v>0</v>
      </c>
    </row>
    <row r="440" spans="1:17" x14ac:dyDescent="0.25">
      <c r="A440" t="s">
        <v>438</v>
      </c>
      <c r="B440" s="5" t="str">
        <f>VLOOKUP(I440,KeyValues!$J$2:$K$1401,2)</f>
        <v>Blue Bow</v>
      </c>
      <c r="C440">
        <f t="shared" si="72"/>
        <v>9500</v>
      </c>
      <c r="D440">
        <f t="shared" si="73"/>
        <v>350</v>
      </c>
      <c r="E440">
        <f t="shared" si="74"/>
        <v>4</v>
      </c>
      <c r="F440" s="7" t="str">
        <f>VLOOKUP(E440,KeyValues!$A$2:$B455,2)</f>
        <v>Hold item</v>
      </c>
      <c r="G440">
        <f t="shared" si="76"/>
        <v>53</v>
      </c>
      <c r="H440" s="7" t="str">
        <f>VLOOKUP($G440,KeyValues!$S$2:$T$64,2)</f>
        <v>Bow</v>
      </c>
      <c r="I440">
        <f t="shared" si="75"/>
        <v>439</v>
      </c>
      <c r="J440">
        <f t="shared" si="77"/>
        <v>0</v>
      </c>
      <c r="K440" s="8">
        <f>IF(OR($E440=9,$E440=5),VLOOKUP(J440,KeyValues!$D$2:$E$562,2),IF(AND($E440=14,NOT(VLOOKUP(J440,KeyValues!$D$2:$E$562,2) = 0)),"???",0))</f>
        <v>0</v>
      </c>
      <c r="L440">
        <f t="shared" si="78"/>
        <v>0</v>
      </c>
      <c r="M440">
        <f t="shared" si="79"/>
        <v>0</v>
      </c>
      <c r="N440">
        <f t="shared" si="80"/>
        <v>4</v>
      </c>
      <c r="O440">
        <f t="shared" si="81"/>
        <v>0</v>
      </c>
      <c r="P440">
        <f t="shared" si="82"/>
        <v>3</v>
      </c>
      <c r="Q440">
        <f t="shared" si="83"/>
        <v>0</v>
      </c>
    </row>
    <row r="441" spans="1:17" x14ac:dyDescent="0.25">
      <c r="A441" t="s">
        <v>439</v>
      </c>
      <c r="B441" s="5" t="str">
        <f>VLOOKUP(I441,KeyValues!$J$2:$K$1401,2)</f>
        <v>Cobalt Bow</v>
      </c>
      <c r="C441">
        <f t="shared" si="72"/>
        <v>9500</v>
      </c>
      <c r="D441">
        <f t="shared" si="73"/>
        <v>350</v>
      </c>
      <c r="E441">
        <f t="shared" si="74"/>
        <v>4</v>
      </c>
      <c r="F441" s="7" t="str">
        <f>VLOOKUP(E441,KeyValues!$A$2:$B456,2)</f>
        <v>Hold item</v>
      </c>
      <c r="G441">
        <f t="shared" si="76"/>
        <v>53</v>
      </c>
      <c r="H441" s="7" t="str">
        <f>VLOOKUP($G441,KeyValues!$S$2:$T$64,2)</f>
        <v>Bow</v>
      </c>
      <c r="I441">
        <f t="shared" si="75"/>
        <v>440</v>
      </c>
      <c r="J441">
        <f t="shared" si="77"/>
        <v>0</v>
      </c>
      <c r="K441" s="8">
        <f>IF(OR($E441=9,$E441=5),VLOOKUP(J441,KeyValues!$D$2:$E$562,2),IF(AND($E441=14,NOT(VLOOKUP(J441,KeyValues!$D$2:$E$562,2) = 0)),"???",0))</f>
        <v>0</v>
      </c>
      <c r="L441">
        <f t="shared" si="78"/>
        <v>0</v>
      </c>
      <c r="M441">
        <f t="shared" si="79"/>
        <v>0</v>
      </c>
      <c r="N441">
        <f t="shared" si="80"/>
        <v>12</v>
      </c>
      <c r="O441">
        <f t="shared" si="81"/>
        <v>0</v>
      </c>
      <c r="P441">
        <f t="shared" si="82"/>
        <v>3</v>
      </c>
      <c r="Q441">
        <f t="shared" si="83"/>
        <v>0</v>
      </c>
    </row>
    <row r="442" spans="1:17" x14ac:dyDescent="0.25">
      <c r="A442" t="s">
        <v>440</v>
      </c>
      <c r="B442" s="5" t="str">
        <f>VLOOKUP(I442,KeyValues!$J$2:$K$1401,2)</f>
        <v>Purple Bow</v>
      </c>
      <c r="C442">
        <f t="shared" si="72"/>
        <v>9500</v>
      </c>
      <c r="D442">
        <f t="shared" si="73"/>
        <v>350</v>
      </c>
      <c r="E442">
        <f t="shared" si="74"/>
        <v>4</v>
      </c>
      <c r="F442" s="7" t="str">
        <f>VLOOKUP(E442,KeyValues!$A$2:$B457,2)</f>
        <v>Hold item</v>
      </c>
      <c r="G442">
        <f t="shared" si="76"/>
        <v>53</v>
      </c>
      <c r="H442" s="7" t="str">
        <f>VLOOKUP($G442,KeyValues!$S$2:$T$64,2)</f>
        <v>Bow</v>
      </c>
      <c r="I442">
        <f t="shared" si="75"/>
        <v>441</v>
      </c>
      <c r="J442">
        <f t="shared" si="77"/>
        <v>0</v>
      </c>
      <c r="K442" s="8">
        <f>IF(OR($E442=9,$E442=5),VLOOKUP(J442,KeyValues!$D$2:$E$562,2),IF(AND($E442=14,NOT(VLOOKUP(J442,KeyValues!$D$2:$E$562,2) = 0)),"???",0))</f>
        <v>0</v>
      </c>
      <c r="L442">
        <f t="shared" si="78"/>
        <v>0</v>
      </c>
      <c r="M442">
        <f t="shared" si="79"/>
        <v>0</v>
      </c>
      <c r="N442">
        <f t="shared" si="80"/>
        <v>13</v>
      </c>
      <c r="O442">
        <f t="shared" si="81"/>
        <v>0</v>
      </c>
      <c r="P442">
        <f t="shared" si="82"/>
        <v>3</v>
      </c>
      <c r="Q442">
        <f t="shared" si="83"/>
        <v>0</v>
      </c>
    </row>
    <row r="443" spans="1:17" x14ac:dyDescent="0.25">
      <c r="A443" t="s">
        <v>441</v>
      </c>
      <c r="B443" s="5" t="str">
        <f>VLOOKUP(I443,KeyValues!$J$2:$K$1401,2)</f>
        <v>Violet Bow</v>
      </c>
      <c r="C443">
        <f t="shared" si="72"/>
        <v>9500</v>
      </c>
      <c r="D443">
        <f t="shared" si="73"/>
        <v>350</v>
      </c>
      <c r="E443">
        <f t="shared" si="74"/>
        <v>4</v>
      </c>
      <c r="F443" s="7" t="str">
        <f>VLOOKUP(E443,KeyValues!$A$2:$B458,2)</f>
        <v>Hold item</v>
      </c>
      <c r="G443">
        <f t="shared" si="76"/>
        <v>53</v>
      </c>
      <c r="H443" s="7" t="str">
        <f>VLOOKUP($G443,KeyValues!$S$2:$T$64,2)</f>
        <v>Bow</v>
      </c>
      <c r="I443">
        <f t="shared" si="75"/>
        <v>442</v>
      </c>
      <c r="J443">
        <f t="shared" si="77"/>
        <v>0</v>
      </c>
      <c r="K443" s="8">
        <f>IF(OR($E443=9,$E443=5),VLOOKUP(J443,KeyValues!$D$2:$E$562,2),IF(AND($E443=14,NOT(VLOOKUP(J443,KeyValues!$D$2:$E$562,2) = 0)),"???",0))</f>
        <v>0</v>
      </c>
      <c r="L443">
        <f t="shared" si="78"/>
        <v>0</v>
      </c>
      <c r="M443">
        <f t="shared" si="79"/>
        <v>0</v>
      </c>
      <c r="N443">
        <f t="shared" si="80"/>
        <v>14</v>
      </c>
      <c r="O443">
        <f t="shared" si="81"/>
        <v>0</v>
      </c>
      <c r="P443">
        <f t="shared" si="82"/>
        <v>3</v>
      </c>
      <c r="Q443">
        <f t="shared" si="83"/>
        <v>0</v>
      </c>
    </row>
    <row r="444" spans="1:17" x14ac:dyDescent="0.25">
      <c r="A444" t="s">
        <v>442</v>
      </c>
      <c r="B444" s="5" t="str">
        <f>VLOOKUP(I444,KeyValues!$J$2:$K$1401,2)</f>
        <v>Fuchsia Bow</v>
      </c>
      <c r="C444">
        <f t="shared" si="72"/>
        <v>9500</v>
      </c>
      <c r="D444">
        <f t="shared" si="73"/>
        <v>350</v>
      </c>
      <c r="E444">
        <f t="shared" si="74"/>
        <v>4</v>
      </c>
      <c r="F444" s="7" t="str">
        <f>VLOOKUP(E444,KeyValues!$A$2:$B459,2)</f>
        <v>Hold item</v>
      </c>
      <c r="G444">
        <f t="shared" si="76"/>
        <v>53</v>
      </c>
      <c r="H444" s="7" t="str">
        <f>VLOOKUP($G444,KeyValues!$S$2:$T$64,2)</f>
        <v>Bow</v>
      </c>
      <c r="I444">
        <f t="shared" si="75"/>
        <v>443</v>
      </c>
      <c r="J444">
        <f t="shared" si="77"/>
        <v>0</v>
      </c>
      <c r="K444" s="8">
        <f>IF(OR($E444=9,$E444=5),VLOOKUP(J444,KeyValues!$D$2:$E$562,2),IF(AND($E444=14,NOT(VLOOKUP(J444,KeyValues!$D$2:$E$562,2) = 0)),"???",0))</f>
        <v>0</v>
      </c>
      <c r="L444">
        <f t="shared" si="78"/>
        <v>0</v>
      </c>
      <c r="M444">
        <f t="shared" si="79"/>
        <v>0</v>
      </c>
      <c r="N444">
        <f t="shared" si="80"/>
        <v>15</v>
      </c>
      <c r="O444">
        <f t="shared" si="81"/>
        <v>0</v>
      </c>
      <c r="P444">
        <f t="shared" si="82"/>
        <v>3</v>
      </c>
      <c r="Q444">
        <f t="shared" si="83"/>
        <v>0</v>
      </c>
    </row>
    <row r="445" spans="1:17" x14ac:dyDescent="0.25">
      <c r="A445" t="s">
        <v>443</v>
      </c>
      <c r="B445" s="5" t="str">
        <f>VLOOKUP(I445,KeyValues!$J$2:$K$1401,2)</f>
        <v>Prism Ruff</v>
      </c>
      <c r="C445">
        <f t="shared" si="72"/>
        <v>3500</v>
      </c>
      <c r="D445">
        <f t="shared" si="73"/>
        <v>150</v>
      </c>
      <c r="E445">
        <f t="shared" si="74"/>
        <v>15</v>
      </c>
      <c r="F445" s="7" t="str">
        <f>VLOOKUP(E445,KeyValues!$A$2:$B460,2)</f>
        <v>Specific Items</v>
      </c>
      <c r="G445">
        <f t="shared" si="76"/>
        <v>37</v>
      </c>
      <c r="H445" s="7" t="str">
        <f>VLOOKUP($G445,KeyValues!$S$2:$T$64,2)</f>
        <v>Scarf 2</v>
      </c>
      <c r="I445">
        <f t="shared" si="75"/>
        <v>444</v>
      </c>
      <c r="J445">
        <f t="shared" si="77"/>
        <v>0</v>
      </c>
      <c r="K445" s="8">
        <f>IF(OR($E445=9,$E445=5),VLOOKUP(J445,KeyValues!$D$2:$E$562,2),IF(AND($E445=14,NOT(VLOOKUP(J445,KeyValues!$D$2:$E$562,2) = 0)),"???",0))</f>
        <v>0</v>
      </c>
      <c r="L445">
        <f t="shared" si="78"/>
        <v>0</v>
      </c>
      <c r="M445">
        <f t="shared" si="79"/>
        <v>0</v>
      </c>
      <c r="N445">
        <f t="shared" si="80"/>
        <v>14</v>
      </c>
      <c r="O445">
        <f t="shared" si="81"/>
        <v>0</v>
      </c>
      <c r="P445">
        <f t="shared" si="82"/>
        <v>3</v>
      </c>
      <c r="Q445">
        <f t="shared" si="83"/>
        <v>0</v>
      </c>
    </row>
    <row r="446" spans="1:17" x14ac:dyDescent="0.25">
      <c r="A446" t="s">
        <v>444</v>
      </c>
      <c r="B446" s="5" t="str">
        <f>VLOOKUP(I446,KeyValues!$J$2:$K$1401,2)</f>
        <v>Aqua Collar</v>
      </c>
      <c r="C446">
        <f t="shared" si="72"/>
        <v>3500</v>
      </c>
      <c r="D446">
        <f t="shared" si="73"/>
        <v>150</v>
      </c>
      <c r="E446">
        <f t="shared" si="74"/>
        <v>15</v>
      </c>
      <c r="F446" s="7" t="str">
        <f>VLOOKUP(E446,KeyValues!$A$2:$B461,2)</f>
        <v>Specific Items</v>
      </c>
      <c r="G446">
        <f t="shared" si="76"/>
        <v>37</v>
      </c>
      <c r="H446" s="7" t="str">
        <f>VLOOKUP($G446,KeyValues!$S$2:$T$64,2)</f>
        <v>Scarf 2</v>
      </c>
      <c r="I446">
        <f t="shared" si="75"/>
        <v>445</v>
      </c>
      <c r="J446">
        <f t="shared" si="77"/>
        <v>0</v>
      </c>
      <c r="K446" s="8">
        <f>IF(OR($E446=9,$E446=5),VLOOKUP(J446,KeyValues!$D$2:$E$562,2),IF(AND($E446=14,NOT(VLOOKUP(J446,KeyValues!$D$2:$E$562,2) = 0)),"???",0))</f>
        <v>0</v>
      </c>
      <c r="L446">
        <f t="shared" si="78"/>
        <v>0</v>
      </c>
      <c r="M446">
        <f t="shared" si="79"/>
        <v>0</v>
      </c>
      <c r="N446">
        <f t="shared" si="80"/>
        <v>11</v>
      </c>
      <c r="O446">
        <f t="shared" si="81"/>
        <v>0</v>
      </c>
      <c r="P446">
        <f t="shared" si="82"/>
        <v>3</v>
      </c>
      <c r="Q446">
        <f t="shared" si="83"/>
        <v>0</v>
      </c>
    </row>
    <row r="447" spans="1:17" x14ac:dyDescent="0.25">
      <c r="A447" t="s">
        <v>445</v>
      </c>
      <c r="B447" s="5" t="str">
        <f>VLOOKUP(I447,KeyValues!$J$2:$K$1401,2)</f>
        <v>Volt Collar</v>
      </c>
      <c r="C447">
        <f t="shared" si="72"/>
        <v>3500</v>
      </c>
      <c r="D447">
        <f t="shared" si="73"/>
        <v>150</v>
      </c>
      <c r="E447">
        <f t="shared" si="74"/>
        <v>15</v>
      </c>
      <c r="F447" s="7" t="str">
        <f>VLOOKUP(E447,KeyValues!$A$2:$B462,2)</f>
        <v>Specific Items</v>
      </c>
      <c r="G447">
        <f t="shared" si="76"/>
        <v>37</v>
      </c>
      <c r="H447" s="7" t="str">
        <f>VLOOKUP($G447,KeyValues!$S$2:$T$64,2)</f>
        <v>Scarf 2</v>
      </c>
      <c r="I447">
        <f t="shared" si="75"/>
        <v>446</v>
      </c>
      <c r="J447">
        <f t="shared" si="77"/>
        <v>0</v>
      </c>
      <c r="K447" s="8">
        <f>IF(OR($E447=9,$E447=5),VLOOKUP(J447,KeyValues!$D$2:$E$562,2),IF(AND($E447=14,NOT(VLOOKUP(J447,KeyValues!$D$2:$E$562,2) = 0)),"???",0))</f>
        <v>0</v>
      </c>
      <c r="L447">
        <f t="shared" si="78"/>
        <v>0</v>
      </c>
      <c r="M447">
        <f t="shared" si="79"/>
        <v>0</v>
      </c>
      <c r="N447">
        <f t="shared" si="80"/>
        <v>11</v>
      </c>
      <c r="O447">
        <f t="shared" si="81"/>
        <v>0</v>
      </c>
      <c r="P447">
        <f t="shared" si="82"/>
        <v>3</v>
      </c>
      <c r="Q447">
        <f t="shared" si="83"/>
        <v>0</v>
      </c>
    </row>
    <row r="448" spans="1:17" x14ac:dyDescent="0.25">
      <c r="A448" t="s">
        <v>446</v>
      </c>
      <c r="B448" s="5" t="str">
        <f>VLOOKUP(I448,KeyValues!$J$2:$K$1401,2)</f>
        <v>Fire Collar</v>
      </c>
      <c r="C448">
        <f t="shared" si="72"/>
        <v>3500</v>
      </c>
      <c r="D448">
        <f t="shared" si="73"/>
        <v>150</v>
      </c>
      <c r="E448">
        <f t="shared" si="74"/>
        <v>15</v>
      </c>
      <c r="F448" s="7" t="str">
        <f>VLOOKUP(E448,KeyValues!$A$2:$B463,2)</f>
        <v>Specific Items</v>
      </c>
      <c r="G448">
        <f t="shared" si="76"/>
        <v>37</v>
      </c>
      <c r="H448" s="7" t="str">
        <f>VLOOKUP($G448,KeyValues!$S$2:$T$64,2)</f>
        <v>Scarf 2</v>
      </c>
      <c r="I448">
        <f t="shared" si="75"/>
        <v>447</v>
      </c>
      <c r="J448">
        <f t="shared" si="77"/>
        <v>0</v>
      </c>
      <c r="K448" s="8">
        <f>IF(OR($E448=9,$E448=5),VLOOKUP(J448,KeyValues!$D$2:$E$562,2),IF(AND($E448=14,NOT(VLOOKUP(J448,KeyValues!$D$2:$E$562,2) = 0)),"???",0))</f>
        <v>0</v>
      </c>
      <c r="L448">
        <f t="shared" si="78"/>
        <v>0</v>
      </c>
      <c r="M448">
        <f t="shared" si="79"/>
        <v>0</v>
      </c>
      <c r="N448">
        <f t="shared" si="80"/>
        <v>11</v>
      </c>
      <c r="O448">
        <f t="shared" si="81"/>
        <v>0</v>
      </c>
      <c r="P448">
        <f t="shared" si="82"/>
        <v>3</v>
      </c>
      <c r="Q448">
        <f t="shared" si="83"/>
        <v>0</v>
      </c>
    </row>
    <row r="449" spans="1:17" x14ac:dyDescent="0.25">
      <c r="A449" t="s">
        <v>447</v>
      </c>
      <c r="B449" s="5" t="str">
        <f>VLOOKUP(I449,KeyValues!$J$2:$K$1401,2)</f>
        <v>Light Collar</v>
      </c>
      <c r="C449">
        <f t="shared" si="72"/>
        <v>3500</v>
      </c>
      <c r="D449">
        <f t="shared" si="73"/>
        <v>150</v>
      </c>
      <c r="E449">
        <f t="shared" si="74"/>
        <v>15</v>
      </c>
      <c r="F449" s="7" t="str">
        <f>VLOOKUP(E449,KeyValues!$A$2:$B464,2)</f>
        <v>Specific Items</v>
      </c>
      <c r="G449">
        <f t="shared" si="76"/>
        <v>37</v>
      </c>
      <c r="H449" s="7" t="str">
        <f>VLOOKUP($G449,KeyValues!$S$2:$T$64,2)</f>
        <v>Scarf 2</v>
      </c>
      <c r="I449">
        <f t="shared" si="75"/>
        <v>448</v>
      </c>
      <c r="J449">
        <f t="shared" si="77"/>
        <v>0</v>
      </c>
      <c r="K449" s="8">
        <f>IF(OR($E449=9,$E449=5),VLOOKUP(J449,KeyValues!$D$2:$E$562,2),IF(AND($E449=14,NOT(VLOOKUP(J449,KeyValues!$D$2:$E$562,2) = 0)),"???",0))</f>
        <v>0</v>
      </c>
      <c r="L449">
        <f t="shared" si="78"/>
        <v>0</v>
      </c>
      <c r="M449">
        <f t="shared" si="79"/>
        <v>0</v>
      </c>
      <c r="N449">
        <f t="shared" si="80"/>
        <v>11</v>
      </c>
      <c r="O449">
        <f t="shared" si="81"/>
        <v>0</v>
      </c>
      <c r="P449">
        <f t="shared" si="82"/>
        <v>3</v>
      </c>
      <c r="Q449">
        <f t="shared" si="83"/>
        <v>0</v>
      </c>
    </row>
    <row r="450" spans="1:17" x14ac:dyDescent="0.25">
      <c r="A450" t="s">
        <v>448</v>
      </c>
      <c r="B450" s="5" t="str">
        <f>VLOOKUP(I450,KeyValues!$J$2:$K$1401,2)</f>
        <v>Dusk Collar</v>
      </c>
      <c r="C450">
        <f t="shared" ref="C450:C513" si="84">HEX2DEC(MID($A450,4,2)&amp;MID($A450,1,2))</f>
        <v>3500</v>
      </c>
      <c r="D450">
        <f t="shared" ref="D450:D513" si="85">HEX2DEC(MID($A450,10,2)&amp;MID($A450,7,2))</f>
        <v>150</v>
      </c>
      <c r="E450">
        <f t="shared" ref="E450:E513" si="86">HEX2DEC(MID($A450,13,2))</f>
        <v>15</v>
      </c>
      <c r="F450" s="7" t="str">
        <f>VLOOKUP(E450,KeyValues!$A$2:$B465,2)</f>
        <v>Specific Items</v>
      </c>
      <c r="G450">
        <f t="shared" si="76"/>
        <v>37</v>
      </c>
      <c r="H450" s="7" t="str">
        <f>VLOOKUP($G450,KeyValues!$S$2:$T$64,2)</f>
        <v>Scarf 2</v>
      </c>
      <c r="I450">
        <f t="shared" ref="I450:I513" si="87">HEX2DEC(MID($A450,22,2)&amp;MID($A450,19,2))</f>
        <v>449</v>
      </c>
      <c r="J450">
        <f t="shared" si="77"/>
        <v>0</v>
      </c>
      <c r="K450" s="8">
        <f>IF(OR($E450=9,$E450=5),VLOOKUP(J450,KeyValues!$D$2:$E$562,2),IF(AND($E450=14,NOT(VLOOKUP(J450,KeyValues!$D$2:$E$562,2) = 0)),"???",0))</f>
        <v>0</v>
      </c>
      <c r="L450">
        <f t="shared" si="78"/>
        <v>0</v>
      </c>
      <c r="M450">
        <f t="shared" si="79"/>
        <v>0</v>
      </c>
      <c r="N450">
        <f t="shared" si="80"/>
        <v>11</v>
      </c>
      <c r="O450">
        <f t="shared" si="81"/>
        <v>0</v>
      </c>
      <c r="P450">
        <f t="shared" si="82"/>
        <v>3</v>
      </c>
      <c r="Q450">
        <f t="shared" si="83"/>
        <v>0</v>
      </c>
    </row>
    <row r="451" spans="1:17" x14ac:dyDescent="0.25">
      <c r="A451" t="s">
        <v>449</v>
      </c>
      <c r="B451" s="5" t="str">
        <f>VLOOKUP(I451,KeyValues!$J$2:$K$1401,2)</f>
        <v>Virid Collar</v>
      </c>
      <c r="C451">
        <f t="shared" si="84"/>
        <v>3500</v>
      </c>
      <c r="D451">
        <f t="shared" si="85"/>
        <v>150</v>
      </c>
      <c r="E451">
        <f t="shared" si="86"/>
        <v>15</v>
      </c>
      <c r="F451" s="7" t="str">
        <f>VLOOKUP(E451,KeyValues!$A$2:$B466,2)</f>
        <v>Specific Items</v>
      </c>
      <c r="G451">
        <f t="shared" ref="G451:G514" si="88">HEX2DEC(MID($A451,16,2))</f>
        <v>37</v>
      </c>
      <c r="H451" s="7" t="str">
        <f>VLOOKUP($G451,KeyValues!$S$2:$T$64,2)</f>
        <v>Scarf 2</v>
      </c>
      <c r="I451">
        <f t="shared" si="87"/>
        <v>450</v>
      </c>
      <c r="J451">
        <f t="shared" ref="J451:J514" si="89">HEX2DEC(MID($A451,28,2)&amp;MID($A451,25,2))</f>
        <v>0</v>
      </c>
      <c r="K451" s="8">
        <f>IF(OR($E451=9,$E451=5),VLOOKUP(J451,KeyValues!$D$2:$E$562,2),IF(AND($E451=14,NOT(VLOOKUP(J451,KeyValues!$D$2:$E$562,2) = 0)),"???",0))</f>
        <v>0</v>
      </c>
      <c r="L451">
        <f t="shared" ref="L451:L514" si="90">HEX2DEC(MID($A451,31,2))</f>
        <v>0</v>
      </c>
      <c r="M451">
        <f t="shared" ref="M451:M514" si="91">HEX2DEC(MID($A451,34,2))</f>
        <v>0</v>
      </c>
      <c r="N451">
        <f t="shared" ref="N451:N514" si="92">HEX2DEC(MID($A451,37,2))</f>
        <v>11</v>
      </c>
      <c r="O451">
        <f t="shared" ref="O451:O514" si="93">HEX2DEC(MID($A451,40,2))</f>
        <v>0</v>
      </c>
      <c r="P451">
        <f t="shared" ref="P451:P514" si="94">HEX2DEC(MID($A451,43,2))</f>
        <v>3</v>
      </c>
      <c r="Q451">
        <f t="shared" ref="Q451:Q514" si="95">HEX2DEC(MID($A451,46,2))</f>
        <v>0</v>
      </c>
    </row>
    <row r="452" spans="1:17" x14ac:dyDescent="0.25">
      <c r="A452" t="s">
        <v>450</v>
      </c>
      <c r="B452" s="5" t="str">
        <f>VLOOKUP(I452,KeyValues!$J$2:$K$1401,2)</f>
        <v>Icy Collar</v>
      </c>
      <c r="C452">
        <f t="shared" si="84"/>
        <v>3500</v>
      </c>
      <c r="D452">
        <f t="shared" si="85"/>
        <v>150</v>
      </c>
      <c r="E452">
        <f t="shared" si="86"/>
        <v>15</v>
      </c>
      <c r="F452" s="7" t="str">
        <f>VLOOKUP(E452,KeyValues!$A$2:$B467,2)</f>
        <v>Specific Items</v>
      </c>
      <c r="G452">
        <f t="shared" si="88"/>
        <v>37</v>
      </c>
      <c r="H452" s="7" t="str">
        <f>VLOOKUP($G452,KeyValues!$S$2:$T$64,2)</f>
        <v>Scarf 2</v>
      </c>
      <c r="I452">
        <f t="shared" si="87"/>
        <v>451</v>
      </c>
      <c r="J452">
        <f t="shared" si="89"/>
        <v>0</v>
      </c>
      <c r="K452" s="8">
        <f>IF(OR($E452=9,$E452=5),VLOOKUP(J452,KeyValues!$D$2:$E$562,2),IF(AND($E452=14,NOT(VLOOKUP(J452,KeyValues!$D$2:$E$562,2) = 0)),"???",0))</f>
        <v>0</v>
      </c>
      <c r="L452">
        <f t="shared" si="90"/>
        <v>0</v>
      </c>
      <c r="M452">
        <f t="shared" si="91"/>
        <v>0</v>
      </c>
      <c r="N452">
        <f t="shared" si="92"/>
        <v>11</v>
      </c>
      <c r="O452">
        <f t="shared" si="93"/>
        <v>0</v>
      </c>
      <c r="P452">
        <f t="shared" si="94"/>
        <v>3</v>
      </c>
      <c r="Q452">
        <f t="shared" si="95"/>
        <v>0</v>
      </c>
    </row>
    <row r="453" spans="1:17" x14ac:dyDescent="0.25">
      <c r="A453" t="s">
        <v>451</v>
      </c>
      <c r="B453" s="5" t="str">
        <f>VLOOKUP(I453,KeyValues!$J$2:$K$1401,2)</f>
        <v>Pep Sash</v>
      </c>
      <c r="C453">
        <f t="shared" si="84"/>
        <v>3000</v>
      </c>
      <c r="D453">
        <f t="shared" si="85"/>
        <v>100</v>
      </c>
      <c r="E453">
        <f t="shared" si="86"/>
        <v>15</v>
      </c>
      <c r="F453" s="7" t="str">
        <f>VLOOKUP(E453,KeyValues!$A$2:$B468,2)</f>
        <v>Specific Items</v>
      </c>
      <c r="G453">
        <f t="shared" si="88"/>
        <v>37</v>
      </c>
      <c r="H453" s="7" t="str">
        <f>VLOOKUP($G453,KeyValues!$S$2:$T$64,2)</f>
        <v>Scarf 2</v>
      </c>
      <c r="I453">
        <f t="shared" si="87"/>
        <v>452</v>
      </c>
      <c r="J453">
        <f t="shared" si="89"/>
        <v>0</v>
      </c>
      <c r="K453" s="8">
        <f>IF(OR($E453=9,$E453=5),VLOOKUP(J453,KeyValues!$D$2:$E$562,2),IF(AND($E453=14,NOT(VLOOKUP(J453,KeyValues!$D$2:$E$562,2) = 0)),"???",0))</f>
        <v>0</v>
      </c>
      <c r="L453">
        <f t="shared" si="90"/>
        <v>0</v>
      </c>
      <c r="M453">
        <f t="shared" si="91"/>
        <v>0</v>
      </c>
      <c r="N453">
        <f t="shared" si="92"/>
        <v>0</v>
      </c>
      <c r="O453">
        <f t="shared" si="93"/>
        <v>0</v>
      </c>
      <c r="P453">
        <f t="shared" si="94"/>
        <v>3</v>
      </c>
      <c r="Q453">
        <f t="shared" si="95"/>
        <v>0</v>
      </c>
    </row>
    <row r="454" spans="1:17" x14ac:dyDescent="0.25">
      <c r="A454" t="s">
        <v>452</v>
      </c>
      <c r="B454" s="5" t="str">
        <f>VLOOKUP(I454,KeyValues!$J$2:$K$1401,2)</f>
        <v>Counter Ruff</v>
      </c>
      <c r="C454">
        <f t="shared" si="84"/>
        <v>3000</v>
      </c>
      <c r="D454">
        <f t="shared" si="85"/>
        <v>100</v>
      </c>
      <c r="E454">
        <f t="shared" si="86"/>
        <v>15</v>
      </c>
      <c r="F454" s="7" t="str">
        <f>VLOOKUP(E454,KeyValues!$A$2:$B469,2)</f>
        <v>Specific Items</v>
      </c>
      <c r="G454">
        <f t="shared" si="88"/>
        <v>37</v>
      </c>
      <c r="H454" s="7" t="str">
        <f>VLOOKUP($G454,KeyValues!$S$2:$T$64,2)</f>
        <v>Scarf 2</v>
      </c>
      <c r="I454">
        <f t="shared" si="87"/>
        <v>453</v>
      </c>
      <c r="J454">
        <f t="shared" si="89"/>
        <v>0</v>
      </c>
      <c r="K454" s="8">
        <f>IF(OR($E454=9,$E454=5),VLOOKUP(J454,KeyValues!$D$2:$E$562,2),IF(AND($E454=14,NOT(VLOOKUP(J454,KeyValues!$D$2:$E$562,2) = 0)),"???",0))</f>
        <v>0</v>
      </c>
      <c r="L454">
        <f t="shared" si="90"/>
        <v>0</v>
      </c>
      <c r="M454">
        <f t="shared" si="91"/>
        <v>0</v>
      </c>
      <c r="N454">
        <f t="shared" si="92"/>
        <v>14</v>
      </c>
      <c r="O454">
        <f t="shared" si="93"/>
        <v>0</v>
      </c>
      <c r="P454">
        <f t="shared" si="94"/>
        <v>3</v>
      </c>
      <c r="Q454">
        <f t="shared" si="95"/>
        <v>0</v>
      </c>
    </row>
    <row r="455" spans="1:17" x14ac:dyDescent="0.25">
      <c r="A455" t="s">
        <v>453</v>
      </c>
      <c r="B455" s="5" t="str">
        <f>VLOOKUP(I455,KeyValues!$J$2:$K$1401,2)</f>
        <v>Victory Belt</v>
      </c>
      <c r="C455">
        <f t="shared" si="84"/>
        <v>3000</v>
      </c>
      <c r="D455">
        <f t="shared" si="85"/>
        <v>100</v>
      </c>
      <c r="E455">
        <f t="shared" si="86"/>
        <v>15</v>
      </c>
      <c r="F455" s="7" t="str">
        <f>VLOOKUP(E455,KeyValues!$A$2:$B470,2)</f>
        <v>Specific Items</v>
      </c>
      <c r="G455">
        <f t="shared" si="88"/>
        <v>58</v>
      </c>
      <c r="H455" s="7" t="str">
        <f>VLOOKUP($G455,KeyValues!$S$2:$T$64,2)</f>
        <v>Belt</v>
      </c>
      <c r="I455">
        <f t="shared" si="87"/>
        <v>454</v>
      </c>
      <c r="J455">
        <f t="shared" si="89"/>
        <v>0</v>
      </c>
      <c r="K455" s="8">
        <f>IF(OR($E455=9,$E455=5),VLOOKUP(J455,KeyValues!$D$2:$E$562,2),IF(AND($E455=14,NOT(VLOOKUP(J455,KeyValues!$D$2:$E$562,2) = 0)),"???",0))</f>
        <v>0</v>
      </c>
      <c r="L455">
        <f t="shared" si="90"/>
        <v>0</v>
      </c>
      <c r="M455">
        <f t="shared" si="91"/>
        <v>0</v>
      </c>
      <c r="N455">
        <f t="shared" si="92"/>
        <v>1</v>
      </c>
      <c r="O455">
        <f t="shared" si="93"/>
        <v>0</v>
      </c>
      <c r="P455">
        <f t="shared" si="94"/>
        <v>3</v>
      </c>
      <c r="Q455">
        <f t="shared" si="95"/>
        <v>0</v>
      </c>
    </row>
    <row r="456" spans="1:17" x14ac:dyDescent="0.25">
      <c r="A456" t="s">
        <v>454</v>
      </c>
      <c r="B456" s="5" t="str">
        <f>VLOOKUP(I456,KeyValues!$J$2:$K$1401,2)</f>
        <v>Power Bangle</v>
      </c>
      <c r="C456">
        <f t="shared" si="84"/>
        <v>3000</v>
      </c>
      <c r="D456">
        <f t="shared" si="85"/>
        <v>100</v>
      </c>
      <c r="E456">
        <f t="shared" si="86"/>
        <v>15</v>
      </c>
      <c r="F456" s="7" t="str">
        <f>VLOOKUP(E456,KeyValues!$A$2:$B471,2)</f>
        <v>Specific Items</v>
      </c>
      <c r="G456">
        <f t="shared" si="88"/>
        <v>54</v>
      </c>
      <c r="H456" s="7" t="str">
        <f>VLOOKUP($G456,KeyValues!$S$2:$T$64,2)</f>
        <v>Ring</v>
      </c>
      <c r="I456">
        <f t="shared" si="87"/>
        <v>455</v>
      </c>
      <c r="J456">
        <f t="shared" si="89"/>
        <v>0</v>
      </c>
      <c r="K456" s="8">
        <f>IF(OR($E456=9,$E456=5),VLOOKUP(J456,KeyValues!$D$2:$E$562,2),IF(AND($E456=14,NOT(VLOOKUP(J456,KeyValues!$D$2:$E$562,2) = 0)),"???",0))</f>
        <v>0</v>
      </c>
      <c r="L456">
        <f t="shared" si="90"/>
        <v>0</v>
      </c>
      <c r="M456">
        <f t="shared" si="91"/>
        <v>0</v>
      </c>
      <c r="N456">
        <f t="shared" si="92"/>
        <v>7</v>
      </c>
      <c r="O456">
        <f t="shared" si="93"/>
        <v>0</v>
      </c>
      <c r="P456">
        <f t="shared" si="94"/>
        <v>3</v>
      </c>
      <c r="Q456">
        <f t="shared" si="95"/>
        <v>0</v>
      </c>
    </row>
    <row r="457" spans="1:17" x14ac:dyDescent="0.25">
      <c r="A457" t="s">
        <v>455</v>
      </c>
      <c r="B457" s="5" t="str">
        <f>VLOOKUP(I457,KeyValues!$J$2:$K$1401,2)</f>
        <v>Thundershard</v>
      </c>
      <c r="C457">
        <f t="shared" si="84"/>
        <v>2000</v>
      </c>
      <c r="D457">
        <f t="shared" si="85"/>
        <v>100</v>
      </c>
      <c r="E457">
        <f t="shared" si="86"/>
        <v>15</v>
      </c>
      <c r="F457" s="7" t="str">
        <f>VLOOKUP(E457,KeyValues!$A$2:$B472,2)</f>
        <v>Specific Items</v>
      </c>
      <c r="G457">
        <f t="shared" si="88"/>
        <v>29</v>
      </c>
      <c r="H457" s="7" t="str">
        <f>VLOOKUP($G457,KeyValues!$S$2:$T$64,2)</f>
        <v>Shard</v>
      </c>
      <c r="I457">
        <f t="shared" si="87"/>
        <v>456</v>
      </c>
      <c r="J457">
        <f t="shared" si="89"/>
        <v>0</v>
      </c>
      <c r="K457" s="8">
        <f>IF(OR($E457=9,$E457=5),VLOOKUP(J457,KeyValues!$D$2:$E$562,2),IF(AND($E457=14,NOT(VLOOKUP(J457,KeyValues!$D$2:$E$562,2) = 0)),"???",0))</f>
        <v>0</v>
      </c>
      <c r="L457">
        <f t="shared" si="90"/>
        <v>0</v>
      </c>
      <c r="M457">
        <f t="shared" si="91"/>
        <v>0</v>
      </c>
      <c r="N457">
        <f t="shared" si="92"/>
        <v>3</v>
      </c>
      <c r="O457">
        <f t="shared" si="93"/>
        <v>0</v>
      </c>
      <c r="P457">
        <f t="shared" si="94"/>
        <v>3</v>
      </c>
      <c r="Q457">
        <f t="shared" si="95"/>
        <v>0</v>
      </c>
    </row>
    <row r="458" spans="1:17" x14ac:dyDescent="0.25">
      <c r="A458" t="s">
        <v>456</v>
      </c>
      <c r="B458" s="5" t="str">
        <f>VLOOKUP(I458,KeyValues!$J$2:$K$1401,2)</f>
        <v>Fallen Star</v>
      </c>
      <c r="C458">
        <f t="shared" si="84"/>
        <v>2000</v>
      </c>
      <c r="D458">
        <f t="shared" si="85"/>
        <v>100</v>
      </c>
      <c r="E458">
        <f t="shared" si="86"/>
        <v>15</v>
      </c>
      <c r="F458" s="7" t="str">
        <f>VLOOKUP(E458,KeyValues!$A$2:$B473,2)</f>
        <v>Specific Items</v>
      </c>
      <c r="G458">
        <f t="shared" si="88"/>
        <v>29</v>
      </c>
      <c r="H458" s="7" t="str">
        <f>VLOOKUP($G458,KeyValues!$S$2:$T$64,2)</f>
        <v>Shard</v>
      </c>
      <c r="I458">
        <f t="shared" si="87"/>
        <v>457</v>
      </c>
      <c r="J458">
        <f t="shared" si="89"/>
        <v>0</v>
      </c>
      <c r="K458" s="8">
        <f>IF(OR($E458=9,$E458=5),VLOOKUP(J458,KeyValues!$D$2:$E$562,2),IF(AND($E458=14,NOT(VLOOKUP(J458,KeyValues!$D$2:$E$562,2) = 0)),"???",0))</f>
        <v>0</v>
      </c>
      <c r="L458">
        <f t="shared" si="90"/>
        <v>0</v>
      </c>
      <c r="M458">
        <f t="shared" si="91"/>
        <v>0</v>
      </c>
      <c r="N458">
        <f t="shared" si="92"/>
        <v>4</v>
      </c>
      <c r="O458">
        <f t="shared" si="93"/>
        <v>0</v>
      </c>
      <c r="P458">
        <f t="shared" si="94"/>
        <v>3</v>
      </c>
      <c r="Q458">
        <f t="shared" si="95"/>
        <v>0</v>
      </c>
    </row>
    <row r="459" spans="1:17" x14ac:dyDescent="0.25">
      <c r="A459" t="s">
        <v>457</v>
      </c>
      <c r="B459" s="5" t="str">
        <f>VLOOKUP(I459,KeyValues!$J$2:$K$1401,2)</f>
        <v>Fluff Dust</v>
      </c>
      <c r="C459">
        <f t="shared" si="84"/>
        <v>2000</v>
      </c>
      <c r="D459">
        <f t="shared" si="85"/>
        <v>100</v>
      </c>
      <c r="E459">
        <f t="shared" si="86"/>
        <v>15</v>
      </c>
      <c r="F459" s="7" t="str">
        <f>VLOOKUP(E459,KeyValues!$A$2:$B474,2)</f>
        <v>Specific Items</v>
      </c>
      <c r="G459">
        <f t="shared" si="88"/>
        <v>34</v>
      </c>
      <c r="H459" s="7" t="str">
        <f>VLOOKUP($G459,KeyValues!$S$2:$T$64,2)</f>
        <v>Opaque Bottle</v>
      </c>
      <c r="I459">
        <f t="shared" si="87"/>
        <v>458</v>
      </c>
      <c r="J459">
        <f t="shared" si="89"/>
        <v>0</v>
      </c>
      <c r="K459" s="8">
        <f>IF(OR($E459=9,$E459=5),VLOOKUP(J459,KeyValues!$D$2:$E$562,2),IF(AND($E459=14,NOT(VLOOKUP(J459,KeyValues!$D$2:$E$562,2) = 0)),"???",0))</f>
        <v>0</v>
      </c>
      <c r="L459">
        <f t="shared" si="90"/>
        <v>0</v>
      </c>
      <c r="M459">
        <f t="shared" si="91"/>
        <v>0</v>
      </c>
      <c r="N459">
        <f t="shared" si="92"/>
        <v>7</v>
      </c>
      <c r="O459">
        <f t="shared" si="93"/>
        <v>0</v>
      </c>
      <c r="P459">
        <f t="shared" si="94"/>
        <v>3</v>
      </c>
      <c r="Q459">
        <f t="shared" si="95"/>
        <v>0</v>
      </c>
    </row>
    <row r="460" spans="1:17" x14ac:dyDescent="0.25">
      <c r="A460" t="s">
        <v>458</v>
      </c>
      <c r="B460" s="5" t="str">
        <f>VLOOKUP(I460,KeyValues!$J$2:$K$1401,2)</f>
        <v>Egg Shard</v>
      </c>
      <c r="C460">
        <f t="shared" si="84"/>
        <v>2000</v>
      </c>
      <c r="D460">
        <f t="shared" si="85"/>
        <v>100</v>
      </c>
      <c r="E460">
        <f t="shared" si="86"/>
        <v>15</v>
      </c>
      <c r="F460" s="7" t="str">
        <f>VLOOKUP(E460,KeyValues!$A$2:$B475,2)</f>
        <v>Specific Items</v>
      </c>
      <c r="G460">
        <f t="shared" si="88"/>
        <v>29</v>
      </c>
      <c r="H460" s="7" t="str">
        <f>VLOOKUP($G460,KeyValues!$S$2:$T$64,2)</f>
        <v>Shard</v>
      </c>
      <c r="I460">
        <f t="shared" si="87"/>
        <v>459</v>
      </c>
      <c r="J460">
        <f t="shared" si="89"/>
        <v>0</v>
      </c>
      <c r="K460" s="8">
        <f>IF(OR($E460=9,$E460=5),VLOOKUP(J460,KeyValues!$D$2:$E$562,2),IF(AND($E460=14,NOT(VLOOKUP(J460,KeyValues!$D$2:$E$562,2) = 0)),"???",0))</f>
        <v>0</v>
      </c>
      <c r="L460">
        <f t="shared" si="90"/>
        <v>0</v>
      </c>
      <c r="M460">
        <f t="shared" si="91"/>
        <v>0</v>
      </c>
      <c r="N460">
        <f t="shared" si="92"/>
        <v>3</v>
      </c>
      <c r="O460">
        <f t="shared" si="93"/>
        <v>0</v>
      </c>
      <c r="P460">
        <f t="shared" si="94"/>
        <v>3</v>
      </c>
      <c r="Q460">
        <f t="shared" si="95"/>
        <v>0</v>
      </c>
    </row>
    <row r="461" spans="1:17" x14ac:dyDescent="0.25">
      <c r="A461" t="s">
        <v>459</v>
      </c>
      <c r="B461" s="5" t="str">
        <f>VLOOKUP(I461,KeyValues!$J$2:$K$1401,2)</f>
        <v>Heroic Medal</v>
      </c>
      <c r="C461">
        <f t="shared" si="84"/>
        <v>2000</v>
      </c>
      <c r="D461">
        <f t="shared" si="85"/>
        <v>100</v>
      </c>
      <c r="E461">
        <f t="shared" si="86"/>
        <v>15</v>
      </c>
      <c r="F461" s="7" t="str">
        <f>VLOOKUP(E461,KeyValues!$A$2:$B476,2)</f>
        <v>Specific Items</v>
      </c>
      <c r="G461">
        <f t="shared" si="88"/>
        <v>6</v>
      </c>
      <c r="H461" s="7" t="str">
        <f>VLOOKUP($G461,KeyValues!$S$2:$T$64,2)</f>
        <v>Money</v>
      </c>
      <c r="I461">
        <f t="shared" si="87"/>
        <v>460</v>
      </c>
      <c r="J461">
        <f t="shared" si="89"/>
        <v>0</v>
      </c>
      <c r="K461" s="8">
        <f>IF(OR($E461=9,$E461=5),VLOOKUP(J461,KeyValues!$D$2:$E$562,2),IF(AND($E461=14,NOT(VLOOKUP(J461,KeyValues!$D$2:$E$562,2) = 0)),"???",0))</f>
        <v>0</v>
      </c>
      <c r="L461">
        <f t="shared" si="90"/>
        <v>0</v>
      </c>
      <c r="M461">
        <f t="shared" si="91"/>
        <v>0</v>
      </c>
      <c r="N461">
        <f t="shared" si="92"/>
        <v>11</v>
      </c>
      <c r="O461">
        <f t="shared" si="93"/>
        <v>0</v>
      </c>
      <c r="P461">
        <f t="shared" si="94"/>
        <v>3</v>
      </c>
      <c r="Q461">
        <f t="shared" si="95"/>
        <v>0</v>
      </c>
    </row>
    <row r="462" spans="1:17" x14ac:dyDescent="0.25">
      <c r="A462" t="s">
        <v>460</v>
      </c>
      <c r="B462" s="5" t="str">
        <f>VLOOKUP(I462,KeyValues!$J$2:$K$1401,2)</f>
        <v>Chic Shard</v>
      </c>
      <c r="C462">
        <f t="shared" si="84"/>
        <v>2000</v>
      </c>
      <c r="D462">
        <f t="shared" si="85"/>
        <v>100</v>
      </c>
      <c r="E462">
        <f t="shared" si="86"/>
        <v>15</v>
      </c>
      <c r="F462" s="7" t="str">
        <f>VLOOKUP(E462,KeyValues!$A$2:$B477,2)</f>
        <v>Specific Items</v>
      </c>
      <c r="G462">
        <f t="shared" si="88"/>
        <v>29</v>
      </c>
      <c r="H462" s="7" t="str">
        <f>VLOOKUP($G462,KeyValues!$S$2:$T$64,2)</f>
        <v>Shard</v>
      </c>
      <c r="I462">
        <f t="shared" si="87"/>
        <v>461</v>
      </c>
      <c r="J462">
        <f t="shared" si="89"/>
        <v>0</v>
      </c>
      <c r="K462" s="8">
        <f>IF(OR($E462=9,$E462=5),VLOOKUP(J462,KeyValues!$D$2:$E$562,2),IF(AND($E462=14,NOT(VLOOKUP(J462,KeyValues!$D$2:$E$562,2) = 0)),"???",0))</f>
        <v>0</v>
      </c>
      <c r="L462">
        <f t="shared" si="90"/>
        <v>0</v>
      </c>
      <c r="M462">
        <f t="shared" si="91"/>
        <v>0</v>
      </c>
      <c r="N462">
        <f t="shared" si="92"/>
        <v>3</v>
      </c>
      <c r="O462">
        <f t="shared" si="93"/>
        <v>0</v>
      </c>
      <c r="P462">
        <f t="shared" si="94"/>
        <v>3</v>
      </c>
      <c r="Q462">
        <f t="shared" si="95"/>
        <v>0</v>
      </c>
    </row>
    <row r="463" spans="1:17" x14ac:dyDescent="0.25">
      <c r="A463" t="s">
        <v>461</v>
      </c>
      <c r="B463" s="5" t="str">
        <f>VLOOKUP(I463,KeyValues!$J$2:$K$1401,2)</f>
        <v>Yellow Jewel</v>
      </c>
      <c r="C463">
        <f t="shared" si="84"/>
        <v>2000</v>
      </c>
      <c r="D463">
        <f t="shared" si="85"/>
        <v>100</v>
      </c>
      <c r="E463">
        <f t="shared" si="86"/>
        <v>15</v>
      </c>
      <c r="F463" s="7" t="str">
        <f>VLOOKUP(E463,KeyValues!$A$2:$B478,2)</f>
        <v>Specific Items</v>
      </c>
      <c r="G463">
        <f t="shared" si="88"/>
        <v>49</v>
      </c>
      <c r="H463" s="7" t="str">
        <f>VLOOKUP($G463,KeyValues!$S$2:$T$64,2)</f>
        <v>Jewel</v>
      </c>
      <c r="I463">
        <f t="shared" si="87"/>
        <v>462</v>
      </c>
      <c r="J463">
        <f t="shared" si="89"/>
        <v>0</v>
      </c>
      <c r="K463" s="8">
        <f>IF(OR($E463=9,$E463=5),VLOOKUP(J463,KeyValues!$D$2:$E$562,2),IF(AND($E463=14,NOT(VLOOKUP(J463,KeyValues!$D$2:$E$562,2) = 0)),"???",0))</f>
        <v>0</v>
      </c>
      <c r="L463">
        <f t="shared" si="90"/>
        <v>0</v>
      </c>
      <c r="M463">
        <f t="shared" si="91"/>
        <v>0</v>
      </c>
      <c r="N463">
        <f t="shared" si="92"/>
        <v>9</v>
      </c>
      <c r="O463">
        <f t="shared" si="93"/>
        <v>0</v>
      </c>
      <c r="P463">
        <f t="shared" si="94"/>
        <v>3</v>
      </c>
      <c r="Q463">
        <f t="shared" si="95"/>
        <v>0</v>
      </c>
    </row>
    <row r="464" spans="1:17" x14ac:dyDescent="0.25">
      <c r="A464" t="s">
        <v>462</v>
      </c>
      <c r="B464" s="5" t="str">
        <f>VLOOKUP(I464,KeyValues!$J$2:$K$1401,2)</f>
        <v>Red Jewel</v>
      </c>
      <c r="C464">
        <f t="shared" si="84"/>
        <v>2000</v>
      </c>
      <c r="D464">
        <f t="shared" si="85"/>
        <v>100</v>
      </c>
      <c r="E464">
        <f t="shared" si="86"/>
        <v>15</v>
      </c>
      <c r="F464" s="7" t="str">
        <f>VLOOKUP(E464,KeyValues!$A$2:$B479,2)</f>
        <v>Specific Items</v>
      </c>
      <c r="G464">
        <f t="shared" si="88"/>
        <v>49</v>
      </c>
      <c r="H464" s="7" t="str">
        <f>VLOOKUP($G464,KeyValues!$S$2:$T$64,2)</f>
        <v>Jewel</v>
      </c>
      <c r="I464">
        <f t="shared" si="87"/>
        <v>463</v>
      </c>
      <c r="J464">
        <f t="shared" si="89"/>
        <v>0</v>
      </c>
      <c r="K464" s="8">
        <f>IF(OR($E464=9,$E464=5),VLOOKUP(J464,KeyValues!$D$2:$E$562,2),IF(AND($E464=14,NOT(VLOOKUP(J464,KeyValues!$D$2:$E$562,2) = 0)),"???",0))</f>
        <v>0</v>
      </c>
      <c r="L464">
        <f t="shared" si="90"/>
        <v>0</v>
      </c>
      <c r="M464">
        <f t="shared" si="91"/>
        <v>0</v>
      </c>
      <c r="N464">
        <f t="shared" si="92"/>
        <v>4</v>
      </c>
      <c r="O464">
        <f t="shared" si="93"/>
        <v>0</v>
      </c>
      <c r="P464">
        <f t="shared" si="94"/>
        <v>3</v>
      </c>
      <c r="Q464">
        <f t="shared" si="95"/>
        <v>0</v>
      </c>
    </row>
    <row r="465" spans="1:17" x14ac:dyDescent="0.25">
      <c r="A465" t="s">
        <v>463</v>
      </c>
      <c r="B465" s="5" t="str">
        <f>VLOOKUP(I465,KeyValues!$J$2:$K$1401,2)</f>
        <v>Blue Jewel</v>
      </c>
      <c r="C465">
        <f t="shared" si="84"/>
        <v>2000</v>
      </c>
      <c r="D465">
        <f t="shared" si="85"/>
        <v>100</v>
      </c>
      <c r="E465">
        <f t="shared" si="86"/>
        <v>15</v>
      </c>
      <c r="F465" s="7" t="str">
        <f>VLOOKUP(E465,KeyValues!$A$2:$B480,2)</f>
        <v>Specific Items</v>
      </c>
      <c r="G465">
        <f t="shared" si="88"/>
        <v>49</v>
      </c>
      <c r="H465" s="7" t="str">
        <f>VLOOKUP($G465,KeyValues!$S$2:$T$64,2)</f>
        <v>Jewel</v>
      </c>
      <c r="I465">
        <f t="shared" si="87"/>
        <v>464</v>
      </c>
      <c r="J465">
        <f t="shared" si="89"/>
        <v>0</v>
      </c>
      <c r="K465" s="8">
        <f>IF(OR($E465=9,$E465=5),VLOOKUP(J465,KeyValues!$D$2:$E$562,2),IF(AND($E465=14,NOT(VLOOKUP(J465,KeyValues!$D$2:$E$562,2) = 0)),"???",0))</f>
        <v>0</v>
      </c>
      <c r="L465">
        <f t="shared" si="90"/>
        <v>0</v>
      </c>
      <c r="M465">
        <f t="shared" si="91"/>
        <v>0</v>
      </c>
      <c r="N465">
        <f t="shared" si="92"/>
        <v>6</v>
      </c>
      <c r="O465">
        <f t="shared" si="93"/>
        <v>0</v>
      </c>
      <c r="P465">
        <f t="shared" si="94"/>
        <v>3</v>
      </c>
      <c r="Q465">
        <f t="shared" si="95"/>
        <v>0</v>
      </c>
    </row>
    <row r="466" spans="1:17" x14ac:dyDescent="0.25">
      <c r="A466" t="s">
        <v>464</v>
      </c>
      <c r="B466" s="5" t="str">
        <f>VLOOKUP(I466,KeyValues!$J$2:$K$1401,2)</f>
        <v>Laugh Dust</v>
      </c>
      <c r="C466">
        <f t="shared" si="84"/>
        <v>2000</v>
      </c>
      <c r="D466">
        <f t="shared" si="85"/>
        <v>100</v>
      </c>
      <c r="E466">
        <f t="shared" si="86"/>
        <v>15</v>
      </c>
      <c r="F466" s="7" t="str">
        <f>VLOOKUP(E466,KeyValues!$A$2:$B481,2)</f>
        <v>Specific Items</v>
      </c>
      <c r="G466">
        <f t="shared" si="88"/>
        <v>34</v>
      </c>
      <c r="H466" s="7" t="str">
        <f>VLOOKUP($G466,KeyValues!$S$2:$T$64,2)</f>
        <v>Opaque Bottle</v>
      </c>
      <c r="I466">
        <f t="shared" si="87"/>
        <v>465</v>
      </c>
      <c r="J466">
        <f t="shared" si="89"/>
        <v>0</v>
      </c>
      <c r="K466" s="8">
        <f>IF(OR($E466=9,$E466=5),VLOOKUP(J466,KeyValues!$D$2:$E$562,2),IF(AND($E466=14,NOT(VLOOKUP(J466,KeyValues!$D$2:$E$562,2) = 0)),"???",0))</f>
        <v>0</v>
      </c>
      <c r="L466">
        <f t="shared" si="90"/>
        <v>0</v>
      </c>
      <c r="M466">
        <f t="shared" si="91"/>
        <v>0</v>
      </c>
      <c r="N466">
        <f t="shared" si="92"/>
        <v>7</v>
      </c>
      <c r="O466">
        <f t="shared" si="93"/>
        <v>0</v>
      </c>
      <c r="P466">
        <f t="shared" si="94"/>
        <v>3</v>
      </c>
      <c r="Q466">
        <f t="shared" si="95"/>
        <v>0</v>
      </c>
    </row>
    <row r="467" spans="1:17" x14ac:dyDescent="0.25">
      <c r="A467" t="s">
        <v>465</v>
      </c>
      <c r="B467" s="5" t="str">
        <f>VLOOKUP(I467,KeyValues!$J$2:$K$1401,2)</f>
        <v>Guard Sand</v>
      </c>
      <c r="C467">
        <f t="shared" si="84"/>
        <v>2000</v>
      </c>
      <c r="D467">
        <f t="shared" si="85"/>
        <v>100</v>
      </c>
      <c r="E467">
        <f t="shared" si="86"/>
        <v>15</v>
      </c>
      <c r="F467" s="7" t="str">
        <f>VLOOKUP(E467,KeyValues!$A$2:$B482,2)</f>
        <v>Specific Items</v>
      </c>
      <c r="G467">
        <f t="shared" si="88"/>
        <v>34</v>
      </c>
      <c r="H467" s="7" t="str">
        <f>VLOOKUP($G467,KeyValues!$S$2:$T$64,2)</f>
        <v>Opaque Bottle</v>
      </c>
      <c r="I467">
        <f t="shared" si="87"/>
        <v>466</v>
      </c>
      <c r="J467">
        <f t="shared" si="89"/>
        <v>0</v>
      </c>
      <c r="K467" s="8">
        <f>IF(OR($E467=9,$E467=5),VLOOKUP(J467,KeyValues!$D$2:$E$562,2),IF(AND($E467=14,NOT(VLOOKUP(J467,KeyValues!$D$2:$E$562,2) = 0)),"???",0))</f>
        <v>0</v>
      </c>
      <c r="L467">
        <f t="shared" si="90"/>
        <v>0</v>
      </c>
      <c r="M467">
        <f t="shared" si="91"/>
        <v>0</v>
      </c>
      <c r="N467">
        <f t="shared" si="92"/>
        <v>10</v>
      </c>
      <c r="O467">
        <f t="shared" si="93"/>
        <v>0</v>
      </c>
      <c r="P467">
        <f t="shared" si="94"/>
        <v>3</v>
      </c>
      <c r="Q467">
        <f t="shared" si="95"/>
        <v>0</v>
      </c>
    </row>
    <row r="468" spans="1:17" x14ac:dyDescent="0.25">
      <c r="A468" t="s">
        <v>466</v>
      </c>
      <c r="B468" s="5" t="str">
        <f>VLOOKUP(I468,KeyValues!$J$2:$K$1401,2)</f>
        <v>Purple Jewel</v>
      </c>
      <c r="C468">
        <f t="shared" si="84"/>
        <v>2000</v>
      </c>
      <c r="D468">
        <f t="shared" si="85"/>
        <v>100</v>
      </c>
      <c r="E468">
        <f t="shared" si="86"/>
        <v>15</v>
      </c>
      <c r="F468" s="7" t="str">
        <f>VLOOKUP(E468,KeyValues!$A$2:$B483,2)</f>
        <v>Specific Items</v>
      </c>
      <c r="G468">
        <f t="shared" si="88"/>
        <v>49</v>
      </c>
      <c r="H468" s="7" t="str">
        <f>VLOOKUP($G468,KeyValues!$S$2:$T$64,2)</f>
        <v>Jewel</v>
      </c>
      <c r="I468">
        <f t="shared" si="87"/>
        <v>467</v>
      </c>
      <c r="J468">
        <f t="shared" si="89"/>
        <v>0</v>
      </c>
      <c r="K468" s="8">
        <f>IF(OR($E468=9,$E468=5),VLOOKUP(J468,KeyValues!$D$2:$E$562,2),IF(AND($E468=14,NOT(VLOOKUP(J468,KeyValues!$D$2:$E$562,2) = 0)),"???",0))</f>
        <v>0</v>
      </c>
      <c r="L468">
        <f t="shared" si="90"/>
        <v>0</v>
      </c>
      <c r="M468">
        <f t="shared" si="91"/>
        <v>0</v>
      </c>
      <c r="N468">
        <f t="shared" si="92"/>
        <v>13</v>
      </c>
      <c r="O468">
        <f t="shared" si="93"/>
        <v>0</v>
      </c>
      <c r="P468">
        <f t="shared" si="94"/>
        <v>3</v>
      </c>
      <c r="Q468">
        <f t="shared" si="95"/>
        <v>0</v>
      </c>
    </row>
    <row r="469" spans="1:17" x14ac:dyDescent="0.25">
      <c r="A469" t="s">
        <v>467</v>
      </c>
      <c r="B469" s="5" t="str">
        <f>VLOOKUP(I469,KeyValues!$J$2:$K$1401,2)</f>
        <v>White Jewel</v>
      </c>
      <c r="C469">
        <f t="shared" si="84"/>
        <v>2000</v>
      </c>
      <c r="D469">
        <f t="shared" si="85"/>
        <v>100</v>
      </c>
      <c r="E469">
        <f t="shared" si="86"/>
        <v>15</v>
      </c>
      <c r="F469" s="7" t="str">
        <f>VLOOKUP(E469,KeyValues!$A$2:$B484,2)</f>
        <v>Specific Items</v>
      </c>
      <c r="G469">
        <f t="shared" si="88"/>
        <v>49</v>
      </c>
      <c r="H469" s="7" t="str">
        <f>VLOOKUP($G469,KeyValues!$S$2:$T$64,2)</f>
        <v>Jewel</v>
      </c>
      <c r="I469">
        <f t="shared" si="87"/>
        <v>468</v>
      </c>
      <c r="J469">
        <f t="shared" si="89"/>
        <v>0</v>
      </c>
      <c r="K469" s="8">
        <f>IF(OR($E469=9,$E469=5),VLOOKUP(J469,KeyValues!$D$2:$E$562,2),IF(AND($E469=14,NOT(VLOOKUP(J469,KeyValues!$D$2:$E$562,2) = 0)),"???",0))</f>
        <v>0</v>
      </c>
      <c r="L469">
        <f t="shared" si="90"/>
        <v>0</v>
      </c>
      <c r="M469">
        <f t="shared" si="91"/>
        <v>0</v>
      </c>
      <c r="N469">
        <f t="shared" si="92"/>
        <v>0</v>
      </c>
      <c r="O469">
        <f t="shared" si="93"/>
        <v>0</v>
      </c>
      <c r="P469">
        <f t="shared" si="94"/>
        <v>3</v>
      </c>
      <c r="Q469">
        <f t="shared" si="95"/>
        <v>0</v>
      </c>
    </row>
    <row r="470" spans="1:17" x14ac:dyDescent="0.25">
      <c r="A470" t="s">
        <v>468</v>
      </c>
      <c r="B470" s="5" t="str">
        <f>VLOOKUP(I470,KeyValues!$J$2:$K$1401,2)</f>
        <v>Brave Dust</v>
      </c>
      <c r="C470">
        <f t="shared" si="84"/>
        <v>2000</v>
      </c>
      <c r="D470">
        <f t="shared" si="85"/>
        <v>100</v>
      </c>
      <c r="E470">
        <f t="shared" si="86"/>
        <v>15</v>
      </c>
      <c r="F470" s="7" t="str">
        <f>VLOOKUP(E470,KeyValues!$A$2:$B485,2)</f>
        <v>Specific Items</v>
      </c>
      <c r="G470">
        <f t="shared" si="88"/>
        <v>34</v>
      </c>
      <c r="H470" s="7" t="str">
        <f>VLOOKUP($G470,KeyValues!$S$2:$T$64,2)</f>
        <v>Opaque Bottle</v>
      </c>
      <c r="I470">
        <f t="shared" si="87"/>
        <v>469</v>
      </c>
      <c r="J470">
        <f t="shared" si="89"/>
        <v>0</v>
      </c>
      <c r="K470" s="8">
        <f>IF(OR($E470=9,$E470=5),VLOOKUP(J470,KeyValues!$D$2:$E$562,2),IF(AND($E470=14,NOT(VLOOKUP(J470,KeyValues!$D$2:$E$562,2) = 0)),"???",0))</f>
        <v>0</v>
      </c>
      <c r="L470">
        <f t="shared" si="90"/>
        <v>0</v>
      </c>
      <c r="M470">
        <f t="shared" si="91"/>
        <v>0</v>
      </c>
      <c r="N470">
        <f t="shared" si="92"/>
        <v>7</v>
      </c>
      <c r="O470">
        <f t="shared" si="93"/>
        <v>0</v>
      </c>
      <c r="P470">
        <f t="shared" si="94"/>
        <v>3</v>
      </c>
      <c r="Q470">
        <f t="shared" si="95"/>
        <v>0</v>
      </c>
    </row>
    <row r="471" spans="1:17" x14ac:dyDescent="0.25">
      <c r="A471" t="s">
        <v>469</v>
      </c>
      <c r="B471" s="5" t="str">
        <f>VLOOKUP(I471,KeyValues!$J$2:$K$1401,2)</f>
        <v>Heal Dew</v>
      </c>
      <c r="C471">
        <f t="shared" si="84"/>
        <v>2000</v>
      </c>
      <c r="D471">
        <f t="shared" si="85"/>
        <v>100</v>
      </c>
      <c r="E471">
        <f t="shared" si="86"/>
        <v>15</v>
      </c>
      <c r="F471" s="7" t="str">
        <f>VLOOKUP(E471,KeyValues!$A$2:$B486,2)</f>
        <v>Specific Items</v>
      </c>
      <c r="G471">
        <f t="shared" si="88"/>
        <v>35</v>
      </c>
      <c r="H471" s="7" t="str">
        <f>VLOOKUP($G471,KeyValues!$S$2:$T$64,2)</f>
        <v>Clear Bottle</v>
      </c>
      <c r="I471">
        <f t="shared" si="87"/>
        <v>470</v>
      </c>
      <c r="J471">
        <f t="shared" si="89"/>
        <v>0</v>
      </c>
      <c r="K471" s="8">
        <f>IF(OR($E471=9,$E471=5),VLOOKUP(J471,KeyValues!$D$2:$E$562,2),IF(AND($E471=14,NOT(VLOOKUP(J471,KeyValues!$D$2:$E$562,2) = 0)),"???",0))</f>
        <v>0</v>
      </c>
      <c r="L471">
        <f t="shared" si="90"/>
        <v>0</v>
      </c>
      <c r="M471">
        <f t="shared" si="91"/>
        <v>0</v>
      </c>
      <c r="N471">
        <f t="shared" si="92"/>
        <v>10</v>
      </c>
      <c r="O471">
        <f t="shared" si="93"/>
        <v>0</v>
      </c>
      <c r="P471">
        <f t="shared" si="94"/>
        <v>3</v>
      </c>
      <c r="Q471">
        <f t="shared" si="95"/>
        <v>0</v>
      </c>
    </row>
    <row r="472" spans="1:17" x14ac:dyDescent="0.25">
      <c r="A472" t="s">
        <v>470</v>
      </c>
      <c r="B472" s="5" t="str">
        <f>VLOOKUP(I472,KeyValues!$J$2:$K$1401,2)</f>
        <v>Marine Cache</v>
      </c>
      <c r="C472">
        <f t="shared" si="84"/>
        <v>2000</v>
      </c>
      <c r="D472">
        <f t="shared" si="85"/>
        <v>100</v>
      </c>
      <c r="E472">
        <f t="shared" si="86"/>
        <v>15</v>
      </c>
      <c r="F472" s="7" t="str">
        <f>VLOOKUP(E472,KeyValues!$A$2:$B487,2)</f>
        <v>Specific Items</v>
      </c>
      <c r="G472">
        <f t="shared" si="88"/>
        <v>49</v>
      </c>
      <c r="H472" s="7" t="str">
        <f>VLOOKUP($G472,KeyValues!$S$2:$T$64,2)</f>
        <v>Jewel</v>
      </c>
      <c r="I472">
        <f t="shared" si="87"/>
        <v>471</v>
      </c>
      <c r="J472">
        <f t="shared" si="89"/>
        <v>0</v>
      </c>
      <c r="K472" s="8">
        <f>IF(OR($E472=9,$E472=5),VLOOKUP(J472,KeyValues!$D$2:$E$562,2),IF(AND($E472=14,NOT(VLOOKUP(J472,KeyValues!$D$2:$E$562,2) = 0)),"???",0))</f>
        <v>0</v>
      </c>
      <c r="L472">
        <f t="shared" si="90"/>
        <v>0</v>
      </c>
      <c r="M472">
        <f t="shared" si="91"/>
        <v>0</v>
      </c>
      <c r="N472">
        <f t="shared" si="92"/>
        <v>6</v>
      </c>
      <c r="O472">
        <f t="shared" si="93"/>
        <v>0</v>
      </c>
      <c r="P472">
        <f t="shared" si="94"/>
        <v>3</v>
      </c>
      <c r="Q472">
        <f t="shared" si="95"/>
        <v>0</v>
      </c>
    </row>
    <row r="473" spans="1:17" x14ac:dyDescent="0.25">
      <c r="A473" t="s">
        <v>471</v>
      </c>
      <c r="B473" s="5" t="str">
        <f>VLOOKUP(I473,KeyValues!$J$2:$K$1401,2)</f>
        <v>Freeze Veil</v>
      </c>
      <c r="C473">
        <f t="shared" si="84"/>
        <v>5000</v>
      </c>
      <c r="D473">
        <f t="shared" si="85"/>
        <v>150</v>
      </c>
      <c r="E473">
        <f t="shared" si="86"/>
        <v>15</v>
      </c>
      <c r="F473" s="7" t="str">
        <f>VLOOKUP(E473,KeyValues!$A$2:$B488,2)</f>
        <v>Specific Items</v>
      </c>
      <c r="G473">
        <f t="shared" si="88"/>
        <v>56</v>
      </c>
      <c r="H473" s="7" t="str">
        <f>VLOOKUP($G473,KeyValues!$S$2:$T$64,2)</f>
        <v>Silk 2</v>
      </c>
      <c r="I473">
        <f t="shared" si="87"/>
        <v>472</v>
      </c>
      <c r="J473">
        <f t="shared" si="89"/>
        <v>0</v>
      </c>
      <c r="K473" s="8">
        <f>IF(OR($E473=9,$E473=5),VLOOKUP(J473,KeyValues!$D$2:$E$562,2),IF(AND($E473=14,NOT(VLOOKUP(J473,KeyValues!$D$2:$E$562,2) = 0)),"???",0))</f>
        <v>0</v>
      </c>
      <c r="L473">
        <f t="shared" si="90"/>
        <v>0</v>
      </c>
      <c r="M473">
        <f t="shared" si="91"/>
        <v>0</v>
      </c>
      <c r="N473">
        <f t="shared" si="92"/>
        <v>2</v>
      </c>
      <c r="O473">
        <f t="shared" si="93"/>
        <v>0</v>
      </c>
      <c r="P473">
        <f t="shared" si="94"/>
        <v>3</v>
      </c>
      <c r="Q473">
        <f t="shared" si="95"/>
        <v>0</v>
      </c>
    </row>
    <row r="474" spans="1:17" x14ac:dyDescent="0.25">
      <c r="A474" t="s">
        <v>472</v>
      </c>
      <c r="B474" s="5" t="str">
        <f>VLOOKUP(I474,KeyValues!$J$2:$K$1401,2)</f>
        <v>Thunder Veil</v>
      </c>
      <c r="C474">
        <f t="shared" si="84"/>
        <v>5000</v>
      </c>
      <c r="D474">
        <f t="shared" si="85"/>
        <v>150</v>
      </c>
      <c r="E474">
        <f t="shared" si="86"/>
        <v>15</v>
      </c>
      <c r="F474" s="7" t="str">
        <f>VLOOKUP(E474,KeyValues!$A$2:$B489,2)</f>
        <v>Specific Items</v>
      </c>
      <c r="G474">
        <f t="shared" si="88"/>
        <v>56</v>
      </c>
      <c r="H474" s="7" t="str">
        <f>VLOOKUP($G474,KeyValues!$S$2:$T$64,2)</f>
        <v>Silk 2</v>
      </c>
      <c r="I474">
        <f t="shared" si="87"/>
        <v>473</v>
      </c>
      <c r="J474">
        <f t="shared" si="89"/>
        <v>0</v>
      </c>
      <c r="K474" s="8">
        <f>IF(OR($E474=9,$E474=5),VLOOKUP(J474,KeyValues!$D$2:$E$562,2),IF(AND($E474=14,NOT(VLOOKUP(J474,KeyValues!$D$2:$E$562,2) = 0)),"???",0))</f>
        <v>0</v>
      </c>
      <c r="L474">
        <f t="shared" si="90"/>
        <v>0</v>
      </c>
      <c r="M474">
        <f t="shared" si="91"/>
        <v>0</v>
      </c>
      <c r="N474">
        <f t="shared" si="92"/>
        <v>2</v>
      </c>
      <c r="O474">
        <f t="shared" si="93"/>
        <v>0</v>
      </c>
      <c r="P474">
        <f t="shared" si="94"/>
        <v>3</v>
      </c>
      <c r="Q474">
        <f t="shared" si="95"/>
        <v>0</v>
      </c>
    </row>
    <row r="475" spans="1:17" x14ac:dyDescent="0.25">
      <c r="A475" t="s">
        <v>473</v>
      </c>
      <c r="B475" s="5" t="str">
        <f>VLOOKUP(I475,KeyValues!$J$2:$K$1401,2)</f>
        <v>Fire Veil</v>
      </c>
      <c r="C475">
        <f t="shared" si="84"/>
        <v>5000</v>
      </c>
      <c r="D475">
        <f t="shared" si="85"/>
        <v>150</v>
      </c>
      <c r="E475">
        <f t="shared" si="86"/>
        <v>15</v>
      </c>
      <c r="F475" s="7" t="str">
        <f>VLOOKUP(E475,KeyValues!$A$2:$B490,2)</f>
        <v>Specific Items</v>
      </c>
      <c r="G475">
        <f t="shared" si="88"/>
        <v>56</v>
      </c>
      <c r="H475" s="7" t="str">
        <f>VLOOKUP($G475,KeyValues!$S$2:$T$64,2)</f>
        <v>Silk 2</v>
      </c>
      <c r="I475">
        <f t="shared" si="87"/>
        <v>474</v>
      </c>
      <c r="J475">
        <f t="shared" si="89"/>
        <v>0</v>
      </c>
      <c r="K475" s="8">
        <f>IF(OR($E475=9,$E475=5),VLOOKUP(J475,KeyValues!$D$2:$E$562,2),IF(AND($E475=14,NOT(VLOOKUP(J475,KeyValues!$D$2:$E$562,2) = 0)),"???",0))</f>
        <v>0</v>
      </c>
      <c r="L475">
        <f t="shared" si="90"/>
        <v>0</v>
      </c>
      <c r="M475">
        <f t="shared" si="91"/>
        <v>0</v>
      </c>
      <c r="N475">
        <f t="shared" si="92"/>
        <v>2</v>
      </c>
      <c r="O475">
        <f t="shared" si="93"/>
        <v>0</v>
      </c>
      <c r="P475">
        <f t="shared" si="94"/>
        <v>3</v>
      </c>
      <c r="Q475">
        <f t="shared" si="95"/>
        <v>0</v>
      </c>
    </row>
    <row r="476" spans="1:17" x14ac:dyDescent="0.25">
      <c r="A476" t="s">
        <v>474</v>
      </c>
      <c r="B476" s="5" t="str">
        <f>VLOOKUP(I476,KeyValues!$J$2:$K$1401,2)</f>
        <v>Havoc Robe</v>
      </c>
      <c r="C476">
        <f t="shared" si="84"/>
        <v>5000</v>
      </c>
      <c r="D476">
        <f t="shared" si="85"/>
        <v>150</v>
      </c>
      <c r="E476">
        <f t="shared" si="86"/>
        <v>15</v>
      </c>
      <c r="F476" s="7" t="str">
        <f>VLOOKUP(E476,KeyValues!$A$2:$B491,2)</f>
        <v>Specific Items</v>
      </c>
      <c r="G476">
        <f t="shared" si="88"/>
        <v>57</v>
      </c>
      <c r="H476" s="7" t="str">
        <f>VLOOKUP($G476,KeyValues!$S$2:$T$64,2)</f>
        <v>Robe</v>
      </c>
      <c r="I476">
        <f t="shared" si="87"/>
        <v>475</v>
      </c>
      <c r="J476">
        <f t="shared" si="89"/>
        <v>0</v>
      </c>
      <c r="K476" s="8">
        <f>IF(OR($E476=9,$E476=5),VLOOKUP(J476,KeyValues!$D$2:$E$562,2),IF(AND($E476=14,NOT(VLOOKUP(J476,KeyValues!$D$2:$E$562,2) = 0)),"???",0))</f>
        <v>0</v>
      </c>
      <c r="L476">
        <f t="shared" si="90"/>
        <v>0</v>
      </c>
      <c r="M476">
        <f t="shared" si="91"/>
        <v>0</v>
      </c>
      <c r="N476">
        <f t="shared" si="92"/>
        <v>10</v>
      </c>
      <c r="O476">
        <f t="shared" si="93"/>
        <v>0</v>
      </c>
      <c r="P476">
        <f t="shared" si="94"/>
        <v>3</v>
      </c>
      <c r="Q476">
        <f t="shared" si="95"/>
        <v>0</v>
      </c>
    </row>
    <row r="477" spans="1:17" x14ac:dyDescent="0.25">
      <c r="A477" t="s">
        <v>475</v>
      </c>
      <c r="B477" s="5" t="str">
        <f>VLOOKUP(I477,KeyValues!$J$2:$K$1401,2)</f>
        <v>Life Ring</v>
      </c>
      <c r="C477">
        <f t="shared" si="84"/>
        <v>5000</v>
      </c>
      <c r="D477">
        <f t="shared" si="85"/>
        <v>150</v>
      </c>
      <c r="E477">
        <f t="shared" si="86"/>
        <v>15</v>
      </c>
      <c r="F477" s="7" t="str">
        <f>VLOOKUP(E477,KeyValues!$A$2:$B492,2)</f>
        <v>Specific Items</v>
      </c>
      <c r="G477">
        <f t="shared" si="88"/>
        <v>54</v>
      </c>
      <c r="H477" s="7" t="str">
        <f>VLOOKUP($G477,KeyValues!$S$2:$T$64,2)</f>
        <v>Ring</v>
      </c>
      <c r="I477">
        <f t="shared" si="87"/>
        <v>476</v>
      </c>
      <c r="J477">
        <f t="shared" si="89"/>
        <v>0</v>
      </c>
      <c r="K477" s="8">
        <f>IF(OR($E477=9,$E477=5),VLOOKUP(J477,KeyValues!$D$2:$E$562,2),IF(AND($E477=14,NOT(VLOOKUP(J477,KeyValues!$D$2:$E$562,2) = 0)),"???",0))</f>
        <v>0</v>
      </c>
      <c r="L477">
        <f t="shared" si="90"/>
        <v>0</v>
      </c>
      <c r="M477">
        <f t="shared" si="91"/>
        <v>0</v>
      </c>
      <c r="N477">
        <f t="shared" si="92"/>
        <v>10</v>
      </c>
      <c r="O477">
        <f t="shared" si="93"/>
        <v>0</v>
      </c>
      <c r="P477">
        <f t="shared" si="94"/>
        <v>3</v>
      </c>
      <c r="Q477">
        <f t="shared" si="95"/>
        <v>0</v>
      </c>
    </row>
    <row r="478" spans="1:17" x14ac:dyDescent="0.25">
      <c r="A478" t="s">
        <v>476</v>
      </c>
      <c r="B478" s="5" t="str">
        <f>VLOOKUP(I478,KeyValues!$J$2:$K$1401,2)</f>
        <v>Bolt Fang</v>
      </c>
      <c r="C478">
        <f t="shared" si="84"/>
        <v>5000</v>
      </c>
      <c r="D478">
        <f t="shared" si="85"/>
        <v>150</v>
      </c>
      <c r="E478">
        <f t="shared" si="86"/>
        <v>15</v>
      </c>
      <c r="F478" s="7" t="str">
        <f>VLOOKUP(E478,KeyValues!$A$2:$B493,2)</f>
        <v>Specific Items</v>
      </c>
      <c r="G478">
        <f t="shared" si="88"/>
        <v>32</v>
      </c>
      <c r="H478" s="7" t="str">
        <f>VLOOKUP($G478,KeyValues!$S$2:$T$64,2)</f>
        <v>Fang</v>
      </c>
      <c r="I478">
        <f t="shared" si="87"/>
        <v>477</v>
      </c>
      <c r="J478">
        <f t="shared" si="89"/>
        <v>0</v>
      </c>
      <c r="K478" s="8">
        <f>IF(OR($E478=9,$E478=5),VLOOKUP(J478,KeyValues!$D$2:$E$562,2),IF(AND($E478=14,NOT(VLOOKUP(J478,KeyValues!$D$2:$E$562,2) = 0)),"???",0))</f>
        <v>0</v>
      </c>
      <c r="L478">
        <f t="shared" si="90"/>
        <v>0</v>
      </c>
      <c r="M478">
        <f t="shared" si="91"/>
        <v>0</v>
      </c>
      <c r="N478">
        <f t="shared" si="92"/>
        <v>0</v>
      </c>
      <c r="O478">
        <f t="shared" si="93"/>
        <v>0</v>
      </c>
      <c r="P478">
        <f t="shared" si="94"/>
        <v>3</v>
      </c>
      <c r="Q478">
        <f t="shared" si="95"/>
        <v>0</v>
      </c>
    </row>
    <row r="479" spans="1:17" x14ac:dyDescent="0.25">
      <c r="A479" t="s">
        <v>477</v>
      </c>
      <c r="B479" s="5" t="str">
        <f>VLOOKUP(I479,KeyValues!$J$2:$K$1401,2)</f>
        <v>Flare Fang</v>
      </c>
      <c r="C479">
        <f t="shared" si="84"/>
        <v>5000</v>
      </c>
      <c r="D479">
        <f t="shared" si="85"/>
        <v>150</v>
      </c>
      <c r="E479">
        <f t="shared" si="86"/>
        <v>15</v>
      </c>
      <c r="F479" s="7" t="str">
        <f>VLOOKUP(E479,KeyValues!$A$2:$B494,2)</f>
        <v>Specific Items</v>
      </c>
      <c r="G479">
        <f t="shared" si="88"/>
        <v>32</v>
      </c>
      <c r="H479" s="7" t="str">
        <f>VLOOKUP($G479,KeyValues!$S$2:$T$64,2)</f>
        <v>Fang</v>
      </c>
      <c r="I479">
        <f t="shared" si="87"/>
        <v>478</v>
      </c>
      <c r="J479">
        <f t="shared" si="89"/>
        <v>0</v>
      </c>
      <c r="K479" s="8">
        <f>IF(OR($E479=9,$E479=5),VLOOKUP(J479,KeyValues!$D$2:$E$562,2),IF(AND($E479=14,NOT(VLOOKUP(J479,KeyValues!$D$2:$E$562,2) = 0)),"???",0))</f>
        <v>0</v>
      </c>
      <c r="L479">
        <f t="shared" si="90"/>
        <v>0</v>
      </c>
      <c r="M479">
        <f t="shared" si="91"/>
        <v>0</v>
      </c>
      <c r="N479">
        <f t="shared" si="92"/>
        <v>0</v>
      </c>
      <c r="O479">
        <f t="shared" si="93"/>
        <v>0</v>
      </c>
      <c r="P479">
        <f t="shared" si="94"/>
        <v>3</v>
      </c>
      <c r="Q479">
        <f t="shared" si="95"/>
        <v>0</v>
      </c>
    </row>
    <row r="480" spans="1:17" x14ac:dyDescent="0.25">
      <c r="A480" t="s">
        <v>478</v>
      </c>
      <c r="B480" s="5" t="str">
        <f>VLOOKUP(I480,KeyValues!$J$2:$K$1401,2)</f>
        <v>Aqua Mantle</v>
      </c>
      <c r="C480">
        <f t="shared" si="84"/>
        <v>5000</v>
      </c>
      <c r="D480">
        <f t="shared" si="85"/>
        <v>150</v>
      </c>
      <c r="E480">
        <f t="shared" si="86"/>
        <v>15</v>
      </c>
      <c r="F480" s="7" t="str">
        <f>VLOOKUP(E480,KeyValues!$A$2:$B495,2)</f>
        <v>Specific Items</v>
      </c>
      <c r="G480">
        <f t="shared" si="88"/>
        <v>56</v>
      </c>
      <c r="H480" s="7" t="str">
        <f>VLOOKUP($G480,KeyValues!$S$2:$T$64,2)</f>
        <v>Silk 2</v>
      </c>
      <c r="I480">
        <f t="shared" si="87"/>
        <v>479</v>
      </c>
      <c r="J480">
        <f t="shared" si="89"/>
        <v>0</v>
      </c>
      <c r="K480" s="8">
        <f>IF(OR($E480=9,$E480=5),VLOOKUP(J480,KeyValues!$D$2:$E$562,2),IF(AND($E480=14,NOT(VLOOKUP(J480,KeyValues!$D$2:$E$562,2) = 0)),"???",0))</f>
        <v>0</v>
      </c>
      <c r="L480">
        <f t="shared" si="90"/>
        <v>0</v>
      </c>
      <c r="M480">
        <f t="shared" si="91"/>
        <v>0</v>
      </c>
      <c r="N480">
        <f t="shared" si="92"/>
        <v>13</v>
      </c>
      <c r="O480">
        <f t="shared" si="93"/>
        <v>0</v>
      </c>
      <c r="P480">
        <f t="shared" si="94"/>
        <v>3</v>
      </c>
      <c r="Q480">
        <f t="shared" si="95"/>
        <v>0</v>
      </c>
    </row>
    <row r="481" spans="1:17" x14ac:dyDescent="0.25">
      <c r="A481" t="s">
        <v>479</v>
      </c>
      <c r="B481" s="5" t="str">
        <f>VLOOKUP(I481,KeyValues!$J$2:$K$1401,2)</f>
        <v>Silver Veil</v>
      </c>
      <c r="C481">
        <f t="shared" si="84"/>
        <v>5000</v>
      </c>
      <c r="D481">
        <f t="shared" si="85"/>
        <v>150</v>
      </c>
      <c r="E481">
        <f t="shared" si="86"/>
        <v>15</v>
      </c>
      <c r="F481" s="7" t="str">
        <f>VLOOKUP(E481,KeyValues!$A$2:$B496,2)</f>
        <v>Specific Items</v>
      </c>
      <c r="G481">
        <f t="shared" si="88"/>
        <v>56</v>
      </c>
      <c r="H481" s="7" t="str">
        <f>VLOOKUP($G481,KeyValues!$S$2:$T$64,2)</f>
        <v>Silk 2</v>
      </c>
      <c r="I481">
        <f t="shared" si="87"/>
        <v>480</v>
      </c>
      <c r="J481">
        <f t="shared" si="89"/>
        <v>0</v>
      </c>
      <c r="K481" s="8">
        <f>IF(OR($E481=9,$E481=5),VLOOKUP(J481,KeyValues!$D$2:$E$562,2),IF(AND($E481=14,NOT(VLOOKUP(J481,KeyValues!$D$2:$E$562,2) = 0)),"???",0))</f>
        <v>0</v>
      </c>
      <c r="L481">
        <f t="shared" si="90"/>
        <v>0</v>
      </c>
      <c r="M481">
        <f t="shared" si="91"/>
        <v>0</v>
      </c>
      <c r="N481">
        <f t="shared" si="92"/>
        <v>2</v>
      </c>
      <c r="O481">
        <f t="shared" si="93"/>
        <v>0</v>
      </c>
      <c r="P481">
        <f t="shared" si="94"/>
        <v>3</v>
      </c>
      <c r="Q481">
        <f t="shared" si="95"/>
        <v>0</v>
      </c>
    </row>
    <row r="482" spans="1:17" x14ac:dyDescent="0.25">
      <c r="A482" t="s">
        <v>480</v>
      </c>
      <c r="B482" s="5" t="str">
        <f>VLOOKUP(I482,KeyValues!$J$2:$K$1401,2)</f>
        <v>Rainbow Veil</v>
      </c>
      <c r="C482">
        <f t="shared" si="84"/>
        <v>5000</v>
      </c>
      <c r="D482">
        <f t="shared" si="85"/>
        <v>150</v>
      </c>
      <c r="E482">
        <f t="shared" si="86"/>
        <v>15</v>
      </c>
      <c r="F482" s="7" t="str">
        <f>VLOOKUP(E482,KeyValues!$A$2:$B497,2)</f>
        <v>Specific Items</v>
      </c>
      <c r="G482">
        <f t="shared" si="88"/>
        <v>56</v>
      </c>
      <c r="H482" s="7" t="str">
        <f>VLOOKUP($G482,KeyValues!$S$2:$T$64,2)</f>
        <v>Silk 2</v>
      </c>
      <c r="I482">
        <f t="shared" si="87"/>
        <v>481</v>
      </c>
      <c r="J482">
        <f t="shared" si="89"/>
        <v>0</v>
      </c>
      <c r="K482" s="8">
        <f>IF(OR($E482=9,$E482=5),VLOOKUP(J482,KeyValues!$D$2:$E$562,2),IF(AND($E482=14,NOT(VLOOKUP(J482,KeyValues!$D$2:$E$562,2) = 0)),"???",0))</f>
        <v>0</v>
      </c>
      <c r="L482">
        <f t="shared" si="90"/>
        <v>0</v>
      </c>
      <c r="M482">
        <f t="shared" si="91"/>
        <v>0</v>
      </c>
      <c r="N482">
        <f t="shared" si="92"/>
        <v>2</v>
      </c>
      <c r="O482">
        <f t="shared" si="93"/>
        <v>0</v>
      </c>
      <c r="P482">
        <f t="shared" si="94"/>
        <v>3</v>
      </c>
      <c r="Q482">
        <f t="shared" si="95"/>
        <v>0</v>
      </c>
    </row>
    <row r="483" spans="1:17" x14ac:dyDescent="0.25">
      <c r="A483" t="s">
        <v>481</v>
      </c>
      <c r="B483" s="5" t="str">
        <f>VLOOKUP(I483,KeyValues!$J$2:$K$1401,2)</f>
        <v>Chrono Veil</v>
      </c>
      <c r="C483">
        <f t="shared" si="84"/>
        <v>5000</v>
      </c>
      <c r="D483">
        <f t="shared" si="85"/>
        <v>150</v>
      </c>
      <c r="E483">
        <f t="shared" si="86"/>
        <v>15</v>
      </c>
      <c r="F483" s="7" t="str">
        <f>VLOOKUP(E483,KeyValues!$A$2:$B498,2)</f>
        <v>Specific Items</v>
      </c>
      <c r="G483">
        <f t="shared" si="88"/>
        <v>56</v>
      </c>
      <c r="H483" s="7" t="str">
        <f>VLOOKUP($G483,KeyValues!$S$2:$T$64,2)</f>
        <v>Silk 2</v>
      </c>
      <c r="I483">
        <f t="shared" si="87"/>
        <v>482</v>
      </c>
      <c r="J483">
        <f t="shared" si="89"/>
        <v>0</v>
      </c>
      <c r="K483" s="8">
        <f>IF(OR($E483=9,$E483=5),VLOOKUP(J483,KeyValues!$D$2:$E$562,2),IF(AND($E483=14,NOT(VLOOKUP(J483,KeyValues!$D$2:$E$562,2) = 0)),"???",0))</f>
        <v>0</v>
      </c>
      <c r="L483">
        <f t="shared" si="90"/>
        <v>0</v>
      </c>
      <c r="M483">
        <f t="shared" si="91"/>
        <v>0</v>
      </c>
      <c r="N483">
        <f t="shared" si="92"/>
        <v>2</v>
      </c>
      <c r="O483">
        <f t="shared" si="93"/>
        <v>0</v>
      </c>
      <c r="P483">
        <f t="shared" si="94"/>
        <v>3</v>
      </c>
      <c r="Q483">
        <f t="shared" si="95"/>
        <v>0</v>
      </c>
    </row>
    <row r="484" spans="1:17" x14ac:dyDescent="0.25">
      <c r="A484" t="s">
        <v>482</v>
      </c>
      <c r="B484" s="5" t="str">
        <f>VLOOKUP(I484,KeyValues!$J$2:$K$1401,2)</f>
        <v>Rock Sash</v>
      </c>
      <c r="C484">
        <f t="shared" si="84"/>
        <v>5000</v>
      </c>
      <c r="D484">
        <f t="shared" si="85"/>
        <v>150</v>
      </c>
      <c r="E484">
        <f t="shared" si="86"/>
        <v>15</v>
      </c>
      <c r="F484" s="7" t="str">
        <f>VLOOKUP(E484,KeyValues!$A$2:$B499,2)</f>
        <v>Specific Items</v>
      </c>
      <c r="G484">
        <f t="shared" si="88"/>
        <v>37</v>
      </c>
      <c r="H484" s="7" t="str">
        <f>VLOOKUP($G484,KeyValues!$S$2:$T$64,2)</f>
        <v>Scarf 2</v>
      </c>
      <c r="I484">
        <f t="shared" si="87"/>
        <v>483</v>
      </c>
      <c r="J484">
        <f t="shared" si="89"/>
        <v>0</v>
      </c>
      <c r="K484" s="8">
        <f>IF(OR($E484=9,$E484=5),VLOOKUP(J484,KeyValues!$D$2:$E$562,2),IF(AND($E484=14,NOT(VLOOKUP(J484,KeyValues!$D$2:$E$562,2) = 0)),"???",0))</f>
        <v>0</v>
      </c>
      <c r="L484">
        <f t="shared" si="90"/>
        <v>0</v>
      </c>
      <c r="M484">
        <f t="shared" si="91"/>
        <v>0</v>
      </c>
      <c r="N484">
        <f t="shared" si="92"/>
        <v>0</v>
      </c>
      <c r="O484">
        <f t="shared" si="93"/>
        <v>0</v>
      </c>
      <c r="P484">
        <f t="shared" si="94"/>
        <v>3</v>
      </c>
      <c r="Q484">
        <f t="shared" si="95"/>
        <v>0</v>
      </c>
    </row>
    <row r="485" spans="1:17" x14ac:dyDescent="0.25">
      <c r="A485" t="s">
        <v>483</v>
      </c>
      <c r="B485" s="5" t="str">
        <f>VLOOKUP(I485,KeyValues!$J$2:$K$1401,2)</f>
        <v>Ice Sash</v>
      </c>
      <c r="C485">
        <f t="shared" si="84"/>
        <v>5000</v>
      </c>
      <c r="D485">
        <f t="shared" si="85"/>
        <v>150</v>
      </c>
      <c r="E485">
        <f t="shared" si="86"/>
        <v>15</v>
      </c>
      <c r="F485" s="7" t="str">
        <f>VLOOKUP(E485,KeyValues!$A$2:$B500,2)</f>
        <v>Specific Items</v>
      </c>
      <c r="G485">
        <f t="shared" si="88"/>
        <v>37</v>
      </c>
      <c r="H485" s="7" t="str">
        <f>VLOOKUP($G485,KeyValues!$S$2:$T$64,2)</f>
        <v>Scarf 2</v>
      </c>
      <c r="I485">
        <f t="shared" si="87"/>
        <v>484</v>
      </c>
      <c r="J485">
        <f t="shared" si="89"/>
        <v>0</v>
      </c>
      <c r="K485" s="8">
        <f>IF(OR($E485=9,$E485=5),VLOOKUP(J485,KeyValues!$D$2:$E$562,2),IF(AND($E485=14,NOT(VLOOKUP(J485,KeyValues!$D$2:$E$562,2) = 0)),"???",0))</f>
        <v>0</v>
      </c>
      <c r="L485">
        <f t="shared" si="90"/>
        <v>0</v>
      </c>
      <c r="M485">
        <f t="shared" si="91"/>
        <v>0</v>
      </c>
      <c r="N485">
        <f t="shared" si="92"/>
        <v>0</v>
      </c>
      <c r="O485">
        <f t="shared" si="93"/>
        <v>0</v>
      </c>
      <c r="P485">
        <f t="shared" si="94"/>
        <v>3</v>
      </c>
      <c r="Q485">
        <f t="shared" si="95"/>
        <v>0</v>
      </c>
    </row>
    <row r="486" spans="1:17" x14ac:dyDescent="0.25">
      <c r="A486" t="s">
        <v>484</v>
      </c>
      <c r="B486" s="5" t="str">
        <f>VLOOKUP(I486,KeyValues!$J$2:$K$1401,2)</f>
        <v>Steel Sash</v>
      </c>
      <c r="C486">
        <f t="shared" si="84"/>
        <v>5000</v>
      </c>
      <c r="D486">
        <f t="shared" si="85"/>
        <v>150</v>
      </c>
      <c r="E486">
        <f t="shared" si="86"/>
        <v>15</v>
      </c>
      <c r="F486" s="7" t="str">
        <f>VLOOKUP(E486,KeyValues!$A$2:$B501,2)</f>
        <v>Specific Items</v>
      </c>
      <c r="G486">
        <f t="shared" si="88"/>
        <v>37</v>
      </c>
      <c r="H486" s="7" t="str">
        <f>VLOOKUP($G486,KeyValues!$S$2:$T$64,2)</f>
        <v>Scarf 2</v>
      </c>
      <c r="I486">
        <f t="shared" si="87"/>
        <v>485</v>
      </c>
      <c r="J486">
        <f t="shared" si="89"/>
        <v>0</v>
      </c>
      <c r="K486" s="8">
        <f>IF(OR($E486=9,$E486=5),VLOOKUP(J486,KeyValues!$D$2:$E$562,2),IF(AND($E486=14,NOT(VLOOKUP(J486,KeyValues!$D$2:$E$562,2) = 0)),"???",0))</f>
        <v>0</v>
      </c>
      <c r="L486">
        <f t="shared" si="90"/>
        <v>0</v>
      </c>
      <c r="M486">
        <f t="shared" si="91"/>
        <v>0</v>
      </c>
      <c r="N486">
        <f t="shared" si="92"/>
        <v>0</v>
      </c>
      <c r="O486">
        <f t="shared" si="93"/>
        <v>0</v>
      </c>
      <c r="P486">
        <f t="shared" si="94"/>
        <v>3</v>
      </c>
      <c r="Q486">
        <f t="shared" si="95"/>
        <v>0</v>
      </c>
    </row>
    <row r="487" spans="1:17" x14ac:dyDescent="0.25">
      <c r="A487" t="s">
        <v>485</v>
      </c>
      <c r="B487" s="5" t="str">
        <f>VLOOKUP(I487,KeyValues!$J$2:$K$1401,2)</f>
        <v>Heart Brooch</v>
      </c>
      <c r="C487">
        <f t="shared" si="84"/>
        <v>5000</v>
      </c>
      <c r="D487">
        <f t="shared" si="85"/>
        <v>150</v>
      </c>
      <c r="E487">
        <f t="shared" si="86"/>
        <v>15</v>
      </c>
      <c r="F487" s="7" t="str">
        <f>VLOOKUP(E487,KeyValues!$A$2:$B502,2)</f>
        <v>Specific Items</v>
      </c>
      <c r="G487">
        <f t="shared" si="88"/>
        <v>47</v>
      </c>
      <c r="H487" s="7" t="str">
        <f>VLOOKUP($G487,KeyValues!$S$2:$T$64,2)</f>
        <v>Brooch</v>
      </c>
      <c r="I487">
        <f t="shared" si="87"/>
        <v>486</v>
      </c>
      <c r="J487">
        <f t="shared" si="89"/>
        <v>0</v>
      </c>
      <c r="K487" s="8">
        <f>IF(OR($E487=9,$E487=5),VLOOKUP(J487,KeyValues!$D$2:$E$562,2),IF(AND($E487=14,NOT(VLOOKUP(J487,KeyValues!$D$2:$E$562,2) = 0)),"???",0))</f>
        <v>0</v>
      </c>
      <c r="L487">
        <f t="shared" si="90"/>
        <v>0</v>
      </c>
      <c r="M487">
        <f t="shared" si="91"/>
        <v>0</v>
      </c>
      <c r="N487">
        <f t="shared" si="92"/>
        <v>3</v>
      </c>
      <c r="O487">
        <f t="shared" si="93"/>
        <v>0</v>
      </c>
      <c r="P487">
        <f t="shared" si="94"/>
        <v>3</v>
      </c>
      <c r="Q487">
        <f t="shared" si="95"/>
        <v>0</v>
      </c>
    </row>
    <row r="488" spans="1:17" x14ac:dyDescent="0.25">
      <c r="A488" t="s">
        <v>486</v>
      </c>
      <c r="B488" s="5" t="str">
        <f>VLOOKUP(I488,KeyValues!$J$2:$K$1401,2)</f>
        <v>Eon Veil</v>
      </c>
      <c r="C488">
        <f t="shared" si="84"/>
        <v>5000</v>
      </c>
      <c r="D488">
        <f t="shared" si="85"/>
        <v>150</v>
      </c>
      <c r="E488">
        <f t="shared" si="86"/>
        <v>15</v>
      </c>
      <c r="F488" s="7" t="str">
        <f>VLOOKUP(E488,KeyValues!$A$2:$B503,2)</f>
        <v>Specific Items</v>
      </c>
      <c r="G488">
        <f t="shared" si="88"/>
        <v>56</v>
      </c>
      <c r="H488" s="7" t="str">
        <f>VLOOKUP($G488,KeyValues!$S$2:$T$64,2)</f>
        <v>Silk 2</v>
      </c>
      <c r="I488">
        <f t="shared" si="87"/>
        <v>487</v>
      </c>
      <c r="J488">
        <f t="shared" si="89"/>
        <v>0</v>
      </c>
      <c r="K488" s="8">
        <f>IF(OR($E488=9,$E488=5),VLOOKUP(J488,KeyValues!$D$2:$E$562,2),IF(AND($E488=14,NOT(VLOOKUP(J488,KeyValues!$D$2:$E$562,2) = 0)),"???",0))</f>
        <v>0</v>
      </c>
      <c r="L488">
        <f t="shared" si="90"/>
        <v>0</v>
      </c>
      <c r="M488">
        <f t="shared" si="91"/>
        <v>0</v>
      </c>
      <c r="N488">
        <f t="shared" si="92"/>
        <v>2</v>
      </c>
      <c r="O488">
        <f t="shared" si="93"/>
        <v>0</v>
      </c>
      <c r="P488">
        <f t="shared" si="94"/>
        <v>3</v>
      </c>
      <c r="Q488">
        <f t="shared" si="95"/>
        <v>0</v>
      </c>
    </row>
    <row r="489" spans="1:17" x14ac:dyDescent="0.25">
      <c r="A489" t="s">
        <v>487</v>
      </c>
      <c r="B489" s="5" t="str">
        <f>VLOOKUP(I489,KeyValues!$J$2:$K$1401,2)</f>
        <v>Seabed Veil</v>
      </c>
      <c r="C489">
        <f t="shared" si="84"/>
        <v>5000</v>
      </c>
      <c r="D489">
        <f t="shared" si="85"/>
        <v>150</v>
      </c>
      <c r="E489">
        <f t="shared" si="86"/>
        <v>15</v>
      </c>
      <c r="F489" s="7" t="str">
        <f>VLOOKUP(E489,KeyValues!$A$2:$B504,2)</f>
        <v>Specific Items</v>
      </c>
      <c r="G489">
        <f t="shared" si="88"/>
        <v>56</v>
      </c>
      <c r="H489" s="7" t="str">
        <f>VLOOKUP($G489,KeyValues!$S$2:$T$64,2)</f>
        <v>Silk 2</v>
      </c>
      <c r="I489">
        <f t="shared" si="87"/>
        <v>488</v>
      </c>
      <c r="J489">
        <f t="shared" si="89"/>
        <v>0</v>
      </c>
      <c r="K489" s="8">
        <f>IF(OR($E489=9,$E489=5),VLOOKUP(J489,KeyValues!$D$2:$E$562,2),IF(AND($E489=14,NOT(VLOOKUP(J489,KeyValues!$D$2:$E$562,2) = 0)),"???",0))</f>
        <v>0</v>
      </c>
      <c r="L489">
        <f t="shared" si="90"/>
        <v>0</v>
      </c>
      <c r="M489">
        <f t="shared" si="91"/>
        <v>0</v>
      </c>
      <c r="N489">
        <f t="shared" si="92"/>
        <v>2</v>
      </c>
      <c r="O489">
        <f t="shared" si="93"/>
        <v>0</v>
      </c>
      <c r="P489">
        <f t="shared" si="94"/>
        <v>3</v>
      </c>
      <c r="Q489">
        <f t="shared" si="95"/>
        <v>0</v>
      </c>
    </row>
    <row r="490" spans="1:17" x14ac:dyDescent="0.25">
      <c r="A490" t="s">
        <v>488</v>
      </c>
      <c r="B490" s="5" t="str">
        <f>VLOOKUP(I490,KeyValues!$J$2:$K$1401,2)</f>
        <v>Terra Ring</v>
      </c>
      <c r="C490">
        <f t="shared" si="84"/>
        <v>5000</v>
      </c>
      <c r="D490">
        <f t="shared" si="85"/>
        <v>150</v>
      </c>
      <c r="E490">
        <f t="shared" si="86"/>
        <v>15</v>
      </c>
      <c r="F490" s="7" t="str">
        <f>VLOOKUP(E490,KeyValues!$A$2:$B505,2)</f>
        <v>Specific Items</v>
      </c>
      <c r="G490">
        <f t="shared" si="88"/>
        <v>54</v>
      </c>
      <c r="H490" s="7" t="str">
        <f>VLOOKUP($G490,KeyValues!$S$2:$T$64,2)</f>
        <v>Ring</v>
      </c>
      <c r="I490">
        <f t="shared" si="87"/>
        <v>489</v>
      </c>
      <c r="J490">
        <f t="shared" si="89"/>
        <v>0</v>
      </c>
      <c r="K490" s="8">
        <f>IF(OR($E490=9,$E490=5),VLOOKUP(J490,KeyValues!$D$2:$E$562,2),IF(AND($E490=14,NOT(VLOOKUP(J490,KeyValues!$D$2:$E$562,2) = 0)),"???",0))</f>
        <v>0</v>
      </c>
      <c r="L490">
        <f t="shared" si="90"/>
        <v>0</v>
      </c>
      <c r="M490">
        <f t="shared" si="91"/>
        <v>0</v>
      </c>
      <c r="N490">
        <f t="shared" si="92"/>
        <v>10</v>
      </c>
      <c r="O490">
        <f t="shared" si="93"/>
        <v>0</v>
      </c>
      <c r="P490">
        <f t="shared" si="94"/>
        <v>3</v>
      </c>
      <c r="Q490">
        <f t="shared" si="95"/>
        <v>0</v>
      </c>
    </row>
    <row r="491" spans="1:17" x14ac:dyDescent="0.25">
      <c r="A491" t="s">
        <v>489</v>
      </c>
      <c r="B491" s="5" t="str">
        <f>VLOOKUP(I491,KeyValues!$J$2:$K$1401,2)</f>
        <v>SkyHigh Veil</v>
      </c>
      <c r="C491">
        <f t="shared" si="84"/>
        <v>5000</v>
      </c>
      <c r="D491">
        <f t="shared" si="85"/>
        <v>150</v>
      </c>
      <c r="E491">
        <f t="shared" si="86"/>
        <v>15</v>
      </c>
      <c r="F491" s="7" t="str">
        <f>VLOOKUP(E491,KeyValues!$A$2:$B506,2)</f>
        <v>Specific Items</v>
      </c>
      <c r="G491">
        <f t="shared" si="88"/>
        <v>56</v>
      </c>
      <c r="H491" s="7" t="str">
        <f>VLOOKUP($G491,KeyValues!$S$2:$T$64,2)</f>
        <v>Silk 2</v>
      </c>
      <c r="I491">
        <f t="shared" si="87"/>
        <v>490</v>
      </c>
      <c r="J491">
        <f t="shared" si="89"/>
        <v>0</v>
      </c>
      <c r="K491" s="8">
        <f>IF(OR($E491=9,$E491=5),VLOOKUP(J491,KeyValues!$D$2:$E$562,2),IF(AND($E491=14,NOT(VLOOKUP(J491,KeyValues!$D$2:$E$562,2) = 0)),"???",0))</f>
        <v>0</v>
      </c>
      <c r="L491">
        <f t="shared" si="90"/>
        <v>0</v>
      </c>
      <c r="M491">
        <f t="shared" si="91"/>
        <v>0</v>
      </c>
      <c r="N491">
        <f t="shared" si="92"/>
        <v>2</v>
      </c>
      <c r="O491">
        <f t="shared" si="93"/>
        <v>0</v>
      </c>
      <c r="P491">
        <f t="shared" si="94"/>
        <v>3</v>
      </c>
      <c r="Q491">
        <f t="shared" si="95"/>
        <v>0</v>
      </c>
    </row>
    <row r="492" spans="1:17" x14ac:dyDescent="0.25">
      <c r="A492" t="s">
        <v>490</v>
      </c>
      <c r="B492" s="5" t="str">
        <f>VLOOKUP(I492,KeyValues!$J$2:$K$1401,2)</f>
        <v>Wish Mantle</v>
      </c>
      <c r="C492">
        <f t="shared" si="84"/>
        <v>5000</v>
      </c>
      <c r="D492">
        <f t="shared" si="85"/>
        <v>150</v>
      </c>
      <c r="E492">
        <f t="shared" si="86"/>
        <v>15</v>
      </c>
      <c r="F492" s="7" t="str">
        <f>VLOOKUP(E492,KeyValues!$A$2:$B507,2)</f>
        <v>Specific Items</v>
      </c>
      <c r="G492">
        <f t="shared" si="88"/>
        <v>56</v>
      </c>
      <c r="H492" s="7" t="str">
        <f>VLOOKUP($G492,KeyValues!$S$2:$T$64,2)</f>
        <v>Silk 2</v>
      </c>
      <c r="I492">
        <f t="shared" si="87"/>
        <v>491</v>
      </c>
      <c r="J492">
        <f t="shared" si="89"/>
        <v>0</v>
      </c>
      <c r="K492" s="8">
        <f>IF(OR($E492=9,$E492=5),VLOOKUP(J492,KeyValues!$D$2:$E$562,2),IF(AND($E492=14,NOT(VLOOKUP(J492,KeyValues!$D$2:$E$562,2) = 0)),"???",0))</f>
        <v>0</v>
      </c>
      <c r="L492">
        <f t="shared" si="90"/>
        <v>0</v>
      </c>
      <c r="M492">
        <f t="shared" si="91"/>
        <v>0</v>
      </c>
      <c r="N492">
        <f t="shared" si="92"/>
        <v>13</v>
      </c>
      <c r="O492">
        <f t="shared" si="93"/>
        <v>0</v>
      </c>
      <c r="P492">
        <f t="shared" si="94"/>
        <v>3</v>
      </c>
      <c r="Q492">
        <f t="shared" si="95"/>
        <v>0</v>
      </c>
    </row>
    <row r="493" spans="1:17" x14ac:dyDescent="0.25">
      <c r="A493" t="s">
        <v>491</v>
      </c>
      <c r="B493" s="5" t="str">
        <f>VLOOKUP(I493,KeyValues!$J$2:$K$1401,2)</f>
        <v>Revive Robe</v>
      </c>
      <c r="C493">
        <f t="shared" si="84"/>
        <v>5000</v>
      </c>
      <c r="D493">
        <f t="shared" si="85"/>
        <v>150</v>
      </c>
      <c r="E493">
        <f t="shared" si="86"/>
        <v>15</v>
      </c>
      <c r="F493" s="7" t="str">
        <f>VLOOKUP(E493,KeyValues!$A$2:$B508,2)</f>
        <v>Specific Items</v>
      </c>
      <c r="G493">
        <f t="shared" si="88"/>
        <v>57</v>
      </c>
      <c r="H493" s="7" t="str">
        <f>VLOOKUP($G493,KeyValues!$S$2:$T$64,2)</f>
        <v>Robe</v>
      </c>
      <c r="I493">
        <f t="shared" si="87"/>
        <v>492</v>
      </c>
      <c r="J493">
        <f t="shared" si="89"/>
        <v>0</v>
      </c>
      <c r="K493" s="8">
        <f>IF(OR($E493=9,$E493=5),VLOOKUP(J493,KeyValues!$D$2:$E$562,2),IF(AND($E493=14,NOT(VLOOKUP(J493,KeyValues!$D$2:$E$562,2) = 0)),"???",0))</f>
        <v>0</v>
      </c>
      <c r="L493">
        <f t="shared" si="90"/>
        <v>0</v>
      </c>
      <c r="M493">
        <f t="shared" si="91"/>
        <v>0</v>
      </c>
      <c r="N493">
        <f t="shared" si="92"/>
        <v>10</v>
      </c>
      <c r="O493">
        <f t="shared" si="93"/>
        <v>0</v>
      </c>
      <c r="P493">
        <f t="shared" si="94"/>
        <v>3</v>
      </c>
      <c r="Q493">
        <f t="shared" si="95"/>
        <v>0</v>
      </c>
    </row>
    <row r="494" spans="1:17" x14ac:dyDescent="0.25">
      <c r="A494" t="s">
        <v>492</v>
      </c>
      <c r="B494" s="5" t="str">
        <f>VLOOKUP(I494,KeyValues!$J$2:$K$1401,2)</f>
        <v>Shadow Veil</v>
      </c>
      <c r="C494">
        <f t="shared" si="84"/>
        <v>5000</v>
      </c>
      <c r="D494">
        <f t="shared" si="85"/>
        <v>150</v>
      </c>
      <c r="E494">
        <f t="shared" si="86"/>
        <v>15</v>
      </c>
      <c r="F494" s="7" t="str">
        <f>VLOOKUP(E494,KeyValues!$A$2:$B509,2)</f>
        <v>Specific Items</v>
      </c>
      <c r="G494">
        <f t="shared" si="88"/>
        <v>56</v>
      </c>
      <c r="H494" s="7" t="str">
        <f>VLOOKUP($G494,KeyValues!$S$2:$T$64,2)</f>
        <v>Silk 2</v>
      </c>
      <c r="I494">
        <f t="shared" si="87"/>
        <v>493</v>
      </c>
      <c r="J494">
        <f t="shared" si="89"/>
        <v>0</v>
      </c>
      <c r="K494" s="8">
        <f>IF(OR($E494=9,$E494=5),VLOOKUP(J494,KeyValues!$D$2:$E$562,2),IF(AND($E494=14,NOT(VLOOKUP(J494,KeyValues!$D$2:$E$562,2) = 0)),"???",0))</f>
        <v>0</v>
      </c>
      <c r="L494">
        <f t="shared" si="90"/>
        <v>0</v>
      </c>
      <c r="M494">
        <f t="shared" si="91"/>
        <v>0</v>
      </c>
      <c r="N494">
        <f t="shared" si="92"/>
        <v>2</v>
      </c>
      <c r="O494">
        <f t="shared" si="93"/>
        <v>0</v>
      </c>
      <c r="P494">
        <f t="shared" si="94"/>
        <v>3</v>
      </c>
      <c r="Q494">
        <f t="shared" si="95"/>
        <v>0</v>
      </c>
    </row>
    <row r="495" spans="1:17" x14ac:dyDescent="0.25">
      <c r="A495" t="s">
        <v>493</v>
      </c>
      <c r="B495" s="5" t="str">
        <f>VLOOKUP(I495,KeyValues!$J$2:$K$1401,2)</f>
        <v>Plasma Veil</v>
      </c>
      <c r="C495">
        <f t="shared" si="84"/>
        <v>5000</v>
      </c>
      <c r="D495">
        <f t="shared" si="85"/>
        <v>150</v>
      </c>
      <c r="E495">
        <f t="shared" si="86"/>
        <v>15</v>
      </c>
      <c r="F495" s="7" t="str">
        <f>VLOOKUP(E495,KeyValues!$A$2:$B510,2)</f>
        <v>Specific Items</v>
      </c>
      <c r="G495">
        <f t="shared" si="88"/>
        <v>56</v>
      </c>
      <c r="H495" s="7" t="str">
        <f>VLOOKUP($G495,KeyValues!$S$2:$T$64,2)</f>
        <v>Silk 2</v>
      </c>
      <c r="I495">
        <f t="shared" si="87"/>
        <v>494</v>
      </c>
      <c r="J495">
        <f t="shared" si="89"/>
        <v>0</v>
      </c>
      <c r="K495" s="8">
        <f>IF(OR($E495=9,$E495=5),VLOOKUP(J495,KeyValues!$D$2:$E$562,2),IF(AND($E495=14,NOT(VLOOKUP(J495,KeyValues!$D$2:$E$562,2) = 0)),"???",0))</f>
        <v>0</v>
      </c>
      <c r="L495">
        <f t="shared" si="90"/>
        <v>0</v>
      </c>
      <c r="M495">
        <f t="shared" si="91"/>
        <v>0</v>
      </c>
      <c r="N495">
        <f t="shared" si="92"/>
        <v>2</v>
      </c>
      <c r="O495">
        <f t="shared" si="93"/>
        <v>0</v>
      </c>
      <c r="P495">
        <f t="shared" si="94"/>
        <v>3</v>
      </c>
      <c r="Q495">
        <f t="shared" si="95"/>
        <v>0</v>
      </c>
    </row>
    <row r="496" spans="1:17" x14ac:dyDescent="0.25">
      <c r="A496" t="s">
        <v>494</v>
      </c>
      <c r="B496" s="5" t="str">
        <f>VLOOKUP(I496,KeyValues!$J$2:$K$1401,2)</f>
        <v>Edify Robe</v>
      </c>
      <c r="C496">
        <f t="shared" si="84"/>
        <v>5000</v>
      </c>
      <c r="D496">
        <f t="shared" si="85"/>
        <v>150</v>
      </c>
      <c r="E496">
        <f t="shared" si="86"/>
        <v>15</v>
      </c>
      <c r="F496" s="7" t="str">
        <f>VLOOKUP(E496,KeyValues!$A$2:$B511,2)</f>
        <v>Specific Items</v>
      </c>
      <c r="G496">
        <f t="shared" si="88"/>
        <v>57</v>
      </c>
      <c r="H496" s="7" t="str">
        <f>VLOOKUP($G496,KeyValues!$S$2:$T$64,2)</f>
        <v>Robe</v>
      </c>
      <c r="I496">
        <f t="shared" si="87"/>
        <v>495</v>
      </c>
      <c r="J496">
        <f t="shared" si="89"/>
        <v>0</v>
      </c>
      <c r="K496" s="8">
        <f>IF(OR($E496=9,$E496=5),VLOOKUP(J496,KeyValues!$D$2:$E$562,2),IF(AND($E496=14,NOT(VLOOKUP(J496,KeyValues!$D$2:$E$562,2) = 0)),"???",0))</f>
        <v>0</v>
      </c>
      <c r="L496">
        <f t="shared" si="90"/>
        <v>0</v>
      </c>
      <c r="M496">
        <f t="shared" si="91"/>
        <v>0</v>
      </c>
      <c r="N496">
        <f t="shared" si="92"/>
        <v>10</v>
      </c>
      <c r="O496">
        <f t="shared" si="93"/>
        <v>0</v>
      </c>
      <c r="P496">
        <f t="shared" si="94"/>
        <v>3</v>
      </c>
      <c r="Q496">
        <f t="shared" si="95"/>
        <v>0</v>
      </c>
    </row>
    <row r="497" spans="1:17" x14ac:dyDescent="0.25">
      <c r="A497" t="s">
        <v>495</v>
      </c>
      <c r="B497" s="5" t="str">
        <f>VLOOKUP(I497,KeyValues!$J$2:$K$1401,2)</f>
        <v>Charity Robe</v>
      </c>
      <c r="C497">
        <f t="shared" si="84"/>
        <v>5000</v>
      </c>
      <c r="D497">
        <f t="shared" si="85"/>
        <v>150</v>
      </c>
      <c r="E497">
        <f t="shared" si="86"/>
        <v>15</v>
      </c>
      <c r="F497" s="7" t="str">
        <f>VLOOKUP(E497,KeyValues!$A$2:$B512,2)</f>
        <v>Specific Items</v>
      </c>
      <c r="G497">
        <f t="shared" si="88"/>
        <v>57</v>
      </c>
      <c r="H497" s="7" t="str">
        <f>VLOOKUP($G497,KeyValues!$S$2:$T$64,2)</f>
        <v>Robe</v>
      </c>
      <c r="I497">
        <f t="shared" si="87"/>
        <v>496</v>
      </c>
      <c r="J497">
        <f t="shared" si="89"/>
        <v>0</v>
      </c>
      <c r="K497" s="8">
        <f>IF(OR($E497=9,$E497=5),VLOOKUP(J497,KeyValues!$D$2:$E$562,2),IF(AND($E497=14,NOT(VLOOKUP(J497,KeyValues!$D$2:$E$562,2) = 0)),"???",0))</f>
        <v>0</v>
      </c>
      <c r="L497">
        <f t="shared" si="90"/>
        <v>0</v>
      </c>
      <c r="M497">
        <f t="shared" si="91"/>
        <v>0</v>
      </c>
      <c r="N497">
        <f t="shared" si="92"/>
        <v>10</v>
      </c>
      <c r="O497">
        <f t="shared" si="93"/>
        <v>0</v>
      </c>
      <c r="P497">
        <f t="shared" si="94"/>
        <v>3</v>
      </c>
      <c r="Q497">
        <f t="shared" si="95"/>
        <v>0</v>
      </c>
    </row>
    <row r="498" spans="1:17" x14ac:dyDescent="0.25">
      <c r="A498" t="s">
        <v>496</v>
      </c>
      <c r="B498" s="5" t="str">
        <f>VLOOKUP(I498,KeyValues!$J$2:$K$1401,2)</f>
        <v>Hope Robe</v>
      </c>
      <c r="C498">
        <f t="shared" si="84"/>
        <v>5000</v>
      </c>
      <c r="D498">
        <f t="shared" si="85"/>
        <v>150</v>
      </c>
      <c r="E498">
        <f t="shared" si="86"/>
        <v>15</v>
      </c>
      <c r="F498" s="7" t="str">
        <f>VLOOKUP(E498,KeyValues!$A$2:$B513,2)</f>
        <v>Specific Items</v>
      </c>
      <c r="G498">
        <f t="shared" si="88"/>
        <v>57</v>
      </c>
      <c r="H498" s="7" t="str">
        <f>VLOOKUP($G498,KeyValues!$S$2:$T$64,2)</f>
        <v>Robe</v>
      </c>
      <c r="I498">
        <f t="shared" si="87"/>
        <v>497</v>
      </c>
      <c r="J498">
        <f t="shared" si="89"/>
        <v>0</v>
      </c>
      <c r="K498" s="8">
        <f>IF(OR($E498=9,$E498=5),VLOOKUP(J498,KeyValues!$D$2:$E$562,2),IF(AND($E498=14,NOT(VLOOKUP(J498,KeyValues!$D$2:$E$562,2) = 0)),"???",0))</f>
        <v>0</v>
      </c>
      <c r="L498">
        <f t="shared" si="90"/>
        <v>0</v>
      </c>
      <c r="M498">
        <f t="shared" si="91"/>
        <v>0</v>
      </c>
      <c r="N498">
        <f t="shared" si="92"/>
        <v>10</v>
      </c>
      <c r="O498">
        <f t="shared" si="93"/>
        <v>0</v>
      </c>
      <c r="P498">
        <f t="shared" si="94"/>
        <v>3</v>
      </c>
      <c r="Q498">
        <f t="shared" si="95"/>
        <v>0</v>
      </c>
    </row>
    <row r="499" spans="1:17" x14ac:dyDescent="0.25">
      <c r="A499" t="s">
        <v>497</v>
      </c>
      <c r="B499" s="5" t="str">
        <f>VLOOKUP(I499,KeyValues!$J$2:$K$1401,2)</f>
        <v>Time Shield</v>
      </c>
      <c r="C499">
        <f t="shared" si="84"/>
        <v>5000</v>
      </c>
      <c r="D499">
        <f t="shared" si="85"/>
        <v>150</v>
      </c>
      <c r="E499">
        <f t="shared" si="86"/>
        <v>15</v>
      </c>
      <c r="F499" s="7" t="str">
        <f>VLOOKUP(E499,KeyValues!$A$2:$B514,2)</f>
        <v>Specific Items</v>
      </c>
      <c r="G499">
        <f t="shared" si="88"/>
        <v>46</v>
      </c>
      <c r="H499" s="7" t="str">
        <f>VLOOKUP($G499,KeyValues!$S$2:$T$64,2)</f>
        <v>Slab</v>
      </c>
      <c r="I499">
        <f t="shared" si="87"/>
        <v>498</v>
      </c>
      <c r="J499">
        <f t="shared" si="89"/>
        <v>0</v>
      </c>
      <c r="K499" s="8">
        <f>IF(OR($E499=9,$E499=5),VLOOKUP(J499,KeyValues!$D$2:$E$562,2),IF(AND($E499=14,NOT(VLOOKUP(J499,KeyValues!$D$2:$E$562,2) = 0)),"???",0))</f>
        <v>0</v>
      </c>
      <c r="L499">
        <f t="shared" si="90"/>
        <v>0</v>
      </c>
      <c r="M499">
        <f t="shared" si="91"/>
        <v>0</v>
      </c>
      <c r="N499">
        <f t="shared" si="92"/>
        <v>10</v>
      </c>
      <c r="O499">
        <f t="shared" si="93"/>
        <v>0</v>
      </c>
      <c r="P499">
        <f t="shared" si="94"/>
        <v>3</v>
      </c>
      <c r="Q499">
        <f t="shared" si="95"/>
        <v>0</v>
      </c>
    </row>
    <row r="500" spans="1:17" x14ac:dyDescent="0.25">
      <c r="A500" t="s">
        <v>498</v>
      </c>
      <c r="B500" s="5" t="str">
        <f>VLOOKUP(I500,KeyValues!$J$2:$K$1401,2)</f>
        <v>Air Blade</v>
      </c>
      <c r="C500">
        <f t="shared" si="84"/>
        <v>5000</v>
      </c>
      <c r="D500">
        <f t="shared" si="85"/>
        <v>150</v>
      </c>
      <c r="E500">
        <f t="shared" si="86"/>
        <v>15</v>
      </c>
      <c r="F500" s="7" t="str">
        <f>VLOOKUP(E500,KeyValues!$A$2:$B515,2)</f>
        <v>Specific Items</v>
      </c>
      <c r="G500">
        <f t="shared" si="88"/>
        <v>39</v>
      </c>
      <c r="H500" s="7" t="str">
        <f>VLOOKUP($G500,KeyValues!$S$2:$T$64,2)</f>
        <v>Claw</v>
      </c>
      <c r="I500">
        <f t="shared" si="87"/>
        <v>499</v>
      </c>
      <c r="J500">
        <f t="shared" si="89"/>
        <v>0</v>
      </c>
      <c r="K500" s="8">
        <f>IF(OR($E500=9,$E500=5),VLOOKUP(J500,KeyValues!$D$2:$E$562,2),IF(AND($E500=14,NOT(VLOOKUP(J500,KeyValues!$D$2:$E$562,2) = 0)),"???",0))</f>
        <v>0</v>
      </c>
      <c r="L500">
        <f t="shared" si="90"/>
        <v>0</v>
      </c>
      <c r="M500">
        <f t="shared" si="91"/>
        <v>0</v>
      </c>
      <c r="N500">
        <f t="shared" si="92"/>
        <v>10</v>
      </c>
      <c r="O500">
        <f t="shared" si="93"/>
        <v>0</v>
      </c>
      <c r="P500">
        <f t="shared" si="94"/>
        <v>3</v>
      </c>
      <c r="Q500">
        <f t="shared" si="95"/>
        <v>0</v>
      </c>
    </row>
    <row r="501" spans="1:17" x14ac:dyDescent="0.25">
      <c r="A501" t="s">
        <v>499</v>
      </c>
      <c r="B501" s="5" t="str">
        <f>VLOOKUP(I501,KeyValues!$J$2:$K$1401,2)</f>
        <v>Searing Ring</v>
      </c>
      <c r="C501">
        <f t="shared" si="84"/>
        <v>5000</v>
      </c>
      <c r="D501">
        <f t="shared" si="85"/>
        <v>150</v>
      </c>
      <c r="E501">
        <f t="shared" si="86"/>
        <v>15</v>
      </c>
      <c r="F501" s="7" t="str">
        <f>VLOOKUP(E501,KeyValues!$A$2:$B516,2)</f>
        <v>Specific Items</v>
      </c>
      <c r="G501">
        <f t="shared" si="88"/>
        <v>54</v>
      </c>
      <c r="H501" s="7" t="str">
        <f>VLOOKUP($G501,KeyValues!$S$2:$T$64,2)</f>
        <v>Ring</v>
      </c>
      <c r="I501">
        <f t="shared" si="87"/>
        <v>500</v>
      </c>
      <c r="J501">
        <f t="shared" si="89"/>
        <v>0</v>
      </c>
      <c r="K501" s="8">
        <f>IF(OR($E501=9,$E501=5),VLOOKUP(J501,KeyValues!$D$2:$E$562,2),IF(AND($E501=14,NOT(VLOOKUP(J501,KeyValues!$D$2:$E$562,2) = 0)),"???",0))</f>
        <v>0</v>
      </c>
      <c r="L501">
        <f t="shared" si="90"/>
        <v>0</v>
      </c>
      <c r="M501">
        <f t="shared" si="91"/>
        <v>0</v>
      </c>
      <c r="N501">
        <f t="shared" si="92"/>
        <v>10</v>
      </c>
      <c r="O501">
        <f t="shared" si="93"/>
        <v>0</v>
      </c>
      <c r="P501">
        <f t="shared" si="94"/>
        <v>3</v>
      </c>
      <c r="Q501">
        <f t="shared" si="95"/>
        <v>0</v>
      </c>
    </row>
    <row r="502" spans="1:17" x14ac:dyDescent="0.25">
      <c r="A502" t="s">
        <v>500</v>
      </c>
      <c r="B502" s="5" t="str">
        <f>VLOOKUP(I502,KeyValues!$J$2:$K$1401,2)</f>
        <v>Ancient Ring</v>
      </c>
      <c r="C502">
        <f t="shared" si="84"/>
        <v>5000</v>
      </c>
      <c r="D502">
        <f t="shared" si="85"/>
        <v>150</v>
      </c>
      <c r="E502">
        <f t="shared" si="86"/>
        <v>15</v>
      </c>
      <c r="F502" s="7" t="str">
        <f>VLOOKUP(E502,KeyValues!$A$2:$B517,2)</f>
        <v>Specific Items</v>
      </c>
      <c r="G502">
        <f t="shared" si="88"/>
        <v>54</v>
      </c>
      <c r="H502" s="7" t="str">
        <f>VLOOKUP($G502,KeyValues!$S$2:$T$64,2)</f>
        <v>Ring</v>
      </c>
      <c r="I502">
        <f t="shared" si="87"/>
        <v>501</v>
      </c>
      <c r="J502">
        <f t="shared" si="89"/>
        <v>0</v>
      </c>
      <c r="K502" s="8">
        <f>IF(OR($E502=9,$E502=5),VLOOKUP(J502,KeyValues!$D$2:$E$562,2),IF(AND($E502=14,NOT(VLOOKUP(J502,KeyValues!$D$2:$E$562,2) = 0)),"???",0))</f>
        <v>0</v>
      </c>
      <c r="L502">
        <f t="shared" si="90"/>
        <v>0</v>
      </c>
      <c r="M502">
        <f t="shared" si="91"/>
        <v>0</v>
      </c>
      <c r="N502">
        <f t="shared" si="92"/>
        <v>10</v>
      </c>
      <c r="O502">
        <f t="shared" si="93"/>
        <v>0</v>
      </c>
      <c r="P502">
        <f t="shared" si="94"/>
        <v>3</v>
      </c>
      <c r="Q502">
        <f t="shared" si="95"/>
        <v>0</v>
      </c>
    </row>
    <row r="503" spans="1:17" x14ac:dyDescent="0.25">
      <c r="A503" t="s">
        <v>501</v>
      </c>
      <c r="B503" s="5" t="str">
        <f>VLOOKUP(I503,KeyValues!$J$2:$K$1401,2)</f>
        <v>Nether Veil</v>
      </c>
      <c r="C503">
        <f t="shared" si="84"/>
        <v>5000</v>
      </c>
      <c r="D503">
        <f t="shared" si="85"/>
        <v>150</v>
      </c>
      <c r="E503">
        <f t="shared" si="86"/>
        <v>15</v>
      </c>
      <c r="F503" s="7" t="str">
        <f>VLOOKUP(E503,KeyValues!$A$2:$B518,2)</f>
        <v>Specific Items</v>
      </c>
      <c r="G503">
        <f t="shared" si="88"/>
        <v>56</v>
      </c>
      <c r="H503" s="7" t="str">
        <f>VLOOKUP($G503,KeyValues!$S$2:$T$64,2)</f>
        <v>Silk 2</v>
      </c>
      <c r="I503">
        <f t="shared" si="87"/>
        <v>502</v>
      </c>
      <c r="J503">
        <f t="shared" si="89"/>
        <v>0</v>
      </c>
      <c r="K503" s="8">
        <f>IF(OR($E503=9,$E503=5),VLOOKUP(J503,KeyValues!$D$2:$E$562,2),IF(AND($E503=14,NOT(VLOOKUP(J503,KeyValues!$D$2:$E$562,2) = 0)),"???",0))</f>
        <v>0</v>
      </c>
      <c r="L503">
        <f t="shared" si="90"/>
        <v>0</v>
      </c>
      <c r="M503">
        <f t="shared" si="91"/>
        <v>0</v>
      </c>
      <c r="N503">
        <f t="shared" si="92"/>
        <v>2</v>
      </c>
      <c r="O503">
        <f t="shared" si="93"/>
        <v>0</v>
      </c>
      <c r="P503">
        <f t="shared" si="94"/>
        <v>3</v>
      </c>
      <c r="Q503">
        <f t="shared" si="95"/>
        <v>0</v>
      </c>
    </row>
    <row r="504" spans="1:17" x14ac:dyDescent="0.25">
      <c r="A504" t="s">
        <v>502</v>
      </c>
      <c r="B504" s="5" t="str">
        <f>VLOOKUP(I504,KeyValues!$J$2:$K$1401,2)</f>
        <v>Lunar Veil</v>
      </c>
      <c r="C504">
        <f t="shared" si="84"/>
        <v>5000</v>
      </c>
      <c r="D504">
        <f t="shared" si="85"/>
        <v>150</v>
      </c>
      <c r="E504">
        <f t="shared" si="86"/>
        <v>15</v>
      </c>
      <c r="F504" s="7" t="str">
        <f>VLOOKUP(E504,KeyValues!$A$2:$B519,2)</f>
        <v>Specific Items</v>
      </c>
      <c r="G504">
        <f t="shared" si="88"/>
        <v>56</v>
      </c>
      <c r="H504" s="7" t="str">
        <f>VLOOKUP($G504,KeyValues!$S$2:$T$64,2)</f>
        <v>Silk 2</v>
      </c>
      <c r="I504">
        <f t="shared" si="87"/>
        <v>503</v>
      </c>
      <c r="J504">
        <f t="shared" si="89"/>
        <v>0</v>
      </c>
      <c r="K504" s="8">
        <f>IF(OR($E504=9,$E504=5),VLOOKUP(J504,KeyValues!$D$2:$E$562,2),IF(AND($E504=14,NOT(VLOOKUP(J504,KeyValues!$D$2:$E$562,2) = 0)),"???",0))</f>
        <v>0</v>
      </c>
      <c r="L504">
        <f t="shared" si="90"/>
        <v>0</v>
      </c>
      <c r="M504">
        <f t="shared" si="91"/>
        <v>0</v>
      </c>
      <c r="N504">
        <f t="shared" si="92"/>
        <v>2</v>
      </c>
      <c r="O504">
        <f t="shared" si="93"/>
        <v>0</v>
      </c>
      <c r="P504">
        <f t="shared" si="94"/>
        <v>3</v>
      </c>
      <c r="Q504">
        <f t="shared" si="95"/>
        <v>0</v>
      </c>
    </row>
    <row r="505" spans="1:17" x14ac:dyDescent="0.25">
      <c r="A505" t="s">
        <v>503</v>
      </c>
      <c r="B505" s="5" t="str">
        <f>VLOOKUP(I505,KeyValues!$J$2:$K$1401,2)</f>
        <v>Tidal Cape</v>
      </c>
      <c r="C505">
        <f t="shared" si="84"/>
        <v>5000</v>
      </c>
      <c r="D505">
        <f t="shared" si="85"/>
        <v>150</v>
      </c>
      <c r="E505">
        <f t="shared" si="86"/>
        <v>15</v>
      </c>
      <c r="F505" s="7" t="str">
        <f>VLOOKUP(E505,KeyValues!$A$2:$B520,2)</f>
        <v>Specific Items</v>
      </c>
      <c r="G505">
        <f t="shared" si="88"/>
        <v>37</v>
      </c>
      <c r="H505" s="7" t="str">
        <f>VLOOKUP($G505,KeyValues!$S$2:$T$64,2)</f>
        <v>Scarf 2</v>
      </c>
      <c r="I505">
        <f t="shared" si="87"/>
        <v>504</v>
      </c>
      <c r="J505">
        <f t="shared" si="89"/>
        <v>0</v>
      </c>
      <c r="K505" s="8">
        <f>IF(OR($E505=9,$E505=5),VLOOKUP(J505,KeyValues!$D$2:$E$562,2),IF(AND($E505=14,NOT(VLOOKUP(J505,KeyValues!$D$2:$E$562,2) = 0)),"???",0))</f>
        <v>0</v>
      </c>
      <c r="L505">
        <f t="shared" si="90"/>
        <v>0</v>
      </c>
      <c r="M505">
        <f t="shared" si="91"/>
        <v>0</v>
      </c>
      <c r="N505">
        <f t="shared" si="92"/>
        <v>3</v>
      </c>
      <c r="O505">
        <f t="shared" si="93"/>
        <v>0</v>
      </c>
      <c r="P505">
        <f t="shared" si="94"/>
        <v>3</v>
      </c>
      <c r="Q505">
        <f t="shared" si="95"/>
        <v>0</v>
      </c>
    </row>
    <row r="506" spans="1:17" x14ac:dyDescent="0.25">
      <c r="A506" t="s">
        <v>504</v>
      </c>
      <c r="B506" s="5" t="str">
        <f>VLOOKUP(I506,KeyValues!$J$2:$K$1401,2)</f>
        <v>Eclipse Robe</v>
      </c>
      <c r="C506">
        <f t="shared" si="84"/>
        <v>5000</v>
      </c>
      <c r="D506">
        <f t="shared" si="85"/>
        <v>150</v>
      </c>
      <c r="E506">
        <f t="shared" si="86"/>
        <v>15</v>
      </c>
      <c r="F506" s="7" t="str">
        <f>VLOOKUP(E506,KeyValues!$A$2:$B521,2)</f>
        <v>Specific Items</v>
      </c>
      <c r="G506">
        <f t="shared" si="88"/>
        <v>57</v>
      </c>
      <c r="H506" s="7" t="str">
        <f>VLOOKUP($G506,KeyValues!$S$2:$T$64,2)</f>
        <v>Robe</v>
      </c>
      <c r="I506">
        <f t="shared" si="87"/>
        <v>505</v>
      </c>
      <c r="J506">
        <f t="shared" si="89"/>
        <v>0</v>
      </c>
      <c r="K506" s="8">
        <f>IF(OR($E506=9,$E506=5),VLOOKUP(J506,KeyValues!$D$2:$E$562,2),IF(AND($E506=14,NOT(VLOOKUP(J506,KeyValues!$D$2:$E$562,2) = 0)),"???",0))</f>
        <v>0</v>
      </c>
      <c r="L506">
        <f t="shared" si="90"/>
        <v>0</v>
      </c>
      <c r="M506">
        <f t="shared" si="91"/>
        <v>0</v>
      </c>
      <c r="N506">
        <f t="shared" si="92"/>
        <v>10</v>
      </c>
      <c r="O506">
        <f t="shared" si="93"/>
        <v>0</v>
      </c>
      <c r="P506">
        <f t="shared" si="94"/>
        <v>3</v>
      </c>
      <c r="Q506">
        <f t="shared" si="95"/>
        <v>0</v>
      </c>
    </row>
    <row r="507" spans="1:17" x14ac:dyDescent="0.25">
      <c r="A507" t="s">
        <v>505</v>
      </c>
      <c r="B507" s="5" t="str">
        <f>VLOOKUP(I507,KeyValues!$J$2:$K$1401,2)</f>
        <v>White Silk</v>
      </c>
      <c r="C507">
        <f t="shared" si="84"/>
        <v>5000</v>
      </c>
      <c r="D507">
        <f t="shared" si="85"/>
        <v>150</v>
      </c>
      <c r="E507">
        <f t="shared" si="86"/>
        <v>15</v>
      </c>
      <c r="F507" s="7" t="str">
        <f>VLOOKUP(E507,KeyValues!$A$2:$B522,2)</f>
        <v>Specific Items</v>
      </c>
      <c r="G507">
        <f t="shared" si="88"/>
        <v>40</v>
      </c>
      <c r="H507" s="7" t="str">
        <f>VLOOKUP($G507,KeyValues!$S$2:$T$64,2)</f>
        <v>Silk 1</v>
      </c>
      <c r="I507">
        <f t="shared" si="87"/>
        <v>506</v>
      </c>
      <c r="J507">
        <f t="shared" si="89"/>
        <v>0</v>
      </c>
      <c r="K507" s="8">
        <f>IF(OR($E507=9,$E507=5),VLOOKUP(J507,KeyValues!$D$2:$E$562,2),IF(AND($E507=14,NOT(VLOOKUP(J507,KeyValues!$D$2:$E$562,2) = 0)),"???",0))</f>
        <v>0</v>
      </c>
      <c r="L507">
        <f t="shared" si="90"/>
        <v>0</v>
      </c>
      <c r="M507">
        <f t="shared" si="91"/>
        <v>0</v>
      </c>
      <c r="N507">
        <f t="shared" si="92"/>
        <v>0</v>
      </c>
      <c r="O507">
        <f t="shared" si="93"/>
        <v>0</v>
      </c>
      <c r="P507">
        <f t="shared" si="94"/>
        <v>3</v>
      </c>
      <c r="Q507">
        <f t="shared" si="95"/>
        <v>0</v>
      </c>
    </row>
    <row r="508" spans="1:17" x14ac:dyDescent="0.25">
      <c r="A508" t="s">
        <v>506</v>
      </c>
      <c r="B508" s="5" t="str">
        <f>VLOOKUP(I508,KeyValues!$J$2:$K$1401,2)</f>
        <v>Normal Dust</v>
      </c>
      <c r="C508">
        <f t="shared" si="84"/>
        <v>5000</v>
      </c>
      <c r="D508">
        <f t="shared" si="85"/>
        <v>150</v>
      </c>
      <c r="E508">
        <f t="shared" si="86"/>
        <v>15</v>
      </c>
      <c r="F508" s="7" t="str">
        <f>VLOOKUP(E508,KeyValues!$A$2:$B523,2)</f>
        <v>Specific Items</v>
      </c>
      <c r="G508">
        <f t="shared" si="88"/>
        <v>34</v>
      </c>
      <c r="H508" s="7" t="str">
        <f>VLOOKUP($G508,KeyValues!$S$2:$T$64,2)</f>
        <v>Opaque Bottle</v>
      </c>
      <c r="I508">
        <f t="shared" si="87"/>
        <v>507</v>
      </c>
      <c r="J508">
        <f t="shared" si="89"/>
        <v>0</v>
      </c>
      <c r="K508" s="8">
        <f>IF(OR($E508=9,$E508=5),VLOOKUP(J508,KeyValues!$D$2:$E$562,2),IF(AND($E508=14,NOT(VLOOKUP(J508,KeyValues!$D$2:$E$562,2) = 0)),"???",0))</f>
        <v>0</v>
      </c>
      <c r="L508">
        <f t="shared" si="90"/>
        <v>0</v>
      </c>
      <c r="M508">
        <f t="shared" si="91"/>
        <v>0</v>
      </c>
      <c r="N508">
        <f t="shared" si="92"/>
        <v>7</v>
      </c>
      <c r="O508">
        <f t="shared" si="93"/>
        <v>0</v>
      </c>
      <c r="P508">
        <f t="shared" si="94"/>
        <v>3</v>
      </c>
      <c r="Q508">
        <f t="shared" si="95"/>
        <v>0</v>
      </c>
    </row>
    <row r="509" spans="1:17" x14ac:dyDescent="0.25">
      <c r="A509" t="s">
        <v>507</v>
      </c>
      <c r="B509" s="5" t="str">
        <f>VLOOKUP(I509,KeyValues!$J$2:$K$1401,2)</f>
        <v>White Gem</v>
      </c>
      <c r="C509">
        <f t="shared" si="84"/>
        <v>5000</v>
      </c>
      <c r="D509">
        <f t="shared" si="85"/>
        <v>150</v>
      </c>
      <c r="E509">
        <f t="shared" si="86"/>
        <v>15</v>
      </c>
      <c r="F509" s="7" t="str">
        <f>VLOOKUP(E509,KeyValues!$A$2:$B524,2)</f>
        <v>Specific Items</v>
      </c>
      <c r="G509">
        <f t="shared" si="88"/>
        <v>49</v>
      </c>
      <c r="H509" s="7" t="str">
        <f>VLOOKUP($G509,KeyValues!$S$2:$T$64,2)</f>
        <v>Jewel</v>
      </c>
      <c r="I509">
        <f t="shared" si="87"/>
        <v>508</v>
      </c>
      <c r="J509">
        <f t="shared" si="89"/>
        <v>0</v>
      </c>
      <c r="K509" s="8">
        <f>IF(OR($E509=9,$E509=5),VLOOKUP(J509,KeyValues!$D$2:$E$562,2),IF(AND($E509=14,NOT(VLOOKUP(J509,KeyValues!$D$2:$E$562,2) = 0)),"???",0))</f>
        <v>0</v>
      </c>
      <c r="L509">
        <f t="shared" si="90"/>
        <v>0</v>
      </c>
      <c r="M509">
        <f t="shared" si="91"/>
        <v>0</v>
      </c>
      <c r="N509">
        <f t="shared" si="92"/>
        <v>5</v>
      </c>
      <c r="O509">
        <f t="shared" si="93"/>
        <v>0</v>
      </c>
      <c r="P509">
        <f t="shared" si="94"/>
        <v>3</v>
      </c>
      <c r="Q509">
        <f t="shared" si="95"/>
        <v>0</v>
      </c>
    </row>
    <row r="510" spans="1:17" x14ac:dyDescent="0.25">
      <c r="A510" t="s">
        <v>508</v>
      </c>
      <c r="B510" s="5" t="str">
        <f>VLOOKUP(I510,KeyValues!$J$2:$K$1401,2)</f>
        <v>Joy Globe</v>
      </c>
      <c r="C510">
        <f t="shared" si="84"/>
        <v>5000</v>
      </c>
      <c r="D510">
        <f t="shared" si="85"/>
        <v>150</v>
      </c>
      <c r="E510">
        <f t="shared" si="86"/>
        <v>15</v>
      </c>
      <c r="F510" s="7" t="str">
        <f>VLOOKUP(E510,KeyValues!$A$2:$B525,2)</f>
        <v>Specific Items</v>
      </c>
      <c r="G510">
        <f t="shared" si="88"/>
        <v>15</v>
      </c>
      <c r="H510" s="7" t="str">
        <f>VLOOKUP($G510,KeyValues!$S$2:$T$64,2)</f>
        <v>Sphere</v>
      </c>
      <c r="I510">
        <f t="shared" si="87"/>
        <v>509</v>
      </c>
      <c r="J510">
        <f t="shared" si="89"/>
        <v>0</v>
      </c>
      <c r="K510" s="8">
        <f>IF(OR($E510=9,$E510=5),VLOOKUP(J510,KeyValues!$D$2:$E$562,2),IF(AND($E510=14,NOT(VLOOKUP(J510,KeyValues!$D$2:$E$562,2) = 0)),"???",0))</f>
        <v>0</v>
      </c>
      <c r="L510">
        <f t="shared" si="90"/>
        <v>0</v>
      </c>
      <c r="M510">
        <f t="shared" si="91"/>
        <v>0</v>
      </c>
      <c r="N510">
        <f t="shared" si="92"/>
        <v>4</v>
      </c>
      <c r="O510">
        <f t="shared" si="93"/>
        <v>0</v>
      </c>
      <c r="P510">
        <f t="shared" si="94"/>
        <v>3</v>
      </c>
      <c r="Q510">
        <f t="shared" si="95"/>
        <v>0</v>
      </c>
    </row>
    <row r="511" spans="1:17" x14ac:dyDescent="0.25">
      <c r="A511" t="s">
        <v>509</v>
      </c>
      <c r="B511" s="5" t="str">
        <f>VLOOKUP(I511,KeyValues!$J$2:$K$1401,2)</f>
        <v>Red Silk</v>
      </c>
      <c r="C511">
        <f t="shared" si="84"/>
        <v>9500</v>
      </c>
      <c r="D511">
        <f t="shared" si="85"/>
        <v>350</v>
      </c>
      <c r="E511">
        <f t="shared" si="86"/>
        <v>15</v>
      </c>
      <c r="F511" s="7" t="str">
        <f>VLOOKUP(E511,KeyValues!$A$2:$B526,2)</f>
        <v>Specific Items</v>
      </c>
      <c r="G511">
        <f t="shared" si="88"/>
        <v>56</v>
      </c>
      <c r="H511" s="7" t="str">
        <f>VLOOKUP($G511,KeyValues!$S$2:$T$64,2)</f>
        <v>Silk 2</v>
      </c>
      <c r="I511">
        <f t="shared" si="87"/>
        <v>510</v>
      </c>
      <c r="J511">
        <f t="shared" si="89"/>
        <v>0</v>
      </c>
      <c r="K511" s="8">
        <f>IF(OR($E511=9,$E511=5),VLOOKUP(J511,KeyValues!$D$2:$E$562,2),IF(AND($E511=14,NOT(VLOOKUP(J511,KeyValues!$D$2:$E$562,2) = 0)),"???",0))</f>
        <v>0</v>
      </c>
      <c r="L511">
        <f t="shared" si="90"/>
        <v>0</v>
      </c>
      <c r="M511">
        <f t="shared" si="91"/>
        <v>0</v>
      </c>
      <c r="N511">
        <f t="shared" si="92"/>
        <v>0</v>
      </c>
      <c r="O511">
        <f t="shared" si="93"/>
        <v>0</v>
      </c>
      <c r="P511">
        <f t="shared" si="94"/>
        <v>3</v>
      </c>
      <c r="Q511">
        <f t="shared" si="95"/>
        <v>0</v>
      </c>
    </row>
    <row r="512" spans="1:17" x14ac:dyDescent="0.25">
      <c r="A512" t="s">
        <v>510</v>
      </c>
      <c r="B512" s="5" t="str">
        <f>VLOOKUP(I512,KeyValues!$J$2:$K$1401,2)</f>
        <v>Fire Dust</v>
      </c>
      <c r="C512">
        <f t="shared" si="84"/>
        <v>9500</v>
      </c>
      <c r="D512">
        <f t="shared" si="85"/>
        <v>350</v>
      </c>
      <c r="E512">
        <f t="shared" si="86"/>
        <v>15</v>
      </c>
      <c r="F512" s="7" t="str">
        <f>VLOOKUP(E512,KeyValues!$A$2:$B527,2)</f>
        <v>Specific Items</v>
      </c>
      <c r="G512">
        <f t="shared" si="88"/>
        <v>34</v>
      </c>
      <c r="H512" s="7" t="str">
        <f>VLOOKUP($G512,KeyValues!$S$2:$T$64,2)</f>
        <v>Opaque Bottle</v>
      </c>
      <c r="I512">
        <f t="shared" si="87"/>
        <v>511</v>
      </c>
      <c r="J512">
        <f t="shared" si="89"/>
        <v>0</v>
      </c>
      <c r="K512" s="8">
        <f>IF(OR($E512=9,$E512=5),VLOOKUP(J512,KeyValues!$D$2:$E$562,2),IF(AND($E512=14,NOT(VLOOKUP(J512,KeyValues!$D$2:$E$562,2) = 0)),"???",0))</f>
        <v>0</v>
      </c>
      <c r="L512">
        <f t="shared" si="90"/>
        <v>0</v>
      </c>
      <c r="M512">
        <f t="shared" si="91"/>
        <v>0</v>
      </c>
      <c r="N512">
        <f t="shared" si="92"/>
        <v>7</v>
      </c>
      <c r="O512">
        <f t="shared" si="93"/>
        <v>0</v>
      </c>
      <c r="P512">
        <f t="shared" si="94"/>
        <v>3</v>
      </c>
      <c r="Q512">
        <f t="shared" si="95"/>
        <v>0</v>
      </c>
    </row>
    <row r="513" spans="1:17" x14ac:dyDescent="0.25">
      <c r="A513" t="s">
        <v>511</v>
      </c>
      <c r="B513" s="5" t="str">
        <f>VLOOKUP(I513,KeyValues!$J$2:$K$1401,2)</f>
        <v>Fiery Gem</v>
      </c>
      <c r="C513">
        <f t="shared" si="84"/>
        <v>9500</v>
      </c>
      <c r="D513">
        <f t="shared" si="85"/>
        <v>350</v>
      </c>
      <c r="E513">
        <f t="shared" si="86"/>
        <v>15</v>
      </c>
      <c r="F513" s="7" t="str">
        <f>VLOOKUP(E513,KeyValues!$A$2:$B528,2)</f>
        <v>Specific Items</v>
      </c>
      <c r="G513">
        <f t="shared" si="88"/>
        <v>49</v>
      </c>
      <c r="H513" s="7" t="str">
        <f>VLOOKUP($G513,KeyValues!$S$2:$T$64,2)</f>
        <v>Jewel</v>
      </c>
      <c r="I513">
        <f t="shared" si="87"/>
        <v>512</v>
      </c>
      <c r="J513">
        <f t="shared" si="89"/>
        <v>0</v>
      </c>
      <c r="K513" s="8">
        <f>IF(OR($E513=9,$E513=5),VLOOKUP(J513,KeyValues!$D$2:$E$562,2),IF(AND($E513=14,NOT(VLOOKUP(J513,KeyValues!$D$2:$E$562,2) = 0)),"???",0))</f>
        <v>0</v>
      </c>
      <c r="L513">
        <f t="shared" si="90"/>
        <v>0</v>
      </c>
      <c r="M513">
        <f t="shared" si="91"/>
        <v>0</v>
      </c>
      <c r="N513">
        <f t="shared" si="92"/>
        <v>5</v>
      </c>
      <c r="O513">
        <f t="shared" si="93"/>
        <v>0</v>
      </c>
      <c r="P513">
        <f t="shared" si="94"/>
        <v>3</v>
      </c>
      <c r="Q513">
        <f t="shared" si="95"/>
        <v>0</v>
      </c>
    </row>
    <row r="514" spans="1:17" x14ac:dyDescent="0.25">
      <c r="A514" t="s">
        <v>512</v>
      </c>
      <c r="B514" s="5" t="str">
        <f>VLOOKUP(I514,KeyValues!$J$2:$K$1401,2)</f>
        <v>Fiery Globe</v>
      </c>
      <c r="C514">
        <f t="shared" ref="C514:C577" si="96">HEX2DEC(MID($A514,4,2)&amp;MID($A514,1,2))</f>
        <v>9500</v>
      </c>
      <c r="D514">
        <f t="shared" ref="D514:D577" si="97">HEX2DEC(MID($A514,10,2)&amp;MID($A514,7,2))</f>
        <v>350</v>
      </c>
      <c r="E514">
        <f t="shared" ref="E514:E577" si="98">HEX2DEC(MID($A514,13,2))</f>
        <v>15</v>
      </c>
      <c r="F514" s="7" t="str">
        <f>VLOOKUP(E514,KeyValues!$A$2:$B529,2)</f>
        <v>Specific Items</v>
      </c>
      <c r="G514">
        <f t="shared" si="88"/>
        <v>15</v>
      </c>
      <c r="H514" s="7" t="str">
        <f>VLOOKUP($G514,KeyValues!$S$2:$T$64,2)</f>
        <v>Sphere</v>
      </c>
      <c r="I514">
        <f t="shared" ref="I514:I577" si="99">HEX2DEC(MID($A514,22,2)&amp;MID($A514,19,2))</f>
        <v>513</v>
      </c>
      <c r="J514">
        <f t="shared" si="89"/>
        <v>0</v>
      </c>
      <c r="K514" s="8">
        <f>IF(OR($E514=9,$E514=5),VLOOKUP(J514,KeyValues!$D$2:$E$562,2),IF(AND($E514=14,NOT(VLOOKUP(J514,KeyValues!$D$2:$E$562,2) = 0)),"???",0))</f>
        <v>0</v>
      </c>
      <c r="L514">
        <f t="shared" si="90"/>
        <v>0</v>
      </c>
      <c r="M514">
        <f t="shared" si="91"/>
        <v>0</v>
      </c>
      <c r="N514">
        <f t="shared" si="92"/>
        <v>4</v>
      </c>
      <c r="O514">
        <f t="shared" si="93"/>
        <v>0</v>
      </c>
      <c r="P514">
        <f t="shared" si="94"/>
        <v>3</v>
      </c>
      <c r="Q514">
        <f t="shared" si="95"/>
        <v>0</v>
      </c>
    </row>
    <row r="515" spans="1:17" x14ac:dyDescent="0.25">
      <c r="A515" t="s">
        <v>513</v>
      </c>
      <c r="B515" s="5" t="str">
        <f>VLOOKUP(I515,KeyValues!$J$2:$K$1401,2)</f>
        <v>Blue Silk</v>
      </c>
      <c r="C515">
        <f t="shared" si="96"/>
        <v>9500</v>
      </c>
      <c r="D515">
        <f t="shared" si="97"/>
        <v>350</v>
      </c>
      <c r="E515">
        <f t="shared" si="98"/>
        <v>15</v>
      </c>
      <c r="F515" s="7" t="str">
        <f>VLOOKUP(E515,KeyValues!$A$2:$B530,2)</f>
        <v>Specific Items</v>
      </c>
      <c r="G515">
        <f t="shared" ref="G515:G578" si="100">HEX2DEC(MID($A515,16,2))</f>
        <v>56</v>
      </c>
      <c r="H515" s="7" t="str">
        <f>VLOOKUP($G515,KeyValues!$S$2:$T$64,2)</f>
        <v>Silk 2</v>
      </c>
      <c r="I515">
        <f t="shared" si="99"/>
        <v>514</v>
      </c>
      <c r="J515">
        <f t="shared" ref="J515:J578" si="101">HEX2DEC(MID($A515,28,2)&amp;MID($A515,25,2))</f>
        <v>0</v>
      </c>
      <c r="K515" s="8">
        <f>IF(OR($E515=9,$E515=5),VLOOKUP(J515,KeyValues!$D$2:$E$562,2),IF(AND($E515=14,NOT(VLOOKUP(J515,KeyValues!$D$2:$E$562,2) = 0)),"???",0))</f>
        <v>0</v>
      </c>
      <c r="L515">
        <f t="shared" ref="L515:L578" si="102">HEX2DEC(MID($A515,31,2))</f>
        <v>0</v>
      </c>
      <c r="M515">
        <f t="shared" ref="M515:M578" si="103">HEX2DEC(MID($A515,34,2))</f>
        <v>0</v>
      </c>
      <c r="N515">
        <f t="shared" ref="N515:N578" si="104">HEX2DEC(MID($A515,37,2))</f>
        <v>4</v>
      </c>
      <c r="O515">
        <f t="shared" ref="O515:O578" si="105">HEX2DEC(MID($A515,40,2))</f>
        <v>0</v>
      </c>
      <c r="P515">
        <f t="shared" ref="P515:P578" si="106">HEX2DEC(MID($A515,43,2))</f>
        <v>3</v>
      </c>
      <c r="Q515">
        <f t="shared" ref="Q515:Q578" si="107">HEX2DEC(MID($A515,46,2))</f>
        <v>0</v>
      </c>
    </row>
    <row r="516" spans="1:17" x14ac:dyDescent="0.25">
      <c r="A516" t="s">
        <v>514</v>
      </c>
      <c r="B516" s="5" t="str">
        <f>VLOOKUP(I516,KeyValues!$J$2:$K$1401,2)</f>
        <v>Water Dust</v>
      </c>
      <c r="C516">
        <f t="shared" si="96"/>
        <v>9500</v>
      </c>
      <c r="D516">
        <f t="shared" si="97"/>
        <v>350</v>
      </c>
      <c r="E516">
        <f t="shared" si="98"/>
        <v>15</v>
      </c>
      <c r="F516" s="7" t="str">
        <f>VLOOKUP(E516,KeyValues!$A$2:$B531,2)</f>
        <v>Specific Items</v>
      </c>
      <c r="G516">
        <f t="shared" si="100"/>
        <v>34</v>
      </c>
      <c r="H516" s="7" t="str">
        <f>VLOOKUP($G516,KeyValues!$S$2:$T$64,2)</f>
        <v>Opaque Bottle</v>
      </c>
      <c r="I516">
        <f t="shared" si="99"/>
        <v>515</v>
      </c>
      <c r="J516">
        <f t="shared" si="101"/>
        <v>0</v>
      </c>
      <c r="K516" s="8">
        <f>IF(OR($E516=9,$E516=5),VLOOKUP(J516,KeyValues!$D$2:$E$562,2),IF(AND($E516=14,NOT(VLOOKUP(J516,KeyValues!$D$2:$E$562,2) = 0)),"???",0))</f>
        <v>0</v>
      </c>
      <c r="L516">
        <f t="shared" si="102"/>
        <v>0</v>
      </c>
      <c r="M516">
        <f t="shared" si="103"/>
        <v>0</v>
      </c>
      <c r="N516">
        <f t="shared" si="104"/>
        <v>7</v>
      </c>
      <c r="O516">
        <f t="shared" si="105"/>
        <v>0</v>
      </c>
      <c r="P516">
        <f t="shared" si="106"/>
        <v>3</v>
      </c>
      <c r="Q516">
        <f t="shared" si="107"/>
        <v>0</v>
      </c>
    </row>
    <row r="517" spans="1:17" x14ac:dyDescent="0.25">
      <c r="A517" t="s">
        <v>515</v>
      </c>
      <c r="B517" s="5" t="str">
        <f>VLOOKUP(I517,KeyValues!$J$2:$K$1401,2)</f>
        <v>Aqua Gem</v>
      </c>
      <c r="C517">
        <f t="shared" si="96"/>
        <v>9500</v>
      </c>
      <c r="D517">
        <f t="shared" si="97"/>
        <v>350</v>
      </c>
      <c r="E517">
        <f t="shared" si="98"/>
        <v>15</v>
      </c>
      <c r="F517" s="7" t="str">
        <f>VLOOKUP(E517,KeyValues!$A$2:$B532,2)</f>
        <v>Specific Items</v>
      </c>
      <c r="G517">
        <f t="shared" si="100"/>
        <v>49</v>
      </c>
      <c r="H517" s="7" t="str">
        <f>VLOOKUP($G517,KeyValues!$S$2:$T$64,2)</f>
        <v>Jewel</v>
      </c>
      <c r="I517">
        <f t="shared" si="99"/>
        <v>516</v>
      </c>
      <c r="J517">
        <f t="shared" si="101"/>
        <v>0</v>
      </c>
      <c r="K517" s="8">
        <f>IF(OR($E517=9,$E517=5),VLOOKUP(J517,KeyValues!$D$2:$E$562,2),IF(AND($E517=14,NOT(VLOOKUP(J517,KeyValues!$D$2:$E$562,2) = 0)),"???",0))</f>
        <v>0</v>
      </c>
      <c r="L517">
        <f t="shared" si="102"/>
        <v>0</v>
      </c>
      <c r="M517">
        <f t="shared" si="103"/>
        <v>0</v>
      </c>
      <c r="N517">
        <f t="shared" si="104"/>
        <v>5</v>
      </c>
      <c r="O517">
        <f t="shared" si="105"/>
        <v>0</v>
      </c>
      <c r="P517">
        <f t="shared" si="106"/>
        <v>3</v>
      </c>
      <c r="Q517">
        <f t="shared" si="107"/>
        <v>0</v>
      </c>
    </row>
    <row r="518" spans="1:17" x14ac:dyDescent="0.25">
      <c r="A518" t="s">
        <v>516</v>
      </c>
      <c r="B518" s="5" t="str">
        <f>VLOOKUP(I518,KeyValues!$J$2:$K$1401,2)</f>
        <v>Aqua Globe</v>
      </c>
      <c r="C518">
        <f t="shared" si="96"/>
        <v>9500</v>
      </c>
      <c r="D518">
        <f t="shared" si="97"/>
        <v>350</v>
      </c>
      <c r="E518">
        <f t="shared" si="98"/>
        <v>15</v>
      </c>
      <c r="F518" s="7" t="str">
        <f>VLOOKUP(E518,KeyValues!$A$2:$B533,2)</f>
        <v>Specific Items</v>
      </c>
      <c r="G518">
        <f t="shared" si="100"/>
        <v>15</v>
      </c>
      <c r="H518" s="7" t="str">
        <f>VLOOKUP($G518,KeyValues!$S$2:$T$64,2)</f>
        <v>Sphere</v>
      </c>
      <c r="I518">
        <f t="shared" si="99"/>
        <v>517</v>
      </c>
      <c r="J518">
        <f t="shared" si="101"/>
        <v>0</v>
      </c>
      <c r="K518" s="8">
        <f>IF(OR($E518=9,$E518=5),VLOOKUP(J518,KeyValues!$D$2:$E$562,2),IF(AND($E518=14,NOT(VLOOKUP(J518,KeyValues!$D$2:$E$562,2) = 0)),"???",0))</f>
        <v>0</v>
      </c>
      <c r="L518">
        <f t="shared" si="102"/>
        <v>0</v>
      </c>
      <c r="M518">
        <f t="shared" si="103"/>
        <v>0</v>
      </c>
      <c r="N518">
        <f t="shared" si="104"/>
        <v>4</v>
      </c>
      <c r="O518">
        <f t="shared" si="105"/>
        <v>0</v>
      </c>
      <c r="P518">
        <f t="shared" si="106"/>
        <v>3</v>
      </c>
      <c r="Q518">
        <f t="shared" si="107"/>
        <v>0</v>
      </c>
    </row>
    <row r="519" spans="1:17" x14ac:dyDescent="0.25">
      <c r="A519" t="s">
        <v>517</v>
      </c>
      <c r="B519" s="5" t="str">
        <f>VLOOKUP(I519,KeyValues!$J$2:$K$1401,2)</f>
        <v>Grass Silk</v>
      </c>
      <c r="C519">
        <f t="shared" si="96"/>
        <v>9500</v>
      </c>
      <c r="D519">
        <f t="shared" si="97"/>
        <v>350</v>
      </c>
      <c r="E519">
        <f t="shared" si="98"/>
        <v>15</v>
      </c>
      <c r="F519" s="7" t="str">
        <f>VLOOKUP(E519,KeyValues!$A$2:$B534,2)</f>
        <v>Specific Items</v>
      </c>
      <c r="G519">
        <f t="shared" si="100"/>
        <v>56</v>
      </c>
      <c r="H519" s="7" t="str">
        <f>VLOOKUP($G519,KeyValues!$S$2:$T$64,2)</f>
        <v>Silk 2</v>
      </c>
      <c r="I519">
        <f t="shared" si="99"/>
        <v>518</v>
      </c>
      <c r="J519">
        <f t="shared" si="101"/>
        <v>0</v>
      </c>
      <c r="K519" s="8">
        <f>IF(OR($E519=9,$E519=5),VLOOKUP(J519,KeyValues!$D$2:$E$562,2),IF(AND($E519=14,NOT(VLOOKUP(J519,KeyValues!$D$2:$E$562,2) = 0)),"???",0))</f>
        <v>0</v>
      </c>
      <c r="L519">
        <f t="shared" si="102"/>
        <v>0</v>
      </c>
      <c r="M519">
        <f t="shared" si="103"/>
        <v>0</v>
      </c>
      <c r="N519">
        <f t="shared" si="104"/>
        <v>8</v>
      </c>
      <c r="O519">
        <f t="shared" si="105"/>
        <v>0</v>
      </c>
      <c r="P519">
        <f t="shared" si="106"/>
        <v>3</v>
      </c>
      <c r="Q519">
        <f t="shared" si="107"/>
        <v>0</v>
      </c>
    </row>
    <row r="520" spans="1:17" x14ac:dyDescent="0.25">
      <c r="A520" t="s">
        <v>518</v>
      </c>
      <c r="B520" s="5" t="str">
        <f>VLOOKUP(I520,KeyValues!$J$2:$K$1401,2)</f>
        <v>Grass Dust</v>
      </c>
      <c r="C520">
        <f t="shared" si="96"/>
        <v>9500</v>
      </c>
      <c r="D520">
        <f t="shared" si="97"/>
        <v>350</v>
      </c>
      <c r="E520">
        <f t="shared" si="98"/>
        <v>15</v>
      </c>
      <c r="F520" s="7" t="str">
        <f>VLOOKUP(E520,KeyValues!$A$2:$B535,2)</f>
        <v>Specific Items</v>
      </c>
      <c r="G520">
        <f t="shared" si="100"/>
        <v>34</v>
      </c>
      <c r="H520" s="7" t="str">
        <f>VLOOKUP($G520,KeyValues!$S$2:$T$64,2)</f>
        <v>Opaque Bottle</v>
      </c>
      <c r="I520">
        <f t="shared" si="99"/>
        <v>519</v>
      </c>
      <c r="J520">
        <f t="shared" si="101"/>
        <v>0</v>
      </c>
      <c r="K520" s="8">
        <f>IF(OR($E520=9,$E520=5),VLOOKUP(J520,KeyValues!$D$2:$E$562,2),IF(AND($E520=14,NOT(VLOOKUP(J520,KeyValues!$D$2:$E$562,2) = 0)),"???",0))</f>
        <v>0</v>
      </c>
      <c r="L520">
        <f t="shared" si="102"/>
        <v>0</v>
      </c>
      <c r="M520">
        <f t="shared" si="103"/>
        <v>0</v>
      </c>
      <c r="N520">
        <f t="shared" si="104"/>
        <v>7</v>
      </c>
      <c r="O520">
        <f t="shared" si="105"/>
        <v>0</v>
      </c>
      <c r="P520">
        <f t="shared" si="106"/>
        <v>3</v>
      </c>
      <c r="Q520">
        <f t="shared" si="107"/>
        <v>0</v>
      </c>
    </row>
    <row r="521" spans="1:17" x14ac:dyDescent="0.25">
      <c r="A521" t="s">
        <v>519</v>
      </c>
      <c r="B521" s="5" t="str">
        <f>VLOOKUP(I521,KeyValues!$J$2:$K$1401,2)</f>
        <v>Grass Gem</v>
      </c>
      <c r="C521">
        <f t="shared" si="96"/>
        <v>9500</v>
      </c>
      <c r="D521">
        <f t="shared" si="97"/>
        <v>350</v>
      </c>
      <c r="E521">
        <f t="shared" si="98"/>
        <v>15</v>
      </c>
      <c r="F521" s="7" t="str">
        <f>VLOOKUP(E521,KeyValues!$A$2:$B536,2)</f>
        <v>Specific Items</v>
      </c>
      <c r="G521">
        <f t="shared" si="100"/>
        <v>49</v>
      </c>
      <c r="H521" s="7" t="str">
        <f>VLOOKUP($G521,KeyValues!$S$2:$T$64,2)</f>
        <v>Jewel</v>
      </c>
      <c r="I521">
        <f t="shared" si="99"/>
        <v>520</v>
      </c>
      <c r="J521">
        <f t="shared" si="101"/>
        <v>0</v>
      </c>
      <c r="K521" s="8">
        <f>IF(OR($E521=9,$E521=5),VLOOKUP(J521,KeyValues!$D$2:$E$562,2),IF(AND($E521=14,NOT(VLOOKUP(J521,KeyValues!$D$2:$E$562,2) = 0)),"???",0))</f>
        <v>0</v>
      </c>
      <c r="L521">
        <f t="shared" si="102"/>
        <v>0</v>
      </c>
      <c r="M521">
        <f t="shared" si="103"/>
        <v>0</v>
      </c>
      <c r="N521">
        <f t="shared" si="104"/>
        <v>5</v>
      </c>
      <c r="O521">
        <f t="shared" si="105"/>
        <v>0</v>
      </c>
      <c r="P521">
        <f t="shared" si="106"/>
        <v>3</v>
      </c>
      <c r="Q521">
        <f t="shared" si="107"/>
        <v>0</v>
      </c>
    </row>
    <row r="522" spans="1:17" x14ac:dyDescent="0.25">
      <c r="A522" t="s">
        <v>520</v>
      </c>
      <c r="B522" s="5" t="str">
        <f>VLOOKUP(I522,KeyValues!$J$2:$K$1401,2)</f>
        <v>Soothe Globe</v>
      </c>
      <c r="C522">
        <f t="shared" si="96"/>
        <v>9500</v>
      </c>
      <c r="D522">
        <f t="shared" si="97"/>
        <v>350</v>
      </c>
      <c r="E522">
        <f t="shared" si="98"/>
        <v>15</v>
      </c>
      <c r="F522" s="7" t="str">
        <f>VLOOKUP(E522,KeyValues!$A$2:$B537,2)</f>
        <v>Specific Items</v>
      </c>
      <c r="G522">
        <f t="shared" si="100"/>
        <v>15</v>
      </c>
      <c r="H522" s="7" t="str">
        <f>VLOOKUP($G522,KeyValues!$S$2:$T$64,2)</f>
        <v>Sphere</v>
      </c>
      <c r="I522">
        <f t="shared" si="99"/>
        <v>521</v>
      </c>
      <c r="J522">
        <f t="shared" si="101"/>
        <v>0</v>
      </c>
      <c r="K522" s="8">
        <f>IF(OR($E522=9,$E522=5),VLOOKUP(J522,KeyValues!$D$2:$E$562,2),IF(AND($E522=14,NOT(VLOOKUP(J522,KeyValues!$D$2:$E$562,2) = 0)),"???",0))</f>
        <v>0</v>
      </c>
      <c r="L522">
        <f t="shared" si="102"/>
        <v>0</v>
      </c>
      <c r="M522">
        <f t="shared" si="103"/>
        <v>0</v>
      </c>
      <c r="N522">
        <f t="shared" si="104"/>
        <v>4</v>
      </c>
      <c r="O522">
        <f t="shared" si="105"/>
        <v>0</v>
      </c>
      <c r="P522">
        <f t="shared" si="106"/>
        <v>3</v>
      </c>
      <c r="Q522">
        <f t="shared" si="107"/>
        <v>0</v>
      </c>
    </row>
    <row r="523" spans="1:17" x14ac:dyDescent="0.25">
      <c r="A523" t="s">
        <v>521</v>
      </c>
      <c r="B523" s="5" t="str">
        <f>VLOOKUP(I523,KeyValues!$J$2:$K$1401,2)</f>
        <v>Yellow Silk</v>
      </c>
      <c r="C523">
        <f t="shared" si="96"/>
        <v>9500</v>
      </c>
      <c r="D523">
        <f t="shared" si="97"/>
        <v>350</v>
      </c>
      <c r="E523">
        <f t="shared" si="98"/>
        <v>15</v>
      </c>
      <c r="F523" s="7" t="str">
        <f>VLOOKUP(E523,KeyValues!$A$2:$B538,2)</f>
        <v>Specific Items</v>
      </c>
      <c r="G523">
        <f t="shared" si="100"/>
        <v>56</v>
      </c>
      <c r="H523" s="7" t="str">
        <f>VLOOKUP($G523,KeyValues!$S$2:$T$64,2)</f>
        <v>Silk 2</v>
      </c>
      <c r="I523">
        <f t="shared" si="99"/>
        <v>522</v>
      </c>
      <c r="J523">
        <f t="shared" si="101"/>
        <v>0</v>
      </c>
      <c r="K523" s="8">
        <f>IF(OR($E523=9,$E523=5),VLOOKUP(J523,KeyValues!$D$2:$E$562,2),IF(AND($E523=14,NOT(VLOOKUP(J523,KeyValues!$D$2:$E$562,2) = 0)),"???",0))</f>
        <v>0</v>
      </c>
      <c r="L523">
        <f t="shared" si="102"/>
        <v>0</v>
      </c>
      <c r="M523">
        <f t="shared" si="103"/>
        <v>0</v>
      </c>
      <c r="N523">
        <f t="shared" si="104"/>
        <v>2</v>
      </c>
      <c r="O523">
        <f t="shared" si="105"/>
        <v>0</v>
      </c>
      <c r="P523">
        <f t="shared" si="106"/>
        <v>3</v>
      </c>
      <c r="Q523">
        <f t="shared" si="107"/>
        <v>0</v>
      </c>
    </row>
    <row r="524" spans="1:17" x14ac:dyDescent="0.25">
      <c r="A524" t="s">
        <v>522</v>
      </c>
      <c r="B524" s="5" t="str">
        <f>VLOOKUP(I524,KeyValues!$J$2:$K$1401,2)</f>
        <v>Thunder Dust</v>
      </c>
      <c r="C524">
        <f t="shared" si="96"/>
        <v>9500</v>
      </c>
      <c r="D524">
        <f t="shared" si="97"/>
        <v>350</v>
      </c>
      <c r="E524">
        <f t="shared" si="98"/>
        <v>15</v>
      </c>
      <c r="F524" s="7" t="str">
        <f>VLOOKUP(E524,KeyValues!$A$2:$B539,2)</f>
        <v>Specific Items</v>
      </c>
      <c r="G524">
        <f t="shared" si="100"/>
        <v>34</v>
      </c>
      <c r="H524" s="7" t="str">
        <f>VLOOKUP($G524,KeyValues!$S$2:$T$64,2)</f>
        <v>Opaque Bottle</v>
      </c>
      <c r="I524">
        <f t="shared" si="99"/>
        <v>523</v>
      </c>
      <c r="J524">
        <f t="shared" si="101"/>
        <v>0</v>
      </c>
      <c r="K524" s="8">
        <f>IF(OR($E524=9,$E524=5),VLOOKUP(J524,KeyValues!$D$2:$E$562,2),IF(AND($E524=14,NOT(VLOOKUP(J524,KeyValues!$D$2:$E$562,2) = 0)),"???",0))</f>
        <v>0</v>
      </c>
      <c r="L524">
        <f t="shared" si="102"/>
        <v>0</v>
      </c>
      <c r="M524">
        <f t="shared" si="103"/>
        <v>0</v>
      </c>
      <c r="N524">
        <f t="shared" si="104"/>
        <v>7</v>
      </c>
      <c r="O524">
        <f t="shared" si="105"/>
        <v>0</v>
      </c>
      <c r="P524">
        <f t="shared" si="106"/>
        <v>3</v>
      </c>
      <c r="Q524">
        <f t="shared" si="107"/>
        <v>0</v>
      </c>
    </row>
    <row r="525" spans="1:17" x14ac:dyDescent="0.25">
      <c r="A525" t="s">
        <v>523</v>
      </c>
      <c r="B525" s="5" t="str">
        <f>VLOOKUP(I525,KeyValues!$J$2:$K$1401,2)</f>
        <v>Thunder Gem</v>
      </c>
      <c r="C525">
        <f t="shared" si="96"/>
        <v>9500</v>
      </c>
      <c r="D525">
        <f t="shared" si="97"/>
        <v>350</v>
      </c>
      <c r="E525">
        <f t="shared" si="98"/>
        <v>15</v>
      </c>
      <c r="F525" s="7" t="str">
        <f>VLOOKUP(E525,KeyValues!$A$2:$B540,2)</f>
        <v>Specific Items</v>
      </c>
      <c r="G525">
        <f t="shared" si="100"/>
        <v>49</v>
      </c>
      <c r="H525" s="7" t="str">
        <f>VLOOKUP($G525,KeyValues!$S$2:$T$64,2)</f>
        <v>Jewel</v>
      </c>
      <c r="I525">
        <f t="shared" si="99"/>
        <v>524</v>
      </c>
      <c r="J525">
        <f t="shared" si="101"/>
        <v>0</v>
      </c>
      <c r="K525" s="8">
        <f>IF(OR($E525=9,$E525=5),VLOOKUP(J525,KeyValues!$D$2:$E$562,2),IF(AND($E525=14,NOT(VLOOKUP(J525,KeyValues!$D$2:$E$562,2) = 0)),"???",0))</f>
        <v>0</v>
      </c>
      <c r="L525">
        <f t="shared" si="102"/>
        <v>0</v>
      </c>
      <c r="M525">
        <f t="shared" si="103"/>
        <v>0</v>
      </c>
      <c r="N525">
        <f t="shared" si="104"/>
        <v>5</v>
      </c>
      <c r="O525">
        <f t="shared" si="105"/>
        <v>0</v>
      </c>
      <c r="P525">
        <f t="shared" si="106"/>
        <v>3</v>
      </c>
      <c r="Q525">
        <f t="shared" si="107"/>
        <v>0</v>
      </c>
    </row>
    <row r="526" spans="1:17" x14ac:dyDescent="0.25">
      <c r="A526" t="s">
        <v>524</v>
      </c>
      <c r="B526" s="5" t="str">
        <f>VLOOKUP(I526,KeyValues!$J$2:$K$1401,2)</f>
        <v>Volt Globe</v>
      </c>
      <c r="C526">
        <f t="shared" si="96"/>
        <v>9500</v>
      </c>
      <c r="D526">
        <f t="shared" si="97"/>
        <v>350</v>
      </c>
      <c r="E526">
        <f t="shared" si="98"/>
        <v>15</v>
      </c>
      <c r="F526" s="7" t="str">
        <f>VLOOKUP(E526,KeyValues!$A$2:$B541,2)</f>
        <v>Specific Items</v>
      </c>
      <c r="G526">
        <f t="shared" si="100"/>
        <v>15</v>
      </c>
      <c r="H526" s="7" t="str">
        <f>VLOOKUP($G526,KeyValues!$S$2:$T$64,2)</f>
        <v>Sphere</v>
      </c>
      <c r="I526">
        <f t="shared" si="99"/>
        <v>525</v>
      </c>
      <c r="J526">
        <f t="shared" si="101"/>
        <v>0</v>
      </c>
      <c r="K526" s="8">
        <f>IF(OR($E526=9,$E526=5),VLOOKUP(J526,KeyValues!$D$2:$E$562,2),IF(AND($E526=14,NOT(VLOOKUP(J526,KeyValues!$D$2:$E$562,2) = 0)),"???",0))</f>
        <v>0</v>
      </c>
      <c r="L526">
        <f t="shared" si="102"/>
        <v>0</v>
      </c>
      <c r="M526">
        <f t="shared" si="103"/>
        <v>0</v>
      </c>
      <c r="N526">
        <f t="shared" si="104"/>
        <v>4</v>
      </c>
      <c r="O526">
        <f t="shared" si="105"/>
        <v>0</v>
      </c>
      <c r="P526">
        <f t="shared" si="106"/>
        <v>3</v>
      </c>
      <c r="Q526">
        <f t="shared" si="107"/>
        <v>0</v>
      </c>
    </row>
    <row r="527" spans="1:17" x14ac:dyDescent="0.25">
      <c r="A527" t="s">
        <v>525</v>
      </c>
      <c r="B527" s="5" t="str">
        <f>VLOOKUP(I527,KeyValues!$J$2:$K$1401,2)</f>
        <v>Clear Silk</v>
      </c>
      <c r="C527">
        <f t="shared" si="96"/>
        <v>9500</v>
      </c>
      <c r="D527">
        <f t="shared" si="97"/>
        <v>350</v>
      </c>
      <c r="E527">
        <f t="shared" si="98"/>
        <v>15</v>
      </c>
      <c r="F527" s="7" t="str">
        <f>VLOOKUP(E527,KeyValues!$A$2:$B542,2)</f>
        <v>Specific Items</v>
      </c>
      <c r="G527">
        <f t="shared" si="100"/>
        <v>40</v>
      </c>
      <c r="H527" s="7" t="str">
        <f>VLOOKUP($G527,KeyValues!$S$2:$T$64,2)</f>
        <v>Silk 1</v>
      </c>
      <c r="I527">
        <f t="shared" si="99"/>
        <v>526</v>
      </c>
      <c r="J527">
        <f t="shared" si="101"/>
        <v>0</v>
      </c>
      <c r="K527" s="8">
        <f>IF(OR($E527=9,$E527=5),VLOOKUP(J527,KeyValues!$D$2:$E$562,2),IF(AND($E527=14,NOT(VLOOKUP(J527,KeyValues!$D$2:$E$562,2) = 0)),"???",0))</f>
        <v>0</v>
      </c>
      <c r="L527">
        <f t="shared" si="102"/>
        <v>0</v>
      </c>
      <c r="M527">
        <f t="shared" si="103"/>
        <v>0</v>
      </c>
      <c r="N527">
        <f t="shared" si="104"/>
        <v>2</v>
      </c>
      <c r="O527">
        <f t="shared" si="105"/>
        <v>0</v>
      </c>
      <c r="P527">
        <f t="shared" si="106"/>
        <v>3</v>
      </c>
      <c r="Q527">
        <f t="shared" si="107"/>
        <v>0</v>
      </c>
    </row>
    <row r="528" spans="1:17" x14ac:dyDescent="0.25">
      <c r="A528" t="s">
        <v>526</v>
      </c>
      <c r="B528" s="5" t="str">
        <f>VLOOKUP(I528,KeyValues!$J$2:$K$1401,2)</f>
        <v>Icy Dust</v>
      </c>
      <c r="C528">
        <f t="shared" si="96"/>
        <v>9500</v>
      </c>
      <c r="D528">
        <f t="shared" si="97"/>
        <v>350</v>
      </c>
      <c r="E528">
        <f t="shared" si="98"/>
        <v>15</v>
      </c>
      <c r="F528" s="7" t="str">
        <f>VLOOKUP(E528,KeyValues!$A$2:$B543,2)</f>
        <v>Specific Items</v>
      </c>
      <c r="G528">
        <f t="shared" si="100"/>
        <v>34</v>
      </c>
      <c r="H528" s="7" t="str">
        <f>VLOOKUP($G528,KeyValues!$S$2:$T$64,2)</f>
        <v>Opaque Bottle</v>
      </c>
      <c r="I528">
        <f t="shared" si="99"/>
        <v>527</v>
      </c>
      <c r="J528">
        <f t="shared" si="101"/>
        <v>0</v>
      </c>
      <c r="K528" s="8">
        <f>IF(OR($E528=9,$E528=5),VLOOKUP(J528,KeyValues!$D$2:$E$562,2),IF(AND($E528=14,NOT(VLOOKUP(J528,KeyValues!$D$2:$E$562,2) = 0)),"???",0))</f>
        <v>0</v>
      </c>
      <c r="L528">
        <f t="shared" si="102"/>
        <v>0</v>
      </c>
      <c r="M528">
        <f t="shared" si="103"/>
        <v>0</v>
      </c>
      <c r="N528">
        <f t="shared" si="104"/>
        <v>7</v>
      </c>
      <c r="O528">
        <f t="shared" si="105"/>
        <v>0</v>
      </c>
      <c r="P528">
        <f t="shared" si="106"/>
        <v>3</v>
      </c>
      <c r="Q528">
        <f t="shared" si="107"/>
        <v>0</v>
      </c>
    </row>
    <row r="529" spans="1:17" x14ac:dyDescent="0.25">
      <c r="A529" t="s">
        <v>527</v>
      </c>
      <c r="B529" s="5" t="str">
        <f>VLOOKUP(I529,KeyValues!$J$2:$K$1401,2)</f>
        <v>Icy Gem</v>
      </c>
      <c r="C529">
        <f t="shared" si="96"/>
        <v>9500</v>
      </c>
      <c r="D529">
        <f t="shared" si="97"/>
        <v>350</v>
      </c>
      <c r="E529">
        <f t="shared" si="98"/>
        <v>15</v>
      </c>
      <c r="F529" s="7" t="str">
        <f>VLOOKUP(E529,KeyValues!$A$2:$B544,2)</f>
        <v>Specific Items</v>
      </c>
      <c r="G529">
        <f t="shared" si="100"/>
        <v>49</v>
      </c>
      <c r="H529" s="7" t="str">
        <f>VLOOKUP($G529,KeyValues!$S$2:$T$64,2)</f>
        <v>Jewel</v>
      </c>
      <c r="I529">
        <f t="shared" si="99"/>
        <v>528</v>
      </c>
      <c r="J529">
        <f t="shared" si="101"/>
        <v>0</v>
      </c>
      <c r="K529" s="8">
        <f>IF(OR($E529=9,$E529=5),VLOOKUP(J529,KeyValues!$D$2:$E$562,2),IF(AND($E529=14,NOT(VLOOKUP(J529,KeyValues!$D$2:$E$562,2) = 0)),"???",0))</f>
        <v>0</v>
      </c>
      <c r="L529">
        <f t="shared" si="102"/>
        <v>0</v>
      </c>
      <c r="M529">
        <f t="shared" si="103"/>
        <v>0</v>
      </c>
      <c r="N529">
        <f t="shared" si="104"/>
        <v>5</v>
      </c>
      <c r="O529">
        <f t="shared" si="105"/>
        <v>0</v>
      </c>
      <c r="P529">
        <f t="shared" si="106"/>
        <v>3</v>
      </c>
      <c r="Q529">
        <f t="shared" si="107"/>
        <v>0</v>
      </c>
    </row>
    <row r="530" spans="1:17" x14ac:dyDescent="0.25">
      <c r="A530" t="s">
        <v>528</v>
      </c>
      <c r="B530" s="5" t="str">
        <f>VLOOKUP(I530,KeyValues!$J$2:$K$1401,2)</f>
        <v>Icy Globe</v>
      </c>
      <c r="C530">
        <f t="shared" si="96"/>
        <v>9500</v>
      </c>
      <c r="D530">
        <f t="shared" si="97"/>
        <v>350</v>
      </c>
      <c r="E530">
        <f t="shared" si="98"/>
        <v>15</v>
      </c>
      <c r="F530" s="7" t="str">
        <f>VLOOKUP(E530,KeyValues!$A$2:$B545,2)</f>
        <v>Specific Items</v>
      </c>
      <c r="G530">
        <f t="shared" si="100"/>
        <v>15</v>
      </c>
      <c r="H530" s="7" t="str">
        <f>VLOOKUP($G530,KeyValues!$S$2:$T$64,2)</f>
        <v>Sphere</v>
      </c>
      <c r="I530">
        <f t="shared" si="99"/>
        <v>529</v>
      </c>
      <c r="J530">
        <f t="shared" si="101"/>
        <v>0</v>
      </c>
      <c r="K530" s="8">
        <f>IF(OR($E530=9,$E530=5),VLOOKUP(J530,KeyValues!$D$2:$E$562,2),IF(AND($E530=14,NOT(VLOOKUP(J530,KeyValues!$D$2:$E$562,2) = 0)),"???",0))</f>
        <v>0</v>
      </c>
      <c r="L530">
        <f t="shared" si="102"/>
        <v>0</v>
      </c>
      <c r="M530">
        <f t="shared" si="103"/>
        <v>0</v>
      </c>
      <c r="N530">
        <f t="shared" si="104"/>
        <v>4</v>
      </c>
      <c r="O530">
        <f t="shared" si="105"/>
        <v>0</v>
      </c>
      <c r="P530">
        <f t="shared" si="106"/>
        <v>3</v>
      </c>
      <c r="Q530">
        <f t="shared" si="107"/>
        <v>0</v>
      </c>
    </row>
    <row r="531" spans="1:17" x14ac:dyDescent="0.25">
      <c r="A531" t="s">
        <v>529</v>
      </c>
      <c r="B531" s="5" t="str">
        <f>VLOOKUP(I531,KeyValues!$J$2:$K$1401,2)</f>
        <v>Orange Silk</v>
      </c>
      <c r="C531">
        <f t="shared" si="96"/>
        <v>9500</v>
      </c>
      <c r="D531">
        <f t="shared" si="97"/>
        <v>350</v>
      </c>
      <c r="E531">
        <f t="shared" si="98"/>
        <v>15</v>
      </c>
      <c r="F531" s="7" t="str">
        <f>VLOOKUP(E531,KeyValues!$A$2:$B546,2)</f>
        <v>Specific Items</v>
      </c>
      <c r="G531">
        <f t="shared" si="100"/>
        <v>56</v>
      </c>
      <c r="H531" s="7" t="str">
        <f>VLOOKUP($G531,KeyValues!$S$2:$T$64,2)</f>
        <v>Silk 2</v>
      </c>
      <c r="I531">
        <f t="shared" si="99"/>
        <v>530</v>
      </c>
      <c r="J531">
        <f t="shared" si="101"/>
        <v>0</v>
      </c>
      <c r="K531" s="8">
        <f>IF(OR($E531=9,$E531=5),VLOOKUP(J531,KeyValues!$D$2:$E$562,2),IF(AND($E531=14,NOT(VLOOKUP(J531,KeyValues!$D$2:$E$562,2) = 0)),"???",0))</f>
        <v>0</v>
      </c>
      <c r="L531">
        <f t="shared" si="102"/>
        <v>0</v>
      </c>
      <c r="M531">
        <f t="shared" si="103"/>
        <v>0</v>
      </c>
      <c r="N531">
        <f t="shared" si="104"/>
        <v>7</v>
      </c>
      <c r="O531">
        <f t="shared" si="105"/>
        <v>0</v>
      </c>
      <c r="P531">
        <f t="shared" si="106"/>
        <v>3</v>
      </c>
      <c r="Q531">
        <f t="shared" si="107"/>
        <v>0</v>
      </c>
    </row>
    <row r="532" spans="1:17" x14ac:dyDescent="0.25">
      <c r="A532" t="s">
        <v>530</v>
      </c>
      <c r="B532" s="5" t="str">
        <f>VLOOKUP(I532,KeyValues!$J$2:$K$1401,2)</f>
        <v>Courage Dust</v>
      </c>
      <c r="C532">
        <f t="shared" si="96"/>
        <v>9500</v>
      </c>
      <c r="D532">
        <f t="shared" si="97"/>
        <v>350</v>
      </c>
      <c r="E532">
        <f t="shared" si="98"/>
        <v>15</v>
      </c>
      <c r="F532" s="7" t="str">
        <f>VLOOKUP(E532,KeyValues!$A$2:$B547,2)</f>
        <v>Specific Items</v>
      </c>
      <c r="G532">
        <f t="shared" si="100"/>
        <v>34</v>
      </c>
      <c r="H532" s="7" t="str">
        <f>VLOOKUP($G532,KeyValues!$S$2:$T$64,2)</f>
        <v>Opaque Bottle</v>
      </c>
      <c r="I532">
        <f t="shared" si="99"/>
        <v>531</v>
      </c>
      <c r="J532">
        <f t="shared" si="101"/>
        <v>0</v>
      </c>
      <c r="K532" s="8">
        <f>IF(OR($E532=9,$E532=5),VLOOKUP(J532,KeyValues!$D$2:$E$562,2),IF(AND($E532=14,NOT(VLOOKUP(J532,KeyValues!$D$2:$E$562,2) = 0)),"???",0))</f>
        <v>0</v>
      </c>
      <c r="L532">
        <f t="shared" si="102"/>
        <v>0</v>
      </c>
      <c r="M532">
        <f t="shared" si="103"/>
        <v>0</v>
      </c>
      <c r="N532">
        <f t="shared" si="104"/>
        <v>7</v>
      </c>
      <c r="O532">
        <f t="shared" si="105"/>
        <v>0</v>
      </c>
      <c r="P532">
        <f t="shared" si="106"/>
        <v>3</v>
      </c>
      <c r="Q532">
        <f t="shared" si="107"/>
        <v>0</v>
      </c>
    </row>
    <row r="533" spans="1:17" x14ac:dyDescent="0.25">
      <c r="A533" t="s">
        <v>531</v>
      </c>
      <c r="B533" s="5" t="str">
        <f>VLOOKUP(I533,KeyValues!$J$2:$K$1401,2)</f>
        <v>Fight Gem</v>
      </c>
      <c r="C533">
        <f t="shared" si="96"/>
        <v>9500</v>
      </c>
      <c r="D533">
        <f t="shared" si="97"/>
        <v>350</v>
      </c>
      <c r="E533">
        <f t="shared" si="98"/>
        <v>15</v>
      </c>
      <c r="F533" s="7" t="str">
        <f>VLOOKUP(E533,KeyValues!$A$2:$B548,2)</f>
        <v>Specific Items</v>
      </c>
      <c r="G533">
        <f t="shared" si="100"/>
        <v>49</v>
      </c>
      <c r="H533" s="7" t="str">
        <f>VLOOKUP($G533,KeyValues!$S$2:$T$64,2)</f>
        <v>Jewel</v>
      </c>
      <c r="I533">
        <f t="shared" si="99"/>
        <v>532</v>
      </c>
      <c r="J533">
        <f t="shared" si="101"/>
        <v>0</v>
      </c>
      <c r="K533" s="8">
        <f>IF(OR($E533=9,$E533=5),VLOOKUP(J533,KeyValues!$D$2:$E$562,2),IF(AND($E533=14,NOT(VLOOKUP(J533,KeyValues!$D$2:$E$562,2) = 0)),"???",0))</f>
        <v>0</v>
      </c>
      <c r="L533">
        <f t="shared" si="102"/>
        <v>0</v>
      </c>
      <c r="M533">
        <f t="shared" si="103"/>
        <v>0</v>
      </c>
      <c r="N533">
        <f t="shared" si="104"/>
        <v>5</v>
      </c>
      <c r="O533">
        <f t="shared" si="105"/>
        <v>0</v>
      </c>
      <c r="P533">
        <f t="shared" si="106"/>
        <v>3</v>
      </c>
      <c r="Q533">
        <f t="shared" si="107"/>
        <v>0</v>
      </c>
    </row>
    <row r="534" spans="1:17" x14ac:dyDescent="0.25">
      <c r="A534" t="s">
        <v>532</v>
      </c>
      <c r="B534" s="5" t="str">
        <f>VLOOKUP(I534,KeyValues!$J$2:$K$1401,2)</f>
        <v>Power Globe</v>
      </c>
      <c r="C534">
        <f t="shared" si="96"/>
        <v>9500</v>
      </c>
      <c r="D534">
        <f t="shared" si="97"/>
        <v>350</v>
      </c>
      <c r="E534">
        <f t="shared" si="98"/>
        <v>15</v>
      </c>
      <c r="F534" s="7" t="str">
        <f>VLOOKUP(E534,KeyValues!$A$2:$B549,2)</f>
        <v>Specific Items</v>
      </c>
      <c r="G534">
        <f t="shared" si="100"/>
        <v>15</v>
      </c>
      <c r="H534" s="7" t="str">
        <f>VLOOKUP($G534,KeyValues!$S$2:$T$64,2)</f>
        <v>Sphere</v>
      </c>
      <c r="I534">
        <f t="shared" si="99"/>
        <v>533</v>
      </c>
      <c r="J534">
        <f t="shared" si="101"/>
        <v>0</v>
      </c>
      <c r="K534" s="8">
        <f>IF(OR($E534=9,$E534=5),VLOOKUP(J534,KeyValues!$D$2:$E$562,2),IF(AND($E534=14,NOT(VLOOKUP(J534,KeyValues!$D$2:$E$562,2) = 0)),"???",0))</f>
        <v>0</v>
      </c>
      <c r="L534">
        <f t="shared" si="102"/>
        <v>0</v>
      </c>
      <c r="M534">
        <f t="shared" si="103"/>
        <v>0</v>
      </c>
      <c r="N534">
        <f t="shared" si="104"/>
        <v>4</v>
      </c>
      <c r="O534">
        <f t="shared" si="105"/>
        <v>0</v>
      </c>
      <c r="P534">
        <f t="shared" si="106"/>
        <v>3</v>
      </c>
      <c r="Q534">
        <f t="shared" si="107"/>
        <v>0</v>
      </c>
    </row>
    <row r="535" spans="1:17" x14ac:dyDescent="0.25">
      <c r="A535" t="s">
        <v>533</v>
      </c>
      <c r="B535" s="5" t="str">
        <f>VLOOKUP(I535,KeyValues!$J$2:$K$1401,2)</f>
        <v>Pink Silk</v>
      </c>
      <c r="C535">
        <f t="shared" si="96"/>
        <v>9500</v>
      </c>
      <c r="D535">
        <f t="shared" si="97"/>
        <v>350</v>
      </c>
      <c r="E535">
        <f t="shared" si="98"/>
        <v>15</v>
      </c>
      <c r="F535" s="7" t="str">
        <f>VLOOKUP(E535,KeyValues!$A$2:$B550,2)</f>
        <v>Specific Items</v>
      </c>
      <c r="G535">
        <f t="shared" si="100"/>
        <v>56</v>
      </c>
      <c r="H535" s="7" t="str">
        <f>VLOOKUP($G535,KeyValues!$S$2:$T$64,2)</f>
        <v>Silk 2</v>
      </c>
      <c r="I535">
        <f t="shared" si="99"/>
        <v>534</v>
      </c>
      <c r="J535">
        <f t="shared" si="101"/>
        <v>0</v>
      </c>
      <c r="K535" s="8">
        <f>IF(OR($E535=9,$E535=5),VLOOKUP(J535,KeyValues!$D$2:$E$562,2),IF(AND($E535=14,NOT(VLOOKUP(J535,KeyValues!$D$2:$E$562,2) = 0)),"???",0))</f>
        <v>0</v>
      </c>
      <c r="L535">
        <f t="shared" si="102"/>
        <v>0</v>
      </c>
      <c r="M535">
        <f t="shared" si="103"/>
        <v>0</v>
      </c>
      <c r="N535">
        <f t="shared" si="104"/>
        <v>15</v>
      </c>
      <c r="O535">
        <f t="shared" si="105"/>
        <v>0</v>
      </c>
      <c r="P535">
        <f t="shared" si="106"/>
        <v>3</v>
      </c>
      <c r="Q535">
        <f t="shared" si="107"/>
        <v>0</v>
      </c>
    </row>
    <row r="536" spans="1:17" x14ac:dyDescent="0.25">
      <c r="A536" t="s">
        <v>534</v>
      </c>
      <c r="B536" s="5" t="str">
        <f>VLOOKUP(I536,KeyValues!$J$2:$K$1401,2)</f>
        <v>Poison Dust</v>
      </c>
      <c r="C536">
        <f t="shared" si="96"/>
        <v>9500</v>
      </c>
      <c r="D536">
        <f t="shared" si="97"/>
        <v>350</v>
      </c>
      <c r="E536">
        <f t="shared" si="98"/>
        <v>15</v>
      </c>
      <c r="F536" s="7" t="str">
        <f>VLOOKUP(E536,KeyValues!$A$2:$B551,2)</f>
        <v>Specific Items</v>
      </c>
      <c r="G536">
        <f t="shared" si="100"/>
        <v>34</v>
      </c>
      <c r="H536" s="7" t="str">
        <f>VLOOKUP($G536,KeyValues!$S$2:$T$64,2)</f>
        <v>Opaque Bottle</v>
      </c>
      <c r="I536">
        <f t="shared" si="99"/>
        <v>535</v>
      </c>
      <c r="J536">
        <f t="shared" si="101"/>
        <v>0</v>
      </c>
      <c r="K536" s="8">
        <f>IF(OR($E536=9,$E536=5),VLOOKUP(J536,KeyValues!$D$2:$E$562,2),IF(AND($E536=14,NOT(VLOOKUP(J536,KeyValues!$D$2:$E$562,2) = 0)),"???",0))</f>
        <v>0</v>
      </c>
      <c r="L536">
        <f t="shared" si="102"/>
        <v>0</v>
      </c>
      <c r="M536">
        <f t="shared" si="103"/>
        <v>0</v>
      </c>
      <c r="N536">
        <f t="shared" si="104"/>
        <v>7</v>
      </c>
      <c r="O536">
        <f t="shared" si="105"/>
        <v>0</v>
      </c>
      <c r="P536">
        <f t="shared" si="106"/>
        <v>3</v>
      </c>
      <c r="Q536">
        <f t="shared" si="107"/>
        <v>0</v>
      </c>
    </row>
    <row r="537" spans="1:17" x14ac:dyDescent="0.25">
      <c r="A537" t="s">
        <v>535</v>
      </c>
      <c r="B537" s="5" t="str">
        <f>VLOOKUP(I537,KeyValues!$J$2:$K$1401,2)</f>
        <v>Poison Gem</v>
      </c>
      <c r="C537">
        <f t="shared" si="96"/>
        <v>9500</v>
      </c>
      <c r="D537">
        <f t="shared" si="97"/>
        <v>350</v>
      </c>
      <c r="E537">
        <f t="shared" si="98"/>
        <v>15</v>
      </c>
      <c r="F537" s="7" t="str">
        <f>VLOOKUP(E537,KeyValues!$A$2:$B552,2)</f>
        <v>Specific Items</v>
      </c>
      <c r="G537">
        <f t="shared" si="100"/>
        <v>49</v>
      </c>
      <c r="H537" s="7" t="str">
        <f>VLOOKUP($G537,KeyValues!$S$2:$T$64,2)</f>
        <v>Jewel</v>
      </c>
      <c r="I537">
        <f t="shared" si="99"/>
        <v>536</v>
      </c>
      <c r="J537">
        <f t="shared" si="101"/>
        <v>0</v>
      </c>
      <c r="K537" s="8">
        <f>IF(OR($E537=9,$E537=5),VLOOKUP(J537,KeyValues!$D$2:$E$562,2),IF(AND($E537=14,NOT(VLOOKUP(J537,KeyValues!$D$2:$E$562,2) = 0)),"???",0))</f>
        <v>0</v>
      </c>
      <c r="L537">
        <f t="shared" si="102"/>
        <v>0</v>
      </c>
      <c r="M537">
        <f t="shared" si="103"/>
        <v>0</v>
      </c>
      <c r="N537">
        <f t="shared" si="104"/>
        <v>5</v>
      </c>
      <c r="O537">
        <f t="shared" si="105"/>
        <v>0</v>
      </c>
      <c r="P537">
        <f t="shared" si="106"/>
        <v>3</v>
      </c>
      <c r="Q537">
        <f t="shared" si="107"/>
        <v>0</v>
      </c>
    </row>
    <row r="538" spans="1:17" x14ac:dyDescent="0.25">
      <c r="A538" t="s">
        <v>536</v>
      </c>
      <c r="B538" s="5" t="str">
        <f>VLOOKUP(I538,KeyValues!$J$2:$K$1401,2)</f>
        <v>Poison Globe</v>
      </c>
      <c r="C538">
        <f t="shared" si="96"/>
        <v>9500</v>
      </c>
      <c r="D538">
        <f t="shared" si="97"/>
        <v>350</v>
      </c>
      <c r="E538">
        <f t="shared" si="98"/>
        <v>15</v>
      </c>
      <c r="F538" s="7" t="str">
        <f>VLOOKUP(E538,KeyValues!$A$2:$B553,2)</f>
        <v>Specific Items</v>
      </c>
      <c r="G538">
        <f t="shared" si="100"/>
        <v>15</v>
      </c>
      <c r="H538" s="7" t="str">
        <f>VLOOKUP($G538,KeyValues!$S$2:$T$64,2)</f>
        <v>Sphere</v>
      </c>
      <c r="I538">
        <f t="shared" si="99"/>
        <v>537</v>
      </c>
      <c r="J538">
        <f t="shared" si="101"/>
        <v>0</v>
      </c>
      <c r="K538" s="8">
        <f>IF(OR($E538=9,$E538=5),VLOOKUP(J538,KeyValues!$D$2:$E$562,2),IF(AND($E538=14,NOT(VLOOKUP(J538,KeyValues!$D$2:$E$562,2) = 0)),"???",0))</f>
        <v>0</v>
      </c>
      <c r="L538">
        <f t="shared" si="102"/>
        <v>0</v>
      </c>
      <c r="M538">
        <f t="shared" si="103"/>
        <v>0</v>
      </c>
      <c r="N538">
        <f t="shared" si="104"/>
        <v>4</v>
      </c>
      <c r="O538">
        <f t="shared" si="105"/>
        <v>0</v>
      </c>
      <c r="P538">
        <f t="shared" si="106"/>
        <v>3</v>
      </c>
      <c r="Q538">
        <f t="shared" si="107"/>
        <v>0</v>
      </c>
    </row>
    <row r="539" spans="1:17" x14ac:dyDescent="0.25">
      <c r="A539" t="s">
        <v>537</v>
      </c>
      <c r="B539" s="5" t="str">
        <f>VLOOKUP(I539,KeyValues!$J$2:$K$1401,2)</f>
        <v>Brown Silk</v>
      </c>
      <c r="C539">
        <f t="shared" si="96"/>
        <v>9500</v>
      </c>
      <c r="D539">
        <f t="shared" si="97"/>
        <v>350</v>
      </c>
      <c r="E539">
        <f t="shared" si="98"/>
        <v>15</v>
      </c>
      <c r="F539" s="7" t="str">
        <f>VLOOKUP(E539,KeyValues!$A$2:$B554,2)</f>
        <v>Specific Items</v>
      </c>
      <c r="G539">
        <f t="shared" si="100"/>
        <v>40</v>
      </c>
      <c r="H539" s="7" t="str">
        <f>VLOOKUP($G539,KeyValues!$S$2:$T$64,2)</f>
        <v>Silk 1</v>
      </c>
      <c r="I539">
        <f t="shared" si="99"/>
        <v>538</v>
      </c>
      <c r="J539">
        <f t="shared" si="101"/>
        <v>0</v>
      </c>
      <c r="K539" s="8">
        <f>IF(OR($E539=9,$E539=5),VLOOKUP(J539,KeyValues!$D$2:$E$562,2),IF(AND($E539=14,NOT(VLOOKUP(J539,KeyValues!$D$2:$E$562,2) = 0)),"???",0))</f>
        <v>0</v>
      </c>
      <c r="L539">
        <f t="shared" si="102"/>
        <v>0</v>
      </c>
      <c r="M539">
        <f t="shared" si="103"/>
        <v>0</v>
      </c>
      <c r="N539">
        <f t="shared" si="104"/>
        <v>12</v>
      </c>
      <c r="O539">
        <f t="shared" si="105"/>
        <v>0</v>
      </c>
      <c r="P539">
        <f t="shared" si="106"/>
        <v>3</v>
      </c>
      <c r="Q539">
        <f t="shared" si="107"/>
        <v>0</v>
      </c>
    </row>
    <row r="540" spans="1:17" x14ac:dyDescent="0.25">
      <c r="A540" t="s">
        <v>538</v>
      </c>
      <c r="B540" s="5" t="str">
        <f>VLOOKUP(I540,KeyValues!$J$2:$K$1401,2)</f>
        <v>Ground Dust</v>
      </c>
      <c r="C540">
        <f t="shared" si="96"/>
        <v>9500</v>
      </c>
      <c r="D540">
        <f t="shared" si="97"/>
        <v>350</v>
      </c>
      <c r="E540">
        <f t="shared" si="98"/>
        <v>15</v>
      </c>
      <c r="F540" s="7" t="str">
        <f>VLOOKUP(E540,KeyValues!$A$2:$B555,2)</f>
        <v>Specific Items</v>
      </c>
      <c r="G540">
        <f t="shared" si="100"/>
        <v>34</v>
      </c>
      <c r="H540" s="7" t="str">
        <f>VLOOKUP($G540,KeyValues!$S$2:$T$64,2)</f>
        <v>Opaque Bottle</v>
      </c>
      <c r="I540">
        <f t="shared" si="99"/>
        <v>539</v>
      </c>
      <c r="J540">
        <f t="shared" si="101"/>
        <v>0</v>
      </c>
      <c r="K540" s="8">
        <f>IF(OR($E540=9,$E540=5),VLOOKUP(J540,KeyValues!$D$2:$E$562,2),IF(AND($E540=14,NOT(VLOOKUP(J540,KeyValues!$D$2:$E$562,2) = 0)),"???",0))</f>
        <v>0</v>
      </c>
      <c r="L540">
        <f t="shared" si="102"/>
        <v>0</v>
      </c>
      <c r="M540">
        <f t="shared" si="103"/>
        <v>0</v>
      </c>
      <c r="N540">
        <f t="shared" si="104"/>
        <v>7</v>
      </c>
      <c r="O540">
        <f t="shared" si="105"/>
        <v>0</v>
      </c>
      <c r="P540">
        <f t="shared" si="106"/>
        <v>3</v>
      </c>
      <c r="Q540">
        <f t="shared" si="107"/>
        <v>0</v>
      </c>
    </row>
    <row r="541" spans="1:17" x14ac:dyDescent="0.25">
      <c r="A541" t="s">
        <v>539</v>
      </c>
      <c r="B541" s="5" t="str">
        <f>VLOOKUP(I541,KeyValues!$J$2:$K$1401,2)</f>
        <v>Earth Gem</v>
      </c>
      <c r="C541">
        <f t="shared" si="96"/>
        <v>9500</v>
      </c>
      <c r="D541">
        <f t="shared" si="97"/>
        <v>350</v>
      </c>
      <c r="E541">
        <f t="shared" si="98"/>
        <v>15</v>
      </c>
      <c r="F541" s="7" t="str">
        <f>VLOOKUP(E541,KeyValues!$A$2:$B556,2)</f>
        <v>Specific Items</v>
      </c>
      <c r="G541">
        <f t="shared" si="100"/>
        <v>49</v>
      </c>
      <c r="H541" s="7" t="str">
        <f>VLOOKUP($G541,KeyValues!$S$2:$T$64,2)</f>
        <v>Jewel</v>
      </c>
      <c r="I541">
        <f t="shared" si="99"/>
        <v>540</v>
      </c>
      <c r="J541">
        <f t="shared" si="101"/>
        <v>0</v>
      </c>
      <c r="K541" s="8">
        <f>IF(OR($E541=9,$E541=5),VLOOKUP(J541,KeyValues!$D$2:$E$562,2),IF(AND($E541=14,NOT(VLOOKUP(J541,KeyValues!$D$2:$E$562,2) = 0)),"???",0))</f>
        <v>0</v>
      </c>
      <c r="L541">
        <f t="shared" si="102"/>
        <v>0</v>
      </c>
      <c r="M541">
        <f t="shared" si="103"/>
        <v>0</v>
      </c>
      <c r="N541">
        <f t="shared" si="104"/>
        <v>5</v>
      </c>
      <c r="O541">
        <f t="shared" si="105"/>
        <v>0</v>
      </c>
      <c r="P541">
        <f t="shared" si="106"/>
        <v>3</v>
      </c>
      <c r="Q541">
        <f t="shared" si="107"/>
        <v>0</v>
      </c>
    </row>
    <row r="542" spans="1:17" x14ac:dyDescent="0.25">
      <c r="A542" t="s">
        <v>540</v>
      </c>
      <c r="B542" s="5" t="str">
        <f>VLOOKUP(I542,KeyValues!$J$2:$K$1401,2)</f>
        <v>Terra Globe</v>
      </c>
      <c r="C542">
        <f t="shared" si="96"/>
        <v>9500</v>
      </c>
      <c r="D542">
        <f t="shared" si="97"/>
        <v>350</v>
      </c>
      <c r="E542">
        <f t="shared" si="98"/>
        <v>15</v>
      </c>
      <c r="F542" s="7" t="str">
        <f>VLOOKUP(E542,KeyValues!$A$2:$B557,2)</f>
        <v>Specific Items</v>
      </c>
      <c r="G542">
        <f t="shared" si="100"/>
        <v>15</v>
      </c>
      <c r="H542" s="7" t="str">
        <f>VLOOKUP($G542,KeyValues!$S$2:$T$64,2)</f>
        <v>Sphere</v>
      </c>
      <c r="I542">
        <f t="shared" si="99"/>
        <v>541</v>
      </c>
      <c r="J542">
        <f t="shared" si="101"/>
        <v>0</v>
      </c>
      <c r="K542" s="8">
        <f>IF(OR($E542=9,$E542=5),VLOOKUP(J542,KeyValues!$D$2:$E$562,2),IF(AND($E542=14,NOT(VLOOKUP(J542,KeyValues!$D$2:$E$562,2) = 0)),"???",0))</f>
        <v>0</v>
      </c>
      <c r="L542">
        <f t="shared" si="102"/>
        <v>0</v>
      </c>
      <c r="M542">
        <f t="shared" si="103"/>
        <v>0</v>
      </c>
      <c r="N542">
        <f t="shared" si="104"/>
        <v>4</v>
      </c>
      <c r="O542">
        <f t="shared" si="105"/>
        <v>0</v>
      </c>
      <c r="P542">
        <f t="shared" si="106"/>
        <v>3</v>
      </c>
      <c r="Q542">
        <f t="shared" si="107"/>
        <v>0</v>
      </c>
    </row>
    <row r="543" spans="1:17" x14ac:dyDescent="0.25">
      <c r="A543" t="s">
        <v>541</v>
      </c>
      <c r="B543" s="5" t="str">
        <f>VLOOKUP(I543,KeyValues!$J$2:$K$1401,2)</f>
        <v>Sky Silk</v>
      </c>
      <c r="C543">
        <f t="shared" si="96"/>
        <v>9500</v>
      </c>
      <c r="D543">
        <f t="shared" si="97"/>
        <v>350</v>
      </c>
      <c r="E543">
        <f t="shared" si="98"/>
        <v>15</v>
      </c>
      <c r="F543" s="7" t="str">
        <f>VLOOKUP(E543,KeyValues!$A$2:$B558,2)</f>
        <v>Specific Items</v>
      </c>
      <c r="G543">
        <f t="shared" si="100"/>
        <v>40</v>
      </c>
      <c r="H543" s="7" t="str">
        <f>VLOOKUP($G543,KeyValues!$S$2:$T$64,2)</f>
        <v>Silk 1</v>
      </c>
      <c r="I543">
        <f t="shared" si="99"/>
        <v>542</v>
      </c>
      <c r="J543">
        <f t="shared" si="101"/>
        <v>0</v>
      </c>
      <c r="K543" s="8">
        <f>IF(OR($E543=9,$E543=5),VLOOKUP(J543,KeyValues!$D$2:$E$562,2),IF(AND($E543=14,NOT(VLOOKUP(J543,KeyValues!$D$2:$E$562,2) = 0)),"???",0))</f>
        <v>0</v>
      </c>
      <c r="L543">
        <f t="shared" si="102"/>
        <v>0</v>
      </c>
      <c r="M543">
        <f t="shared" si="103"/>
        <v>0</v>
      </c>
      <c r="N543">
        <f t="shared" si="104"/>
        <v>14</v>
      </c>
      <c r="O543">
        <f t="shared" si="105"/>
        <v>0</v>
      </c>
      <c r="P543">
        <f t="shared" si="106"/>
        <v>3</v>
      </c>
      <c r="Q543">
        <f t="shared" si="107"/>
        <v>0</v>
      </c>
    </row>
    <row r="544" spans="1:17" x14ac:dyDescent="0.25">
      <c r="A544" t="s">
        <v>542</v>
      </c>
      <c r="B544" s="5" t="str">
        <f>VLOOKUP(I544,KeyValues!$J$2:$K$1401,2)</f>
        <v>Sky Dust</v>
      </c>
      <c r="C544">
        <f t="shared" si="96"/>
        <v>9500</v>
      </c>
      <c r="D544">
        <f t="shared" si="97"/>
        <v>350</v>
      </c>
      <c r="E544">
        <f t="shared" si="98"/>
        <v>15</v>
      </c>
      <c r="F544" s="7" t="str">
        <f>VLOOKUP(E544,KeyValues!$A$2:$B559,2)</f>
        <v>Specific Items</v>
      </c>
      <c r="G544">
        <f t="shared" si="100"/>
        <v>34</v>
      </c>
      <c r="H544" s="7" t="str">
        <f>VLOOKUP($G544,KeyValues!$S$2:$T$64,2)</f>
        <v>Opaque Bottle</v>
      </c>
      <c r="I544">
        <f t="shared" si="99"/>
        <v>543</v>
      </c>
      <c r="J544">
        <f t="shared" si="101"/>
        <v>0</v>
      </c>
      <c r="K544" s="8">
        <f>IF(OR($E544=9,$E544=5),VLOOKUP(J544,KeyValues!$D$2:$E$562,2),IF(AND($E544=14,NOT(VLOOKUP(J544,KeyValues!$D$2:$E$562,2) = 0)),"???",0))</f>
        <v>0</v>
      </c>
      <c r="L544">
        <f t="shared" si="102"/>
        <v>0</v>
      </c>
      <c r="M544">
        <f t="shared" si="103"/>
        <v>0</v>
      </c>
      <c r="N544">
        <f t="shared" si="104"/>
        <v>7</v>
      </c>
      <c r="O544">
        <f t="shared" si="105"/>
        <v>0</v>
      </c>
      <c r="P544">
        <f t="shared" si="106"/>
        <v>3</v>
      </c>
      <c r="Q544">
        <f t="shared" si="107"/>
        <v>0</v>
      </c>
    </row>
    <row r="545" spans="1:17" x14ac:dyDescent="0.25">
      <c r="A545" t="s">
        <v>543</v>
      </c>
      <c r="B545" s="5" t="str">
        <f>VLOOKUP(I545,KeyValues!$J$2:$K$1401,2)</f>
        <v>Sky Gem</v>
      </c>
      <c r="C545">
        <f t="shared" si="96"/>
        <v>9500</v>
      </c>
      <c r="D545">
        <f t="shared" si="97"/>
        <v>350</v>
      </c>
      <c r="E545">
        <f t="shared" si="98"/>
        <v>15</v>
      </c>
      <c r="F545" s="7" t="str">
        <f>VLOOKUP(E545,KeyValues!$A$2:$B560,2)</f>
        <v>Specific Items</v>
      </c>
      <c r="G545">
        <f t="shared" si="100"/>
        <v>49</v>
      </c>
      <c r="H545" s="7" t="str">
        <f>VLOOKUP($G545,KeyValues!$S$2:$T$64,2)</f>
        <v>Jewel</v>
      </c>
      <c r="I545">
        <f t="shared" si="99"/>
        <v>544</v>
      </c>
      <c r="J545">
        <f t="shared" si="101"/>
        <v>0</v>
      </c>
      <c r="K545" s="8">
        <f>IF(OR($E545=9,$E545=5),VLOOKUP(J545,KeyValues!$D$2:$E$562,2),IF(AND($E545=14,NOT(VLOOKUP(J545,KeyValues!$D$2:$E$562,2) = 0)),"???",0))</f>
        <v>0</v>
      </c>
      <c r="L545">
        <f t="shared" si="102"/>
        <v>0</v>
      </c>
      <c r="M545">
        <f t="shared" si="103"/>
        <v>0</v>
      </c>
      <c r="N545">
        <f t="shared" si="104"/>
        <v>5</v>
      </c>
      <c r="O545">
        <f t="shared" si="105"/>
        <v>0</v>
      </c>
      <c r="P545">
        <f t="shared" si="106"/>
        <v>3</v>
      </c>
      <c r="Q545">
        <f t="shared" si="107"/>
        <v>0</v>
      </c>
    </row>
    <row r="546" spans="1:17" x14ac:dyDescent="0.25">
      <c r="A546" t="s">
        <v>544</v>
      </c>
      <c r="B546" s="5" t="str">
        <f>VLOOKUP(I546,KeyValues!$J$2:$K$1401,2)</f>
        <v>Sky Globe</v>
      </c>
      <c r="C546">
        <f t="shared" si="96"/>
        <v>9500</v>
      </c>
      <c r="D546">
        <f t="shared" si="97"/>
        <v>350</v>
      </c>
      <c r="E546">
        <f t="shared" si="98"/>
        <v>15</v>
      </c>
      <c r="F546" s="7" t="str">
        <f>VLOOKUP(E546,KeyValues!$A$2:$B561,2)</f>
        <v>Specific Items</v>
      </c>
      <c r="G546">
        <f t="shared" si="100"/>
        <v>15</v>
      </c>
      <c r="H546" s="7" t="str">
        <f>VLOOKUP($G546,KeyValues!$S$2:$T$64,2)</f>
        <v>Sphere</v>
      </c>
      <c r="I546">
        <f t="shared" si="99"/>
        <v>545</v>
      </c>
      <c r="J546">
        <f t="shared" si="101"/>
        <v>0</v>
      </c>
      <c r="K546" s="8">
        <f>IF(OR($E546=9,$E546=5),VLOOKUP(J546,KeyValues!$D$2:$E$562,2),IF(AND($E546=14,NOT(VLOOKUP(J546,KeyValues!$D$2:$E$562,2) = 0)),"???",0))</f>
        <v>0</v>
      </c>
      <c r="L546">
        <f t="shared" si="102"/>
        <v>0</v>
      </c>
      <c r="M546">
        <f t="shared" si="103"/>
        <v>0</v>
      </c>
      <c r="N546">
        <f t="shared" si="104"/>
        <v>4</v>
      </c>
      <c r="O546">
        <f t="shared" si="105"/>
        <v>0</v>
      </c>
      <c r="P546">
        <f t="shared" si="106"/>
        <v>3</v>
      </c>
      <c r="Q546">
        <f t="shared" si="107"/>
        <v>0</v>
      </c>
    </row>
    <row r="547" spans="1:17" x14ac:dyDescent="0.25">
      <c r="A547" t="s">
        <v>545</v>
      </c>
      <c r="B547" s="5" t="str">
        <f>VLOOKUP(I547,KeyValues!$J$2:$K$1401,2)</f>
        <v>Gold Silk</v>
      </c>
      <c r="C547">
        <f t="shared" si="96"/>
        <v>9500</v>
      </c>
      <c r="D547">
        <f t="shared" si="97"/>
        <v>350</v>
      </c>
      <c r="E547">
        <f t="shared" si="98"/>
        <v>15</v>
      </c>
      <c r="F547" s="7" t="str">
        <f>VLOOKUP(E547,KeyValues!$A$2:$B562,2)</f>
        <v>Specific Items</v>
      </c>
      <c r="G547">
        <f t="shared" si="100"/>
        <v>40</v>
      </c>
      <c r="H547" s="7" t="str">
        <f>VLOOKUP($G547,KeyValues!$S$2:$T$64,2)</f>
        <v>Silk 1</v>
      </c>
      <c r="I547">
        <f t="shared" si="99"/>
        <v>546</v>
      </c>
      <c r="J547">
        <f t="shared" si="101"/>
        <v>0</v>
      </c>
      <c r="K547" s="8">
        <f>IF(OR($E547=9,$E547=5),VLOOKUP(J547,KeyValues!$D$2:$E$562,2),IF(AND($E547=14,NOT(VLOOKUP(J547,KeyValues!$D$2:$E$562,2) = 0)),"???",0))</f>
        <v>0</v>
      </c>
      <c r="L547">
        <f t="shared" si="102"/>
        <v>0</v>
      </c>
      <c r="M547">
        <f t="shared" si="103"/>
        <v>0</v>
      </c>
      <c r="N547">
        <f t="shared" si="104"/>
        <v>5</v>
      </c>
      <c r="O547">
        <f t="shared" si="105"/>
        <v>0</v>
      </c>
      <c r="P547">
        <f t="shared" si="106"/>
        <v>3</v>
      </c>
      <c r="Q547">
        <f t="shared" si="107"/>
        <v>0</v>
      </c>
    </row>
    <row r="548" spans="1:17" x14ac:dyDescent="0.25">
      <c r="A548" t="s">
        <v>546</v>
      </c>
      <c r="B548" s="5" t="str">
        <f>VLOOKUP(I548,KeyValues!$J$2:$K$1401,2)</f>
        <v>Psyche Dust</v>
      </c>
      <c r="C548">
        <f t="shared" si="96"/>
        <v>9500</v>
      </c>
      <c r="D548">
        <f t="shared" si="97"/>
        <v>350</v>
      </c>
      <c r="E548">
        <f t="shared" si="98"/>
        <v>15</v>
      </c>
      <c r="F548" s="7" t="str">
        <f>VLOOKUP(E548,KeyValues!$A$2:$B563,2)</f>
        <v>Specific Items</v>
      </c>
      <c r="G548">
        <f t="shared" si="100"/>
        <v>34</v>
      </c>
      <c r="H548" s="7" t="str">
        <f>VLOOKUP($G548,KeyValues!$S$2:$T$64,2)</f>
        <v>Opaque Bottle</v>
      </c>
      <c r="I548">
        <f t="shared" si="99"/>
        <v>547</v>
      </c>
      <c r="J548">
        <f t="shared" si="101"/>
        <v>0</v>
      </c>
      <c r="K548" s="8">
        <f>IF(OR($E548=9,$E548=5),VLOOKUP(J548,KeyValues!$D$2:$E$562,2),IF(AND($E548=14,NOT(VLOOKUP(J548,KeyValues!$D$2:$E$562,2) = 0)),"???",0))</f>
        <v>0</v>
      </c>
      <c r="L548">
        <f t="shared" si="102"/>
        <v>0</v>
      </c>
      <c r="M548">
        <f t="shared" si="103"/>
        <v>0</v>
      </c>
      <c r="N548">
        <f t="shared" si="104"/>
        <v>7</v>
      </c>
      <c r="O548">
        <f t="shared" si="105"/>
        <v>0</v>
      </c>
      <c r="P548">
        <f t="shared" si="106"/>
        <v>3</v>
      </c>
      <c r="Q548">
        <f t="shared" si="107"/>
        <v>0</v>
      </c>
    </row>
    <row r="549" spans="1:17" x14ac:dyDescent="0.25">
      <c r="A549" t="s">
        <v>547</v>
      </c>
      <c r="B549" s="5" t="str">
        <f>VLOOKUP(I549,KeyValues!$J$2:$K$1401,2)</f>
        <v>Psyche Gem</v>
      </c>
      <c r="C549">
        <f t="shared" si="96"/>
        <v>9500</v>
      </c>
      <c r="D549">
        <f t="shared" si="97"/>
        <v>350</v>
      </c>
      <c r="E549">
        <f t="shared" si="98"/>
        <v>15</v>
      </c>
      <c r="F549" s="7" t="str">
        <f>VLOOKUP(E549,KeyValues!$A$2:$B564,2)</f>
        <v>Specific Items</v>
      </c>
      <c r="G549">
        <f t="shared" si="100"/>
        <v>49</v>
      </c>
      <c r="H549" s="7" t="str">
        <f>VLOOKUP($G549,KeyValues!$S$2:$T$64,2)</f>
        <v>Jewel</v>
      </c>
      <c r="I549">
        <f t="shared" si="99"/>
        <v>548</v>
      </c>
      <c r="J549">
        <f t="shared" si="101"/>
        <v>0</v>
      </c>
      <c r="K549" s="8">
        <f>IF(OR($E549=9,$E549=5),VLOOKUP(J549,KeyValues!$D$2:$E$562,2),IF(AND($E549=14,NOT(VLOOKUP(J549,KeyValues!$D$2:$E$562,2) = 0)),"???",0))</f>
        <v>0</v>
      </c>
      <c r="L549">
        <f t="shared" si="102"/>
        <v>0</v>
      </c>
      <c r="M549">
        <f t="shared" si="103"/>
        <v>0</v>
      </c>
      <c r="N549">
        <f t="shared" si="104"/>
        <v>5</v>
      </c>
      <c r="O549">
        <f t="shared" si="105"/>
        <v>0</v>
      </c>
      <c r="P549">
        <f t="shared" si="106"/>
        <v>3</v>
      </c>
      <c r="Q549">
        <f t="shared" si="107"/>
        <v>0</v>
      </c>
    </row>
    <row r="550" spans="1:17" x14ac:dyDescent="0.25">
      <c r="A550" t="s">
        <v>548</v>
      </c>
      <c r="B550" s="5" t="str">
        <f>VLOOKUP(I550,KeyValues!$J$2:$K$1401,2)</f>
        <v>Psyche Globe</v>
      </c>
      <c r="C550">
        <f t="shared" si="96"/>
        <v>9500</v>
      </c>
      <c r="D550">
        <f t="shared" si="97"/>
        <v>350</v>
      </c>
      <c r="E550">
        <f t="shared" si="98"/>
        <v>15</v>
      </c>
      <c r="F550" s="7" t="str">
        <f>VLOOKUP(E550,KeyValues!$A$2:$B565,2)</f>
        <v>Specific Items</v>
      </c>
      <c r="G550">
        <f t="shared" si="100"/>
        <v>15</v>
      </c>
      <c r="H550" s="7" t="str">
        <f>VLOOKUP($G550,KeyValues!$S$2:$T$64,2)</f>
        <v>Sphere</v>
      </c>
      <c r="I550">
        <f t="shared" si="99"/>
        <v>549</v>
      </c>
      <c r="J550">
        <f t="shared" si="101"/>
        <v>0</v>
      </c>
      <c r="K550" s="8">
        <f>IF(OR($E550=9,$E550=5),VLOOKUP(J550,KeyValues!$D$2:$E$562,2),IF(AND($E550=14,NOT(VLOOKUP(J550,KeyValues!$D$2:$E$562,2) = 0)),"???",0))</f>
        <v>0</v>
      </c>
      <c r="L550">
        <f t="shared" si="102"/>
        <v>0</v>
      </c>
      <c r="M550">
        <f t="shared" si="103"/>
        <v>0</v>
      </c>
      <c r="N550">
        <f t="shared" si="104"/>
        <v>4</v>
      </c>
      <c r="O550">
        <f t="shared" si="105"/>
        <v>0</v>
      </c>
      <c r="P550">
        <f t="shared" si="106"/>
        <v>3</v>
      </c>
      <c r="Q550">
        <f t="shared" si="107"/>
        <v>0</v>
      </c>
    </row>
    <row r="551" spans="1:17" x14ac:dyDescent="0.25">
      <c r="A551" t="s">
        <v>549</v>
      </c>
      <c r="B551" s="5" t="str">
        <f>VLOOKUP(I551,KeyValues!$J$2:$K$1401,2)</f>
        <v>Green Silk</v>
      </c>
      <c r="C551">
        <f t="shared" si="96"/>
        <v>9500</v>
      </c>
      <c r="D551">
        <f t="shared" si="97"/>
        <v>350</v>
      </c>
      <c r="E551">
        <f t="shared" si="98"/>
        <v>15</v>
      </c>
      <c r="F551" s="7" t="str">
        <f>VLOOKUP(E551,KeyValues!$A$2:$B566,2)</f>
        <v>Specific Items</v>
      </c>
      <c r="G551">
        <f t="shared" si="100"/>
        <v>56</v>
      </c>
      <c r="H551" s="7" t="str">
        <f>VLOOKUP($G551,KeyValues!$S$2:$T$64,2)</f>
        <v>Silk 2</v>
      </c>
      <c r="I551">
        <f t="shared" si="99"/>
        <v>550</v>
      </c>
      <c r="J551">
        <f t="shared" si="101"/>
        <v>0</v>
      </c>
      <c r="K551" s="8">
        <f>IF(OR($E551=9,$E551=5),VLOOKUP(J551,KeyValues!$D$2:$E$562,2),IF(AND($E551=14,NOT(VLOOKUP(J551,KeyValues!$D$2:$E$562,2) = 0)),"???",0))</f>
        <v>0</v>
      </c>
      <c r="L551">
        <f t="shared" si="102"/>
        <v>0</v>
      </c>
      <c r="M551">
        <f t="shared" si="103"/>
        <v>0</v>
      </c>
      <c r="N551">
        <f t="shared" si="104"/>
        <v>6</v>
      </c>
      <c r="O551">
        <f t="shared" si="105"/>
        <v>0</v>
      </c>
      <c r="P551">
        <f t="shared" si="106"/>
        <v>3</v>
      </c>
      <c r="Q551">
        <f t="shared" si="107"/>
        <v>0</v>
      </c>
    </row>
    <row r="552" spans="1:17" x14ac:dyDescent="0.25">
      <c r="A552" t="s">
        <v>550</v>
      </c>
      <c r="B552" s="5" t="str">
        <f>VLOOKUP(I552,KeyValues!$J$2:$K$1401,2)</f>
        <v>Wonder Dust</v>
      </c>
      <c r="C552">
        <f t="shared" si="96"/>
        <v>9500</v>
      </c>
      <c r="D552">
        <f t="shared" si="97"/>
        <v>350</v>
      </c>
      <c r="E552">
        <f t="shared" si="98"/>
        <v>15</v>
      </c>
      <c r="F552" s="7" t="str">
        <f>VLOOKUP(E552,KeyValues!$A$2:$B567,2)</f>
        <v>Specific Items</v>
      </c>
      <c r="G552">
        <f t="shared" si="100"/>
        <v>34</v>
      </c>
      <c r="H552" s="7" t="str">
        <f>VLOOKUP($G552,KeyValues!$S$2:$T$64,2)</f>
        <v>Opaque Bottle</v>
      </c>
      <c r="I552">
        <f t="shared" si="99"/>
        <v>551</v>
      </c>
      <c r="J552">
        <f t="shared" si="101"/>
        <v>0</v>
      </c>
      <c r="K552" s="8">
        <f>IF(OR($E552=9,$E552=5),VLOOKUP(J552,KeyValues!$D$2:$E$562,2),IF(AND($E552=14,NOT(VLOOKUP(J552,KeyValues!$D$2:$E$562,2) = 0)),"???",0))</f>
        <v>0</v>
      </c>
      <c r="L552">
        <f t="shared" si="102"/>
        <v>0</v>
      </c>
      <c r="M552">
        <f t="shared" si="103"/>
        <v>0</v>
      </c>
      <c r="N552">
        <f t="shared" si="104"/>
        <v>7</v>
      </c>
      <c r="O552">
        <f t="shared" si="105"/>
        <v>0</v>
      </c>
      <c r="P552">
        <f t="shared" si="106"/>
        <v>3</v>
      </c>
      <c r="Q552">
        <f t="shared" si="107"/>
        <v>0</v>
      </c>
    </row>
    <row r="553" spans="1:17" x14ac:dyDescent="0.25">
      <c r="A553" t="s">
        <v>551</v>
      </c>
      <c r="B553" s="5" t="str">
        <f>VLOOKUP(I553,KeyValues!$J$2:$K$1401,2)</f>
        <v>Guard Gem</v>
      </c>
      <c r="C553">
        <f t="shared" si="96"/>
        <v>9500</v>
      </c>
      <c r="D553">
        <f t="shared" si="97"/>
        <v>350</v>
      </c>
      <c r="E553">
        <f t="shared" si="98"/>
        <v>15</v>
      </c>
      <c r="F553" s="7" t="str">
        <f>VLOOKUP(E553,KeyValues!$A$2:$B568,2)</f>
        <v>Specific Items</v>
      </c>
      <c r="G553">
        <f t="shared" si="100"/>
        <v>49</v>
      </c>
      <c r="H553" s="7" t="str">
        <f>VLOOKUP($G553,KeyValues!$S$2:$T$64,2)</f>
        <v>Jewel</v>
      </c>
      <c r="I553">
        <f t="shared" si="99"/>
        <v>552</v>
      </c>
      <c r="J553">
        <f t="shared" si="101"/>
        <v>0</v>
      </c>
      <c r="K553" s="8">
        <f>IF(OR($E553=9,$E553=5),VLOOKUP(J553,KeyValues!$D$2:$E$562,2),IF(AND($E553=14,NOT(VLOOKUP(J553,KeyValues!$D$2:$E$562,2) = 0)),"???",0))</f>
        <v>0</v>
      </c>
      <c r="L553">
        <f t="shared" si="102"/>
        <v>0</v>
      </c>
      <c r="M553">
        <f t="shared" si="103"/>
        <v>0</v>
      </c>
      <c r="N553">
        <f t="shared" si="104"/>
        <v>5</v>
      </c>
      <c r="O553">
        <f t="shared" si="105"/>
        <v>0</v>
      </c>
      <c r="P553">
        <f t="shared" si="106"/>
        <v>3</v>
      </c>
      <c r="Q553">
        <f t="shared" si="107"/>
        <v>0</v>
      </c>
    </row>
    <row r="554" spans="1:17" x14ac:dyDescent="0.25">
      <c r="A554" t="s">
        <v>552</v>
      </c>
      <c r="B554" s="5" t="str">
        <f>VLOOKUP(I554,KeyValues!$J$2:$K$1401,2)</f>
        <v>Defend Globe</v>
      </c>
      <c r="C554">
        <f t="shared" si="96"/>
        <v>9500</v>
      </c>
      <c r="D554">
        <f t="shared" si="97"/>
        <v>350</v>
      </c>
      <c r="E554">
        <f t="shared" si="98"/>
        <v>15</v>
      </c>
      <c r="F554" s="7" t="str">
        <f>VLOOKUP(E554,KeyValues!$A$2:$B569,2)</f>
        <v>Specific Items</v>
      </c>
      <c r="G554">
        <f t="shared" si="100"/>
        <v>15</v>
      </c>
      <c r="H554" s="7" t="str">
        <f>VLOOKUP($G554,KeyValues!$S$2:$T$64,2)</f>
        <v>Sphere</v>
      </c>
      <c r="I554">
        <f t="shared" si="99"/>
        <v>553</v>
      </c>
      <c r="J554">
        <f t="shared" si="101"/>
        <v>0</v>
      </c>
      <c r="K554" s="8">
        <f>IF(OR($E554=9,$E554=5),VLOOKUP(J554,KeyValues!$D$2:$E$562,2),IF(AND($E554=14,NOT(VLOOKUP(J554,KeyValues!$D$2:$E$562,2) = 0)),"???",0))</f>
        <v>0</v>
      </c>
      <c r="L554">
        <f t="shared" si="102"/>
        <v>0</v>
      </c>
      <c r="M554">
        <f t="shared" si="103"/>
        <v>0</v>
      </c>
      <c r="N554">
        <f t="shared" si="104"/>
        <v>4</v>
      </c>
      <c r="O554">
        <f t="shared" si="105"/>
        <v>0</v>
      </c>
      <c r="P554">
        <f t="shared" si="106"/>
        <v>3</v>
      </c>
      <c r="Q554">
        <f t="shared" si="107"/>
        <v>0</v>
      </c>
    </row>
    <row r="555" spans="1:17" x14ac:dyDescent="0.25">
      <c r="A555" t="s">
        <v>553</v>
      </c>
      <c r="B555" s="5" t="str">
        <f>VLOOKUP(I555,KeyValues!$J$2:$K$1401,2)</f>
        <v>Gray Silk</v>
      </c>
      <c r="C555">
        <f t="shared" si="96"/>
        <v>9500</v>
      </c>
      <c r="D555">
        <f t="shared" si="97"/>
        <v>350</v>
      </c>
      <c r="E555">
        <f t="shared" si="98"/>
        <v>15</v>
      </c>
      <c r="F555" s="7" t="str">
        <f>VLOOKUP(E555,KeyValues!$A$2:$B570,2)</f>
        <v>Specific Items</v>
      </c>
      <c r="G555">
        <f t="shared" si="100"/>
        <v>56</v>
      </c>
      <c r="H555" s="7" t="str">
        <f>VLOOKUP($G555,KeyValues!$S$2:$T$64,2)</f>
        <v>Silk 2</v>
      </c>
      <c r="I555">
        <f t="shared" si="99"/>
        <v>554</v>
      </c>
      <c r="J555">
        <f t="shared" si="101"/>
        <v>0</v>
      </c>
      <c r="K555" s="8">
        <f>IF(OR($E555=9,$E555=5),VLOOKUP(J555,KeyValues!$D$2:$E$562,2),IF(AND($E555=14,NOT(VLOOKUP(J555,KeyValues!$D$2:$E$562,2) = 0)),"???",0))</f>
        <v>0</v>
      </c>
      <c r="L555">
        <f t="shared" si="102"/>
        <v>0</v>
      </c>
      <c r="M555">
        <f t="shared" si="103"/>
        <v>0</v>
      </c>
      <c r="N555">
        <f t="shared" si="104"/>
        <v>10</v>
      </c>
      <c r="O555">
        <f t="shared" si="105"/>
        <v>0</v>
      </c>
      <c r="P555">
        <f t="shared" si="106"/>
        <v>3</v>
      </c>
      <c r="Q555">
        <f t="shared" si="107"/>
        <v>0</v>
      </c>
    </row>
    <row r="556" spans="1:17" x14ac:dyDescent="0.25">
      <c r="A556" t="s">
        <v>554</v>
      </c>
      <c r="B556" s="5" t="str">
        <f>VLOOKUP(I556,KeyValues!$J$2:$K$1401,2)</f>
        <v>Rock Dust</v>
      </c>
      <c r="C556">
        <f t="shared" si="96"/>
        <v>9500</v>
      </c>
      <c r="D556">
        <f t="shared" si="97"/>
        <v>350</v>
      </c>
      <c r="E556">
        <f t="shared" si="98"/>
        <v>15</v>
      </c>
      <c r="F556" s="7" t="str">
        <f>VLOOKUP(E556,KeyValues!$A$2:$B571,2)</f>
        <v>Specific Items</v>
      </c>
      <c r="G556">
        <f t="shared" si="100"/>
        <v>34</v>
      </c>
      <c r="H556" s="7" t="str">
        <f>VLOOKUP($G556,KeyValues!$S$2:$T$64,2)</f>
        <v>Opaque Bottle</v>
      </c>
      <c r="I556">
        <f t="shared" si="99"/>
        <v>555</v>
      </c>
      <c r="J556">
        <f t="shared" si="101"/>
        <v>0</v>
      </c>
      <c r="K556" s="8">
        <f>IF(OR($E556=9,$E556=5),VLOOKUP(J556,KeyValues!$D$2:$E$562,2),IF(AND($E556=14,NOT(VLOOKUP(J556,KeyValues!$D$2:$E$562,2) = 0)),"???",0))</f>
        <v>0</v>
      </c>
      <c r="L556">
        <f t="shared" si="102"/>
        <v>0</v>
      </c>
      <c r="M556">
        <f t="shared" si="103"/>
        <v>0</v>
      </c>
      <c r="N556">
        <f t="shared" si="104"/>
        <v>7</v>
      </c>
      <c r="O556">
        <f t="shared" si="105"/>
        <v>0</v>
      </c>
      <c r="P556">
        <f t="shared" si="106"/>
        <v>3</v>
      </c>
      <c r="Q556">
        <f t="shared" si="107"/>
        <v>0</v>
      </c>
    </row>
    <row r="557" spans="1:17" x14ac:dyDescent="0.25">
      <c r="A557" t="s">
        <v>555</v>
      </c>
      <c r="B557" s="5" t="str">
        <f>VLOOKUP(I557,KeyValues!$J$2:$K$1401,2)</f>
        <v>Stone Gem</v>
      </c>
      <c r="C557">
        <f t="shared" si="96"/>
        <v>9500</v>
      </c>
      <c r="D557">
        <f t="shared" si="97"/>
        <v>350</v>
      </c>
      <c r="E557">
        <f t="shared" si="98"/>
        <v>15</v>
      </c>
      <c r="F557" s="7" t="str">
        <f>VLOOKUP(E557,KeyValues!$A$2:$B572,2)</f>
        <v>Specific Items</v>
      </c>
      <c r="G557">
        <f t="shared" si="100"/>
        <v>49</v>
      </c>
      <c r="H557" s="7" t="str">
        <f>VLOOKUP($G557,KeyValues!$S$2:$T$64,2)</f>
        <v>Jewel</v>
      </c>
      <c r="I557">
        <f t="shared" si="99"/>
        <v>556</v>
      </c>
      <c r="J557">
        <f t="shared" si="101"/>
        <v>0</v>
      </c>
      <c r="K557" s="8">
        <f>IF(OR($E557=9,$E557=5),VLOOKUP(J557,KeyValues!$D$2:$E$562,2),IF(AND($E557=14,NOT(VLOOKUP(J557,KeyValues!$D$2:$E$562,2) = 0)),"???",0))</f>
        <v>0</v>
      </c>
      <c r="L557">
        <f t="shared" si="102"/>
        <v>0</v>
      </c>
      <c r="M557">
        <f t="shared" si="103"/>
        <v>0</v>
      </c>
      <c r="N557">
        <f t="shared" si="104"/>
        <v>5</v>
      </c>
      <c r="O557">
        <f t="shared" si="105"/>
        <v>0</v>
      </c>
      <c r="P557">
        <f t="shared" si="106"/>
        <v>3</v>
      </c>
      <c r="Q557">
        <f t="shared" si="107"/>
        <v>0</v>
      </c>
    </row>
    <row r="558" spans="1:17" x14ac:dyDescent="0.25">
      <c r="A558" t="s">
        <v>556</v>
      </c>
      <c r="B558" s="5" t="str">
        <f>VLOOKUP(I558,KeyValues!$J$2:$K$1401,2)</f>
        <v>Rock Globe</v>
      </c>
      <c r="C558">
        <f t="shared" si="96"/>
        <v>9500</v>
      </c>
      <c r="D558">
        <f t="shared" si="97"/>
        <v>350</v>
      </c>
      <c r="E558">
        <f t="shared" si="98"/>
        <v>15</v>
      </c>
      <c r="F558" s="7" t="str">
        <f>VLOOKUP(E558,KeyValues!$A$2:$B573,2)</f>
        <v>Specific Items</v>
      </c>
      <c r="G558">
        <f t="shared" si="100"/>
        <v>15</v>
      </c>
      <c r="H558" s="7" t="str">
        <f>VLOOKUP($G558,KeyValues!$S$2:$T$64,2)</f>
        <v>Sphere</v>
      </c>
      <c r="I558">
        <f t="shared" si="99"/>
        <v>557</v>
      </c>
      <c r="J558">
        <f t="shared" si="101"/>
        <v>0</v>
      </c>
      <c r="K558" s="8">
        <f>IF(OR($E558=9,$E558=5),VLOOKUP(J558,KeyValues!$D$2:$E$562,2),IF(AND($E558=14,NOT(VLOOKUP(J558,KeyValues!$D$2:$E$562,2) = 0)),"???",0))</f>
        <v>0</v>
      </c>
      <c r="L558">
        <f t="shared" si="102"/>
        <v>0</v>
      </c>
      <c r="M558">
        <f t="shared" si="103"/>
        <v>0</v>
      </c>
      <c r="N558">
        <f t="shared" si="104"/>
        <v>4</v>
      </c>
      <c r="O558">
        <f t="shared" si="105"/>
        <v>0</v>
      </c>
      <c r="P558">
        <f t="shared" si="106"/>
        <v>3</v>
      </c>
      <c r="Q558">
        <f t="shared" si="107"/>
        <v>0</v>
      </c>
    </row>
    <row r="559" spans="1:17" x14ac:dyDescent="0.25">
      <c r="A559" t="s">
        <v>557</v>
      </c>
      <c r="B559" s="5" t="str">
        <f>VLOOKUP(I559,KeyValues!$J$2:$K$1401,2)</f>
        <v>Purple Silk</v>
      </c>
      <c r="C559">
        <f t="shared" si="96"/>
        <v>9500</v>
      </c>
      <c r="D559">
        <f t="shared" si="97"/>
        <v>350</v>
      </c>
      <c r="E559">
        <f t="shared" si="98"/>
        <v>15</v>
      </c>
      <c r="F559" s="7" t="str">
        <f>VLOOKUP(E559,KeyValues!$A$2:$B574,2)</f>
        <v>Specific Items</v>
      </c>
      <c r="G559">
        <f t="shared" si="100"/>
        <v>40</v>
      </c>
      <c r="H559" s="7" t="str">
        <f>VLOOKUP($G559,KeyValues!$S$2:$T$64,2)</f>
        <v>Silk 1</v>
      </c>
      <c r="I559">
        <f t="shared" si="99"/>
        <v>558</v>
      </c>
      <c r="J559">
        <f t="shared" si="101"/>
        <v>0</v>
      </c>
      <c r="K559" s="8">
        <f>IF(OR($E559=9,$E559=5),VLOOKUP(J559,KeyValues!$D$2:$E$562,2),IF(AND($E559=14,NOT(VLOOKUP(J559,KeyValues!$D$2:$E$562,2) = 0)),"???",0))</f>
        <v>0</v>
      </c>
      <c r="L559">
        <f t="shared" si="102"/>
        <v>0</v>
      </c>
      <c r="M559">
        <f t="shared" si="103"/>
        <v>0</v>
      </c>
      <c r="N559">
        <f t="shared" si="104"/>
        <v>8</v>
      </c>
      <c r="O559">
        <f t="shared" si="105"/>
        <v>0</v>
      </c>
      <c r="P559">
        <f t="shared" si="106"/>
        <v>3</v>
      </c>
      <c r="Q559">
        <f t="shared" si="107"/>
        <v>0</v>
      </c>
    </row>
    <row r="560" spans="1:17" x14ac:dyDescent="0.25">
      <c r="A560" t="s">
        <v>558</v>
      </c>
      <c r="B560" s="5" t="str">
        <f>VLOOKUP(I560,KeyValues!$J$2:$K$1401,2)</f>
        <v>Shady Dust</v>
      </c>
      <c r="C560">
        <f t="shared" si="96"/>
        <v>9500</v>
      </c>
      <c r="D560">
        <f t="shared" si="97"/>
        <v>350</v>
      </c>
      <c r="E560">
        <f t="shared" si="98"/>
        <v>15</v>
      </c>
      <c r="F560" s="7" t="str">
        <f>VLOOKUP(E560,KeyValues!$A$2:$B575,2)</f>
        <v>Specific Items</v>
      </c>
      <c r="G560">
        <f t="shared" si="100"/>
        <v>34</v>
      </c>
      <c r="H560" s="7" t="str">
        <f>VLOOKUP($G560,KeyValues!$S$2:$T$64,2)</f>
        <v>Opaque Bottle</v>
      </c>
      <c r="I560">
        <f t="shared" si="99"/>
        <v>559</v>
      </c>
      <c r="J560">
        <f t="shared" si="101"/>
        <v>0</v>
      </c>
      <c r="K560" s="8">
        <f>IF(OR($E560=9,$E560=5),VLOOKUP(J560,KeyValues!$D$2:$E$562,2),IF(AND($E560=14,NOT(VLOOKUP(J560,KeyValues!$D$2:$E$562,2) = 0)),"???",0))</f>
        <v>0</v>
      </c>
      <c r="L560">
        <f t="shared" si="102"/>
        <v>0</v>
      </c>
      <c r="M560">
        <f t="shared" si="103"/>
        <v>0</v>
      </c>
      <c r="N560">
        <f t="shared" si="104"/>
        <v>7</v>
      </c>
      <c r="O560">
        <f t="shared" si="105"/>
        <v>0</v>
      </c>
      <c r="P560">
        <f t="shared" si="106"/>
        <v>3</v>
      </c>
      <c r="Q560">
        <f t="shared" si="107"/>
        <v>0</v>
      </c>
    </row>
    <row r="561" spans="1:17" x14ac:dyDescent="0.25">
      <c r="A561" t="s">
        <v>559</v>
      </c>
      <c r="B561" s="5" t="str">
        <f>VLOOKUP(I561,KeyValues!$J$2:$K$1401,2)</f>
        <v>Shadow Gem</v>
      </c>
      <c r="C561">
        <f t="shared" si="96"/>
        <v>9500</v>
      </c>
      <c r="D561">
        <f t="shared" si="97"/>
        <v>350</v>
      </c>
      <c r="E561">
        <f t="shared" si="98"/>
        <v>15</v>
      </c>
      <c r="F561" s="7" t="str">
        <f>VLOOKUP(E561,KeyValues!$A$2:$B576,2)</f>
        <v>Specific Items</v>
      </c>
      <c r="G561">
        <f t="shared" si="100"/>
        <v>49</v>
      </c>
      <c r="H561" s="7" t="str">
        <f>VLOOKUP($G561,KeyValues!$S$2:$T$64,2)</f>
        <v>Jewel</v>
      </c>
      <c r="I561">
        <f t="shared" si="99"/>
        <v>560</v>
      </c>
      <c r="J561">
        <f t="shared" si="101"/>
        <v>0</v>
      </c>
      <c r="K561" s="8">
        <f>IF(OR($E561=9,$E561=5),VLOOKUP(J561,KeyValues!$D$2:$E$562,2),IF(AND($E561=14,NOT(VLOOKUP(J561,KeyValues!$D$2:$E$562,2) = 0)),"???",0))</f>
        <v>0</v>
      </c>
      <c r="L561">
        <f t="shared" si="102"/>
        <v>0</v>
      </c>
      <c r="M561">
        <f t="shared" si="103"/>
        <v>0</v>
      </c>
      <c r="N561">
        <f t="shared" si="104"/>
        <v>5</v>
      </c>
      <c r="O561">
        <f t="shared" si="105"/>
        <v>0</v>
      </c>
      <c r="P561">
        <f t="shared" si="106"/>
        <v>3</v>
      </c>
      <c r="Q561">
        <f t="shared" si="107"/>
        <v>0</v>
      </c>
    </row>
    <row r="562" spans="1:17" x14ac:dyDescent="0.25">
      <c r="A562" t="s">
        <v>560</v>
      </c>
      <c r="B562" s="5" t="str">
        <f>VLOOKUP(I562,KeyValues!$J$2:$K$1401,2)</f>
        <v>Nether Globe</v>
      </c>
      <c r="C562">
        <f t="shared" si="96"/>
        <v>9500</v>
      </c>
      <c r="D562">
        <f t="shared" si="97"/>
        <v>350</v>
      </c>
      <c r="E562">
        <f t="shared" si="98"/>
        <v>15</v>
      </c>
      <c r="F562" s="7" t="str">
        <f>VLOOKUP(E562,KeyValues!$A$2:$B577,2)</f>
        <v>Specific Items</v>
      </c>
      <c r="G562">
        <f t="shared" si="100"/>
        <v>15</v>
      </c>
      <c r="H562" s="7" t="str">
        <f>VLOOKUP($G562,KeyValues!$S$2:$T$64,2)</f>
        <v>Sphere</v>
      </c>
      <c r="I562">
        <f t="shared" si="99"/>
        <v>561</v>
      </c>
      <c r="J562">
        <f t="shared" si="101"/>
        <v>0</v>
      </c>
      <c r="K562" s="8">
        <f>IF(OR($E562=9,$E562=5),VLOOKUP(J562,KeyValues!$D$2:$E$562,2),IF(AND($E562=14,NOT(VLOOKUP(J562,KeyValues!$D$2:$E$562,2) = 0)),"???",0))</f>
        <v>0</v>
      </c>
      <c r="L562">
        <f t="shared" si="102"/>
        <v>0</v>
      </c>
      <c r="M562">
        <f t="shared" si="103"/>
        <v>0</v>
      </c>
      <c r="N562">
        <f t="shared" si="104"/>
        <v>4</v>
      </c>
      <c r="O562">
        <f t="shared" si="105"/>
        <v>0</v>
      </c>
      <c r="P562">
        <f t="shared" si="106"/>
        <v>3</v>
      </c>
      <c r="Q562">
        <f t="shared" si="107"/>
        <v>0</v>
      </c>
    </row>
    <row r="563" spans="1:17" x14ac:dyDescent="0.25">
      <c r="A563" t="s">
        <v>561</v>
      </c>
      <c r="B563" s="5" t="str">
        <f>VLOOKUP(I563,KeyValues!$J$2:$K$1401,2)</f>
        <v>Royal Silk</v>
      </c>
      <c r="C563">
        <f t="shared" si="96"/>
        <v>9500</v>
      </c>
      <c r="D563">
        <f t="shared" si="97"/>
        <v>350</v>
      </c>
      <c r="E563">
        <f t="shared" si="98"/>
        <v>15</v>
      </c>
      <c r="F563" s="7" t="str">
        <f>VLOOKUP(E563,KeyValues!$A$2:$B578,2)</f>
        <v>Specific Items</v>
      </c>
      <c r="G563">
        <f t="shared" si="100"/>
        <v>56</v>
      </c>
      <c r="H563" s="7" t="str">
        <f>VLOOKUP($G563,KeyValues!$S$2:$T$64,2)</f>
        <v>Silk 2</v>
      </c>
      <c r="I563">
        <f t="shared" si="99"/>
        <v>562</v>
      </c>
      <c r="J563">
        <f t="shared" si="101"/>
        <v>0</v>
      </c>
      <c r="K563" s="8">
        <f>IF(OR($E563=9,$E563=5),VLOOKUP(J563,KeyValues!$D$2:$E$562,2),IF(AND($E563=14,NOT(VLOOKUP(J563,KeyValues!$D$2:$E$562,2) = 0)),"???",0))</f>
        <v>0</v>
      </c>
      <c r="L563">
        <f t="shared" si="102"/>
        <v>0</v>
      </c>
      <c r="M563">
        <f t="shared" si="103"/>
        <v>0</v>
      </c>
      <c r="N563">
        <f t="shared" si="104"/>
        <v>12</v>
      </c>
      <c r="O563">
        <f t="shared" si="105"/>
        <v>0</v>
      </c>
      <c r="P563">
        <f t="shared" si="106"/>
        <v>3</v>
      </c>
      <c r="Q563">
        <f t="shared" si="107"/>
        <v>0</v>
      </c>
    </row>
    <row r="564" spans="1:17" x14ac:dyDescent="0.25">
      <c r="A564" t="s">
        <v>562</v>
      </c>
      <c r="B564" s="5" t="str">
        <f>VLOOKUP(I564,KeyValues!$J$2:$K$1401,2)</f>
        <v>Dragon Dust</v>
      </c>
      <c r="C564">
        <f t="shared" si="96"/>
        <v>9500</v>
      </c>
      <c r="D564">
        <f t="shared" si="97"/>
        <v>350</v>
      </c>
      <c r="E564">
        <f t="shared" si="98"/>
        <v>15</v>
      </c>
      <c r="F564" s="7" t="str">
        <f>VLOOKUP(E564,KeyValues!$A$2:$B579,2)</f>
        <v>Specific Items</v>
      </c>
      <c r="G564">
        <f t="shared" si="100"/>
        <v>34</v>
      </c>
      <c r="H564" s="7" t="str">
        <f>VLOOKUP($G564,KeyValues!$S$2:$T$64,2)</f>
        <v>Opaque Bottle</v>
      </c>
      <c r="I564">
        <f t="shared" si="99"/>
        <v>563</v>
      </c>
      <c r="J564">
        <f t="shared" si="101"/>
        <v>0</v>
      </c>
      <c r="K564" s="8">
        <f>IF(OR($E564=9,$E564=5),VLOOKUP(J564,KeyValues!$D$2:$E$562,2),IF(AND($E564=14,NOT(VLOOKUP(J564,KeyValues!$D$2:$E$562,2) = 0)),"???",0))</f>
        <v>0</v>
      </c>
      <c r="L564">
        <f t="shared" si="102"/>
        <v>0</v>
      </c>
      <c r="M564">
        <f t="shared" si="103"/>
        <v>0</v>
      </c>
      <c r="N564">
        <f t="shared" si="104"/>
        <v>7</v>
      </c>
      <c r="O564">
        <f t="shared" si="105"/>
        <v>0</v>
      </c>
      <c r="P564">
        <f t="shared" si="106"/>
        <v>3</v>
      </c>
      <c r="Q564">
        <f t="shared" si="107"/>
        <v>0</v>
      </c>
    </row>
    <row r="565" spans="1:17" x14ac:dyDescent="0.25">
      <c r="A565" t="s">
        <v>563</v>
      </c>
      <c r="B565" s="5" t="str">
        <f>VLOOKUP(I565,KeyValues!$J$2:$K$1401,2)</f>
        <v>Dragon Gem</v>
      </c>
      <c r="C565">
        <f t="shared" si="96"/>
        <v>9500</v>
      </c>
      <c r="D565">
        <f t="shared" si="97"/>
        <v>350</v>
      </c>
      <c r="E565">
        <f t="shared" si="98"/>
        <v>15</v>
      </c>
      <c r="F565" s="7" t="str">
        <f>VLOOKUP(E565,KeyValues!$A$2:$B580,2)</f>
        <v>Specific Items</v>
      </c>
      <c r="G565">
        <f t="shared" si="100"/>
        <v>49</v>
      </c>
      <c r="H565" s="7" t="str">
        <f>VLOOKUP($G565,KeyValues!$S$2:$T$64,2)</f>
        <v>Jewel</v>
      </c>
      <c r="I565">
        <f t="shared" si="99"/>
        <v>564</v>
      </c>
      <c r="J565">
        <f t="shared" si="101"/>
        <v>0</v>
      </c>
      <c r="K565" s="8">
        <f>IF(OR($E565=9,$E565=5),VLOOKUP(J565,KeyValues!$D$2:$E$562,2),IF(AND($E565=14,NOT(VLOOKUP(J565,KeyValues!$D$2:$E$562,2) = 0)),"???",0))</f>
        <v>0</v>
      </c>
      <c r="L565">
        <f t="shared" si="102"/>
        <v>0</v>
      </c>
      <c r="M565">
        <f t="shared" si="103"/>
        <v>0</v>
      </c>
      <c r="N565">
        <f t="shared" si="104"/>
        <v>5</v>
      </c>
      <c r="O565">
        <f t="shared" si="105"/>
        <v>0</v>
      </c>
      <c r="P565">
        <f t="shared" si="106"/>
        <v>3</v>
      </c>
      <c r="Q565">
        <f t="shared" si="107"/>
        <v>0</v>
      </c>
    </row>
    <row r="566" spans="1:17" x14ac:dyDescent="0.25">
      <c r="A566" t="s">
        <v>564</v>
      </c>
      <c r="B566" s="5" t="str">
        <f>VLOOKUP(I566,KeyValues!$J$2:$K$1401,2)</f>
        <v>Dragon Globe</v>
      </c>
      <c r="C566">
        <f t="shared" si="96"/>
        <v>9500</v>
      </c>
      <c r="D566">
        <f t="shared" si="97"/>
        <v>350</v>
      </c>
      <c r="E566">
        <f t="shared" si="98"/>
        <v>15</v>
      </c>
      <c r="F566" s="7" t="str">
        <f>VLOOKUP(E566,KeyValues!$A$2:$B581,2)</f>
        <v>Specific Items</v>
      </c>
      <c r="G566">
        <f t="shared" si="100"/>
        <v>15</v>
      </c>
      <c r="H566" s="7" t="str">
        <f>VLOOKUP($G566,KeyValues!$S$2:$T$64,2)</f>
        <v>Sphere</v>
      </c>
      <c r="I566">
        <f t="shared" si="99"/>
        <v>565</v>
      </c>
      <c r="J566">
        <f t="shared" si="101"/>
        <v>0</v>
      </c>
      <c r="K566" s="8">
        <f>IF(OR($E566=9,$E566=5),VLOOKUP(J566,KeyValues!$D$2:$E$562,2),IF(AND($E566=14,NOT(VLOOKUP(J566,KeyValues!$D$2:$E$562,2) = 0)),"???",0))</f>
        <v>0</v>
      </c>
      <c r="L566">
        <f t="shared" si="102"/>
        <v>0</v>
      </c>
      <c r="M566">
        <f t="shared" si="103"/>
        <v>0</v>
      </c>
      <c r="N566">
        <f t="shared" si="104"/>
        <v>4</v>
      </c>
      <c r="O566">
        <f t="shared" si="105"/>
        <v>0</v>
      </c>
      <c r="P566">
        <f t="shared" si="106"/>
        <v>3</v>
      </c>
      <c r="Q566">
        <f t="shared" si="107"/>
        <v>0</v>
      </c>
    </row>
    <row r="567" spans="1:17" x14ac:dyDescent="0.25">
      <c r="A567" t="s">
        <v>565</v>
      </c>
      <c r="B567" s="5" t="str">
        <f>VLOOKUP(I567,KeyValues!$J$2:$K$1401,2)</f>
        <v>Black Silk</v>
      </c>
      <c r="C567">
        <f t="shared" si="96"/>
        <v>9500</v>
      </c>
      <c r="D567">
        <f t="shared" si="97"/>
        <v>350</v>
      </c>
      <c r="E567">
        <f t="shared" si="98"/>
        <v>15</v>
      </c>
      <c r="F567" s="7" t="str">
        <f>VLOOKUP(E567,KeyValues!$A$2:$B582,2)</f>
        <v>Specific Items</v>
      </c>
      <c r="G567">
        <f t="shared" si="100"/>
        <v>40</v>
      </c>
      <c r="H567" s="7" t="str">
        <f>VLOOKUP($G567,KeyValues!$S$2:$T$64,2)</f>
        <v>Silk 1</v>
      </c>
      <c r="I567">
        <f t="shared" si="99"/>
        <v>566</v>
      </c>
      <c r="J567">
        <f t="shared" si="101"/>
        <v>0</v>
      </c>
      <c r="K567" s="8">
        <f>IF(OR($E567=9,$E567=5),VLOOKUP(J567,KeyValues!$D$2:$E$562,2),IF(AND($E567=14,NOT(VLOOKUP(J567,KeyValues!$D$2:$E$562,2) = 0)),"???",0))</f>
        <v>0</v>
      </c>
      <c r="L567">
        <f t="shared" si="102"/>
        <v>0</v>
      </c>
      <c r="M567">
        <f t="shared" si="103"/>
        <v>0</v>
      </c>
      <c r="N567">
        <f t="shared" si="104"/>
        <v>11</v>
      </c>
      <c r="O567">
        <f t="shared" si="105"/>
        <v>0</v>
      </c>
      <c r="P567">
        <f t="shared" si="106"/>
        <v>3</v>
      </c>
      <c r="Q567">
        <f t="shared" si="107"/>
        <v>0</v>
      </c>
    </row>
    <row r="568" spans="1:17" x14ac:dyDescent="0.25">
      <c r="A568" t="s">
        <v>566</v>
      </c>
      <c r="B568" s="5" t="str">
        <f>VLOOKUP(I568,KeyValues!$J$2:$K$1401,2)</f>
        <v>Dark Dust</v>
      </c>
      <c r="C568">
        <f t="shared" si="96"/>
        <v>9500</v>
      </c>
      <c r="D568">
        <f t="shared" si="97"/>
        <v>350</v>
      </c>
      <c r="E568">
        <f t="shared" si="98"/>
        <v>15</v>
      </c>
      <c r="F568" s="7" t="str">
        <f>VLOOKUP(E568,KeyValues!$A$2:$B583,2)</f>
        <v>Specific Items</v>
      </c>
      <c r="G568">
        <f t="shared" si="100"/>
        <v>34</v>
      </c>
      <c r="H568" s="7" t="str">
        <f>VLOOKUP($G568,KeyValues!$S$2:$T$64,2)</f>
        <v>Opaque Bottle</v>
      </c>
      <c r="I568">
        <f t="shared" si="99"/>
        <v>567</v>
      </c>
      <c r="J568">
        <f t="shared" si="101"/>
        <v>0</v>
      </c>
      <c r="K568" s="8">
        <f>IF(OR($E568=9,$E568=5),VLOOKUP(J568,KeyValues!$D$2:$E$562,2),IF(AND($E568=14,NOT(VLOOKUP(J568,KeyValues!$D$2:$E$562,2) = 0)),"???",0))</f>
        <v>0</v>
      </c>
      <c r="L568">
        <f t="shared" si="102"/>
        <v>0</v>
      </c>
      <c r="M568">
        <f t="shared" si="103"/>
        <v>0</v>
      </c>
      <c r="N568">
        <f t="shared" si="104"/>
        <v>7</v>
      </c>
      <c r="O568">
        <f t="shared" si="105"/>
        <v>0</v>
      </c>
      <c r="P568">
        <f t="shared" si="106"/>
        <v>3</v>
      </c>
      <c r="Q568">
        <f t="shared" si="107"/>
        <v>0</v>
      </c>
    </row>
    <row r="569" spans="1:17" x14ac:dyDescent="0.25">
      <c r="A569" t="s">
        <v>567</v>
      </c>
      <c r="B569" s="5" t="str">
        <f>VLOOKUP(I569,KeyValues!$J$2:$K$1401,2)</f>
        <v>Dark Gem</v>
      </c>
      <c r="C569">
        <f t="shared" si="96"/>
        <v>9500</v>
      </c>
      <c r="D569">
        <f t="shared" si="97"/>
        <v>350</v>
      </c>
      <c r="E569">
        <f t="shared" si="98"/>
        <v>15</v>
      </c>
      <c r="F569" s="7" t="str">
        <f>VLOOKUP(E569,KeyValues!$A$2:$B584,2)</f>
        <v>Specific Items</v>
      </c>
      <c r="G569">
        <f t="shared" si="100"/>
        <v>49</v>
      </c>
      <c r="H569" s="7" t="str">
        <f>VLOOKUP($G569,KeyValues!$S$2:$T$64,2)</f>
        <v>Jewel</v>
      </c>
      <c r="I569">
        <f t="shared" si="99"/>
        <v>568</v>
      </c>
      <c r="J569">
        <f t="shared" si="101"/>
        <v>0</v>
      </c>
      <c r="K569" s="8">
        <f>IF(OR($E569=9,$E569=5),VLOOKUP(J569,KeyValues!$D$2:$E$562,2),IF(AND($E569=14,NOT(VLOOKUP(J569,KeyValues!$D$2:$E$562,2) = 0)),"???",0))</f>
        <v>0</v>
      </c>
      <c r="L569">
        <f t="shared" si="102"/>
        <v>0</v>
      </c>
      <c r="M569">
        <f t="shared" si="103"/>
        <v>0</v>
      </c>
      <c r="N569">
        <f t="shared" si="104"/>
        <v>5</v>
      </c>
      <c r="O569">
        <f t="shared" si="105"/>
        <v>0</v>
      </c>
      <c r="P569">
        <f t="shared" si="106"/>
        <v>3</v>
      </c>
      <c r="Q569">
        <f t="shared" si="107"/>
        <v>0</v>
      </c>
    </row>
    <row r="570" spans="1:17" x14ac:dyDescent="0.25">
      <c r="A570" t="s">
        <v>568</v>
      </c>
      <c r="B570" s="5" t="str">
        <f>VLOOKUP(I570,KeyValues!$J$2:$K$1401,2)</f>
        <v>Dusk Globe</v>
      </c>
      <c r="C570">
        <f t="shared" si="96"/>
        <v>9500</v>
      </c>
      <c r="D570">
        <f t="shared" si="97"/>
        <v>350</v>
      </c>
      <c r="E570">
        <f t="shared" si="98"/>
        <v>15</v>
      </c>
      <c r="F570" s="7" t="str">
        <f>VLOOKUP(E570,KeyValues!$A$2:$B585,2)</f>
        <v>Specific Items</v>
      </c>
      <c r="G570">
        <f t="shared" si="100"/>
        <v>15</v>
      </c>
      <c r="H570" s="7" t="str">
        <f>VLOOKUP($G570,KeyValues!$S$2:$T$64,2)</f>
        <v>Sphere</v>
      </c>
      <c r="I570">
        <f t="shared" si="99"/>
        <v>569</v>
      </c>
      <c r="J570">
        <f t="shared" si="101"/>
        <v>0</v>
      </c>
      <c r="K570" s="8">
        <f>IF(OR($E570=9,$E570=5),VLOOKUP(J570,KeyValues!$D$2:$E$562,2),IF(AND($E570=14,NOT(VLOOKUP(J570,KeyValues!$D$2:$E$562,2) = 0)),"???",0))</f>
        <v>0</v>
      </c>
      <c r="L570">
        <f t="shared" si="102"/>
        <v>0</v>
      </c>
      <c r="M570">
        <f t="shared" si="103"/>
        <v>0</v>
      </c>
      <c r="N570">
        <f t="shared" si="104"/>
        <v>4</v>
      </c>
      <c r="O570">
        <f t="shared" si="105"/>
        <v>0</v>
      </c>
      <c r="P570">
        <f t="shared" si="106"/>
        <v>3</v>
      </c>
      <c r="Q570">
        <f t="shared" si="107"/>
        <v>0</v>
      </c>
    </row>
    <row r="571" spans="1:17" x14ac:dyDescent="0.25">
      <c r="A571" t="s">
        <v>569</v>
      </c>
      <c r="B571" s="5" t="str">
        <f>VLOOKUP(I571,KeyValues!$J$2:$K$1401,2)</f>
        <v>Iron Silk</v>
      </c>
      <c r="C571">
        <f t="shared" si="96"/>
        <v>9500</v>
      </c>
      <c r="D571">
        <f t="shared" si="97"/>
        <v>350</v>
      </c>
      <c r="E571">
        <f t="shared" si="98"/>
        <v>15</v>
      </c>
      <c r="F571" s="7" t="str">
        <f>VLOOKUP(E571,KeyValues!$A$2:$B586,2)</f>
        <v>Specific Items</v>
      </c>
      <c r="G571">
        <f t="shared" si="100"/>
        <v>40</v>
      </c>
      <c r="H571" s="7" t="str">
        <f>VLOOKUP($G571,KeyValues!$S$2:$T$64,2)</f>
        <v>Silk 1</v>
      </c>
      <c r="I571">
        <f t="shared" si="99"/>
        <v>570</v>
      </c>
      <c r="J571">
        <f t="shared" si="101"/>
        <v>0</v>
      </c>
      <c r="K571" s="8">
        <f>IF(OR($E571=9,$E571=5),VLOOKUP(J571,KeyValues!$D$2:$E$562,2),IF(AND($E571=14,NOT(VLOOKUP(J571,KeyValues!$D$2:$E$562,2) = 0)),"???",0))</f>
        <v>0</v>
      </c>
      <c r="L571">
        <f t="shared" si="102"/>
        <v>0</v>
      </c>
      <c r="M571">
        <f t="shared" si="103"/>
        <v>0</v>
      </c>
      <c r="N571">
        <f t="shared" si="104"/>
        <v>10</v>
      </c>
      <c r="O571">
        <f t="shared" si="105"/>
        <v>0</v>
      </c>
      <c r="P571">
        <f t="shared" si="106"/>
        <v>3</v>
      </c>
      <c r="Q571">
        <f t="shared" si="107"/>
        <v>0</v>
      </c>
    </row>
    <row r="572" spans="1:17" x14ac:dyDescent="0.25">
      <c r="A572" t="s">
        <v>570</v>
      </c>
      <c r="B572" s="5" t="str">
        <f>VLOOKUP(I572,KeyValues!$J$2:$K$1401,2)</f>
        <v>Steel Dust</v>
      </c>
      <c r="C572">
        <f t="shared" si="96"/>
        <v>9500</v>
      </c>
      <c r="D572">
        <f t="shared" si="97"/>
        <v>350</v>
      </c>
      <c r="E572">
        <f t="shared" si="98"/>
        <v>15</v>
      </c>
      <c r="F572" s="7" t="str">
        <f>VLOOKUP(E572,KeyValues!$A$2:$B587,2)</f>
        <v>Specific Items</v>
      </c>
      <c r="G572">
        <f t="shared" si="100"/>
        <v>34</v>
      </c>
      <c r="H572" s="7" t="str">
        <f>VLOOKUP($G572,KeyValues!$S$2:$T$64,2)</f>
        <v>Opaque Bottle</v>
      </c>
      <c r="I572">
        <f t="shared" si="99"/>
        <v>571</v>
      </c>
      <c r="J572">
        <f t="shared" si="101"/>
        <v>0</v>
      </c>
      <c r="K572" s="8">
        <f>IF(OR($E572=9,$E572=5),VLOOKUP(J572,KeyValues!$D$2:$E$562,2),IF(AND($E572=14,NOT(VLOOKUP(J572,KeyValues!$D$2:$E$562,2) = 0)),"???",0))</f>
        <v>0</v>
      </c>
      <c r="L572">
        <f t="shared" si="102"/>
        <v>0</v>
      </c>
      <c r="M572">
        <f t="shared" si="103"/>
        <v>0</v>
      </c>
      <c r="N572">
        <f t="shared" si="104"/>
        <v>7</v>
      </c>
      <c r="O572">
        <f t="shared" si="105"/>
        <v>0</v>
      </c>
      <c r="P572">
        <f t="shared" si="106"/>
        <v>3</v>
      </c>
      <c r="Q572">
        <f t="shared" si="107"/>
        <v>0</v>
      </c>
    </row>
    <row r="573" spans="1:17" x14ac:dyDescent="0.25">
      <c r="A573" t="s">
        <v>571</v>
      </c>
      <c r="B573" s="5" t="str">
        <f>VLOOKUP(I573,KeyValues!$J$2:$K$1401,2)</f>
        <v>Metal Gem</v>
      </c>
      <c r="C573">
        <f t="shared" si="96"/>
        <v>9500</v>
      </c>
      <c r="D573">
        <f t="shared" si="97"/>
        <v>350</v>
      </c>
      <c r="E573">
        <f t="shared" si="98"/>
        <v>15</v>
      </c>
      <c r="F573" s="7" t="str">
        <f>VLOOKUP(E573,KeyValues!$A$2:$B588,2)</f>
        <v>Specific Items</v>
      </c>
      <c r="G573">
        <f t="shared" si="100"/>
        <v>49</v>
      </c>
      <c r="H573" s="7" t="str">
        <f>VLOOKUP($G573,KeyValues!$S$2:$T$64,2)</f>
        <v>Jewel</v>
      </c>
      <c r="I573">
        <f t="shared" si="99"/>
        <v>572</v>
      </c>
      <c r="J573">
        <f t="shared" si="101"/>
        <v>0</v>
      </c>
      <c r="K573" s="8">
        <f>IF(OR($E573=9,$E573=5),VLOOKUP(J573,KeyValues!$D$2:$E$562,2),IF(AND($E573=14,NOT(VLOOKUP(J573,KeyValues!$D$2:$E$562,2) = 0)),"???",0))</f>
        <v>0</v>
      </c>
      <c r="L573">
        <f t="shared" si="102"/>
        <v>0</v>
      </c>
      <c r="M573">
        <f t="shared" si="103"/>
        <v>0</v>
      </c>
      <c r="N573">
        <f t="shared" si="104"/>
        <v>5</v>
      </c>
      <c r="O573">
        <f t="shared" si="105"/>
        <v>0</v>
      </c>
      <c r="P573">
        <f t="shared" si="106"/>
        <v>3</v>
      </c>
      <c r="Q573">
        <f t="shared" si="107"/>
        <v>0</v>
      </c>
    </row>
    <row r="574" spans="1:17" x14ac:dyDescent="0.25">
      <c r="A574" t="s">
        <v>572</v>
      </c>
      <c r="B574" s="5" t="str">
        <f>VLOOKUP(I574,KeyValues!$J$2:$K$1401,2)</f>
        <v>Steel Globe</v>
      </c>
      <c r="C574">
        <f t="shared" si="96"/>
        <v>9500</v>
      </c>
      <c r="D574">
        <f t="shared" si="97"/>
        <v>350</v>
      </c>
      <c r="E574">
        <f t="shared" si="98"/>
        <v>15</v>
      </c>
      <c r="F574" s="7" t="str">
        <f>VLOOKUP(E574,KeyValues!$A$2:$B589,2)</f>
        <v>Specific Items</v>
      </c>
      <c r="G574">
        <f t="shared" si="100"/>
        <v>15</v>
      </c>
      <c r="H574" s="7" t="str">
        <f>VLOOKUP($G574,KeyValues!$S$2:$T$64,2)</f>
        <v>Sphere</v>
      </c>
      <c r="I574">
        <f t="shared" si="99"/>
        <v>573</v>
      </c>
      <c r="J574">
        <f t="shared" si="101"/>
        <v>0</v>
      </c>
      <c r="K574" s="8">
        <f>IF(OR($E574=9,$E574=5),VLOOKUP(J574,KeyValues!$D$2:$E$562,2),IF(AND($E574=14,NOT(VLOOKUP(J574,KeyValues!$D$2:$E$562,2) = 0)),"???",0))</f>
        <v>0</v>
      </c>
      <c r="L574">
        <f t="shared" si="102"/>
        <v>0</v>
      </c>
      <c r="M574">
        <f t="shared" si="103"/>
        <v>0</v>
      </c>
      <c r="N574">
        <f t="shared" si="104"/>
        <v>4</v>
      </c>
      <c r="O574">
        <f t="shared" si="105"/>
        <v>0</v>
      </c>
      <c r="P574">
        <f t="shared" si="106"/>
        <v>3</v>
      </c>
      <c r="Q574">
        <f t="shared" si="107"/>
        <v>0</v>
      </c>
    </row>
    <row r="575" spans="1:17" x14ac:dyDescent="0.25">
      <c r="A575" t="s">
        <v>573</v>
      </c>
      <c r="B575" s="5" t="str">
        <f>VLOOKUP(I575,KeyValues!$J$2:$K$1401,2)</f>
        <v>Bulba-Claw</v>
      </c>
      <c r="C575">
        <f t="shared" si="96"/>
        <v>2500</v>
      </c>
      <c r="D575">
        <f t="shared" si="97"/>
        <v>125</v>
      </c>
      <c r="E575">
        <f t="shared" si="98"/>
        <v>15</v>
      </c>
      <c r="F575" s="7" t="str">
        <f>VLOOKUP(E575,KeyValues!$A$2:$B590,2)</f>
        <v>Specific Items</v>
      </c>
      <c r="G575">
        <f t="shared" si="100"/>
        <v>39</v>
      </c>
      <c r="H575" s="7" t="str">
        <f>VLOOKUP($G575,KeyValues!$S$2:$T$64,2)</f>
        <v>Claw</v>
      </c>
      <c r="I575">
        <f t="shared" si="99"/>
        <v>574</v>
      </c>
      <c r="J575">
        <f t="shared" si="101"/>
        <v>0</v>
      </c>
      <c r="K575" s="8">
        <f>IF(OR($E575=9,$E575=5),VLOOKUP(J575,KeyValues!$D$2:$E$562,2),IF(AND($E575=14,NOT(VLOOKUP(J575,KeyValues!$D$2:$E$562,2) = 0)),"???",0))</f>
        <v>0</v>
      </c>
      <c r="L575">
        <f t="shared" si="102"/>
        <v>0</v>
      </c>
      <c r="M575">
        <f t="shared" si="103"/>
        <v>0</v>
      </c>
      <c r="N575">
        <f t="shared" si="104"/>
        <v>0</v>
      </c>
      <c r="O575">
        <f t="shared" si="105"/>
        <v>0</v>
      </c>
      <c r="P575">
        <f t="shared" si="106"/>
        <v>3</v>
      </c>
      <c r="Q575">
        <f t="shared" si="107"/>
        <v>0</v>
      </c>
    </row>
    <row r="576" spans="1:17" x14ac:dyDescent="0.25">
      <c r="A576" t="s">
        <v>574</v>
      </c>
      <c r="B576" s="5" t="str">
        <f>VLOOKUP(I576,KeyValues!$J$2:$K$1401,2)</f>
        <v>Bulba-Fang</v>
      </c>
      <c r="C576">
        <f t="shared" si="96"/>
        <v>2500</v>
      </c>
      <c r="D576">
        <f t="shared" si="97"/>
        <v>125</v>
      </c>
      <c r="E576">
        <f t="shared" si="98"/>
        <v>15</v>
      </c>
      <c r="F576" s="7" t="str">
        <f>VLOOKUP(E576,KeyValues!$A$2:$B591,2)</f>
        <v>Specific Items</v>
      </c>
      <c r="G576">
        <f t="shared" si="100"/>
        <v>32</v>
      </c>
      <c r="H576" s="7" t="str">
        <f>VLOOKUP($G576,KeyValues!$S$2:$T$64,2)</f>
        <v>Fang</v>
      </c>
      <c r="I576">
        <f t="shared" si="99"/>
        <v>575</v>
      </c>
      <c r="J576">
        <f t="shared" si="101"/>
        <v>0</v>
      </c>
      <c r="K576" s="8">
        <f>IF(OR($E576=9,$E576=5),VLOOKUP(J576,KeyValues!$D$2:$E$562,2),IF(AND($E576=14,NOT(VLOOKUP(J576,KeyValues!$D$2:$E$562,2) = 0)),"???",0))</f>
        <v>0</v>
      </c>
      <c r="L576">
        <f t="shared" si="102"/>
        <v>0</v>
      </c>
      <c r="M576">
        <f t="shared" si="103"/>
        <v>0</v>
      </c>
      <c r="N576">
        <f t="shared" si="104"/>
        <v>0</v>
      </c>
      <c r="O576">
        <f t="shared" si="105"/>
        <v>0</v>
      </c>
      <c r="P576">
        <f t="shared" si="106"/>
        <v>3</v>
      </c>
      <c r="Q576">
        <f t="shared" si="107"/>
        <v>0</v>
      </c>
    </row>
    <row r="577" spans="1:17" x14ac:dyDescent="0.25">
      <c r="A577" t="s">
        <v>575</v>
      </c>
      <c r="B577" s="5" t="str">
        <f>VLOOKUP(I577,KeyValues!$J$2:$K$1401,2)</f>
        <v>Grass-Guard</v>
      </c>
      <c r="C577">
        <f t="shared" si="96"/>
        <v>2500</v>
      </c>
      <c r="D577">
        <f t="shared" si="97"/>
        <v>125</v>
      </c>
      <c r="E577">
        <f t="shared" si="98"/>
        <v>15</v>
      </c>
      <c r="F577" s="7" t="str">
        <f>VLOOKUP(E577,KeyValues!$A$2:$B592,2)</f>
        <v>Specific Items</v>
      </c>
      <c r="G577">
        <f t="shared" si="100"/>
        <v>49</v>
      </c>
      <c r="H577" s="7" t="str">
        <f>VLOOKUP($G577,KeyValues!$S$2:$T$64,2)</f>
        <v>Jewel</v>
      </c>
      <c r="I577">
        <f t="shared" si="99"/>
        <v>576</v>
      </c>
      <c r="J577">
        <f t="shared" si="101"/>
        <v>0</v>
      </c>
      <c r="K577" s="8">
        <f>IF(OR($E577=9,$E577=5),VLOOKUP(J577,KeyValues!$D$2:$E$562,2),IF(AND($E577=14,NOT(VLOOKUP(J577,KeyValues!$D$2:$E$562,2) = 0)),"???",0))</f>
        <v>0</v>
      </c>
      <c r="L577">
        <f t="shared" si="102"/>
        <v>0</v>
      </c>
      <c r="M577">
        <f t="shared" si="103"/>
        <v>0</v>
      </c>
      <c r="N577">
        <f t="shared" si="104"/>
        <v>6</v>
      </c>
      <c r="O577">
        <f t="shared" si="105"/>
        <v>0</v>
      </c>
      <c r="P577">
        <f t="shared" si="106"/>
        <v>3</v>
      </c>
      <c r="Q577">
        <f t="shared" si="107"/>
        <v>0</v>
      </c>
    </row>
    <row r="578" spans="1:17" x14ac:dyDescent="0.25">
      <c r="A578" t="s">
        <v>576</v>
      </c>
      <c r="B578" s="5" t="str">
        <f>VLOOKUP(I578,KeyValues!$J$2:$K$1401,2)</f>
        <v>Leafy Tie</v>
      </c>
      <c r="C578">
        <f t="shared" ref="C578:C641" si="108">HEX2DEC(MID($A578,4,2)&amp;MID($A578,1,2))</f>
        <v>2500</v>
      </c>
      <c r="D578">
        <f t="shared" ref="D578:D641" si="109">HEX2DEC(MID($A578,10,2)&amp;MID($A578,7,2))</f>
        <v>125</v>
      </c>
      <c r="E578">
        <f t="shared" ref="E578:E641" si="110">HEX2DEC(MID($A578,13,2))</f>
        <v>15</v>
      </c>
      <c r="F578" s="7" t="str">
        <f>VLOOKUP(E578,KeyValues!$A$2:$B593,2)</f>
        <v>Specific Items</v>
      </c>
      <c r="G578">
        <f t="shared" si="100"/>
        <v>52</v>
      </c>
      <c r="H578" s="7" t="str">
        <f>VLOOKUP($G578,KeyValues!$S$2:$T$64,2)</f>
        <v>Tie</v>
      </c>
      <c r="I578">
        <f t="shared" ref="I578:I641" si="111">HEX2DEC(MID($A578,22,2)&amp;MID($A578,19,2))</f>
        <v>577</v>
      </c>
      <c r="J578">
        <f t="shared" si="101"/>
        <v>0</v>
      </c>
      <c r="K578" s="8">
        <f>IF(OR($E578=9,$E578=5),VLOOKUP(J578,KeyValues!$D$2:$E$562,2),IF(AND($E578=14,NOT(VLOOKUP(J578,KeyValues!$D$2:$E$562,2) = 0)),"???",0))</f>
        <v>0</v>
      </c>
      <c r="L578">
        <f t="shared" si="102"/>
        <v>0</v>
      </c>
      <c r="M578">
        <f t="shared" si="103"/>
        <v>0</v>
      </c>
      <c r="N578">
        <f t="shared" si="104"/>
        <v>10</v>
      </c>
      <c r="O578">
        <f t="shared" si="105"/>
        <v>0</v>
      </c>
      <c r="P578">
        <f t="shared" si="106"/>
        <v>3</v>
      </c>
      <c r="Q578">
        <f t="shared" si="107"/>
        <v>0</v>
      </c>
    </row>
    <row r="579" spans="1:17" x14ac:dyDescent="0.25">
      <c r="A579" t="s">
        <v>577</v>
      </c>
      <c r="B579" s="5" t="str">
        <f>VLOOKUP(I579,KeyValues!$J$2:$K$1401,2)</f>
        <v>Ivy-Claw</v>
      </c>
      <c r="C579">
        <f t="shared" si="108"/>
        <v>2500</v>
      </c>
      <c r="D579">
        <f t="shared" si="109"/>
        <v>125</v>
      </c>
      <c r="E579">
        <f t="shared" si="110"/>
        <v>15</v>
      </c>
      <c r="F579" s="7" t="str">
        <f>VLOOKUP(E579,KeyValues!$A$2:$B594,2)</f>
        <v>Specific Items</v>
      </c>
      <c r="G579">
        <f t="shared" ref="G579:G642" si="112">HEX2DEC(MID($A579,16,2))</f>
        <v>39</v>
      </c>
      <c r="H579" s="7" t="str">
        <f>VLOOKUP($G579,KeyValues!$S$2:$T$64,2)</f>
        <v>Claw</v>
      </c>
      <c r="I579">
        <f t="shared" si="111"/>
        <v>578</v>
      </c>
      <c r="J579">
        <f t="shared" ref="J579:J642" si="113">HEX2DEC(MID($A579,28,2)&amp;MID($A579,25,2))</f>
        <v>0</v>
      </c>
      <c r="K579" s="8">
        <f>IF(OR($E579=9,$E579=5),VLOOKUP(J579,KeyValues!$D$2:$E$562,2),IF(AND($E579=14,NOT(VLOOKUP(J579,KeyValues!$D$2:$E$562,2) = 0)),"???",0))</f>
        <v>0</v>
      </c>
      <c r="L579">
        <f t="shared" ref="L579:L642" si="114">HEX2DEC(MID($A579,31,2))</f>
        <v>0</v>
      </c>
      <c r="M579">
        <f t="shared" ref="M579:M642" si="115">HEX2DEC(MID($A579,34,2))</f>
        <v>0</v>
      </c>
      <c r="N579">
        <f t="shared" ref="N579:N642" si="116">HEX2DEC(MID($A579,37,2))</f>
        <v>0</v>
      </c>
      <c r="O579">
        <f t="shared" ref="O579:O642" si="117">HEX2DEC(MID($A579,40,2))</f>
        <v>0</v>
      </c>
      <c r="P579">
        <f t="shared" ref="P579:P642" si="118">HEX2DEC(MID($A579,43,2))</f>
        <v>3</v>
      </c>
      <c r="Q579">
        <f t="shared" ref="Q579:Q642" si="119">HEX2DEC(MID($A579,46,2))</f>
        <v>0</v>
      </c>
    </row>
    <row r="580" spans="1:17" x14ac:dyDescent="0.25">
      <c r="A580" t="s">
        <v>578</v>
      </c>
      <c r="B580" s="5" t="str">
        <f>VLOOKUP(I580,KeyValues!$J$2:$K$1401,2)</f>
        <v>Ivy-Fang</v>
      </c>
      <c r="C580">
        <f t="shared" si="108"/>
        <v>2500</v>
      </c>
      <c r="D580">
        <f t="shared" si="109"/>
        <v>125</v>
      </c>
      <c r="E580">
        <f t="shared" si="110"/>
        <v>15</v>
      </c>
      <c r="F580" s="7" t="str">
        <f>VLOOKUP(E580,KeyValues!$A$2:$B595,2)</f>
        <v>Specific Items</v>
      </c>
      <c r="G580">
        <f t="shared" si="112"/>
        <v>32</v>
      </c>
      <c r="H580" s="7" t="str">
        <f>VLOOKUP($G580,KeyValues!$S$2:$T$64,2)</f>
        <v>Fang</v>
      </c>
      <c r="I580">
        <f t="shared" si="111"/>
        <v>579</v>
      </c>
      <c r="J580">
        <f t="shared" si="113"/>
        <v>0</v>
      </c>
      <c r="K580" s="8">
        <f>IF(OR($E580=9,$E580=5),VLOOKUP(J580,KeyValues!$D$2:$E$562,2),IF(AND($E580=14,NOT(VLOOKUP(J580,KeyValues!$D$2:$E$562,2) = 0)),"???",0))</f>
        <v>0</v>
      </c>
      <c r="L580">
        <f t="shared" si="114"/>
        <v>0</v>
      </c>
      <c r="M580">
        <f t="shared" si="115"/>
        <v>0</v>
      </c>
      <c r="N580">
        <f t="shared" si="116"/>
        <v>0</v>
      </c>
      <c r="O580">
        <f t="shared" si="117"/>
        <v>0</v>
      </c>
      <c r="P580">
        <f t="shared" si="118"/>
        <v>3</v>
      </c>
      <c r="Q580">
        <f t="shared" si="119"/>
        <v>0</v>
      </c>
    </row>
    <row r="581" spans="1:17" x14ac:dyDescent="0.25">
      <c r="A581" t="s">
        <v>579</v>
      </c>
      <c r="B581" s="5" t="str">
        <f>VLOOKUP(I581,KeyValues!$J$2:$K$1401,2)</f>
        <v>Ivy-Crest</v>
      </c>
      <c r="C581">
        <f t="shared" si="108"/>
        <v>2500</v>
      </c>
      <c r="D581">
        <f t="shared" si="109"/>
        <v>125</v>
      </c>
      <c r="E581">
        <f t="shared" si="110"/>
        <v>15</v>
      </c>
      <c r="F581" s="7" t="str">
        <f>VLOOKUP(E581,KeyValues!$A$2:$B596,2)</f>
        <v>Specific Items</v>
      </c>
      <c r="G581">
        <f t="shared" si="112"/>
        <v>28</v>
      </c>
      <c r="H581" s="7" t="str">
        <f>VLOOKUP($G581,KeyValues!$S$2:$T$64,2)</f>
        <v>Amulet</v>
      </c>
      <c r="I581">
        <f t="shared" si="111"/>
        <v>580</v>
      </c>
      <c r="J581">
        <f t="shared" si="113"/>
        <v>0</v>
      </c>
      <c r="K581" s="8">
        <f>IF(OR($E581=9,$E581=5),VLOOKUP(J581,KeyValues!$D$2:$E$562,2),IF(AND($E581=14,NOT(VLOOKUP(J581,KeyValues!$D$2:$E$562,2) = 0)),"???",0))</f>
        <v>0</v>
      </c>
      <c r="L581">
        <f t="shared" si="114"/>
        <v>0</v>
      </c>
      <c r="M581">
        <f t="shared" si="115"/>
        <v>0</v>
      </c>
      <c r="N581">
        <f t="shared" si="116"/>
        <v>2</v>
      </c>
      <c r="O581">
        <f t="shared" si="117"/>
        <v>0</v>
      </c>
      <c r="P581">
        <f t="shared" si="118"/>
        <v>3</v>
      </c>
      <c r="Q581">
        <f t="shared" si="119"/>
        <v>0</v>
      </c>
    </row>
    <row r="582" spans="1:17" x14ac:dyDescent="0.25">
      <c r="A582" t="s">
        <v>580</v>
      </c>
      <c r="B582" s="5" t="str">
        <f>VLOOKUP(I582,KeyValues!$J$2:$K$1401,2)</f>
        <v>Plant Torc</v>
      </c>
      <c r="C582">
        <f t="shared" si="108"/>
        <v>2500</v>
      </c>
      <c r="D582">
        <f t="shared" si="109"/>
        <v>125</v>
      </c>
      <c r="E582">
        <f t="shared" si="110"/>
        <v>15</v>
      </c>
      <c r="F582" s="7" t="str">
        <f>VLOOKUP(E582,KeyValues!$A$2:$B597,2)</f>
        <v>Specific Items</v>
      </c>
      <c r="G582">
        <f t="shared" si="112"/>
        <v>54</v>
      </c>
      <c r="H582" s="7" t="str">
        <f>VLOOKUP($G582,KeyValues!$S$2:$T$64,2)</f>
        <v>Ring</v>
      </c>
      <c r="I582">
        <f t="shared" si="111"/>
        <v>581</v>
      </c>
      <c r="J582">
        <f t="shared" si="113"/>
        <v>0</v>
      </c>
      <c r="K582" s="8">
        <f>IF(OR($E582=9,$E582=5),VLOOKUP(J582,KeyValues!$D$2:$E$562,2),IF(AND($E582=14,NOT(VLOOKUP(J582,KeyValues!$D$2:$E$562,2) = 0)),"???",0))</f>
        <v>0</v>
      </c>
      <c r="L582">
        <f t="shared" si="114"/>
        <v>0</v>
      </c>
      <c r="M582">
        <f t="shared" si="115"/>
        <v>0</v>
      </c>
      <c r="N582">
        <f t="shared" si="116"/>
        <v>5</v>
      </c>
      <c r="O582">
        <f t="shared" si="117"/>
        <v>0</v>
      </c>
      <c r="P582">
        <f t="shared" si="118"/>
        <v>3</v>
      </c>
      <c r="Q582">
        <f t="shared" si="119"/>
        <v>0</v>
      </c>
    </row>
    <row r="583" spans="1:17" x14ac:dyDescent="0.25">
      <c r="A583" t="s">
        <v>581</v>
      </c>
      <c r="B583" s="5" t="str">
        <f>VLOOKUP(I583,KeyValues!$J$2:$K$1401,2)</f>
        <v>Venus-Claw</v>
      </c>
      <c r="C583">
        <f t="shared" si="108"/>
        <v>2500</v>
      </c>
      <c r="D583">
        <f t="shared" si="109"/>
        <v>125</v>
      </c>
      <c r="E583">
        <f t="shared" si="110"/>
        <v>15</v>
      </c>
      <c r="F583" s="7" t="str">
        <f>VLOOKUP(E583,KeyValues!$A$2:$B598,2)</f>
        <v>Specific Items</v>
      </c>
      <c r="G583">
        <f t="shared" si="112"/>
        <v>39</v>
      </c>
      <c r="H583" s="7" t="str">
        <f>VLOOKUP($G583,KeyValues!$S$2:$T$64,2)</f>
        <v>Claw</v>
      </c>
      <c r="I583">
        <f t="shared" si="111"/>
        <v>582</v>
      </c>
      <c r="J583">
        <f t="shared" si="113"/>
        <v>0</v>
      </c>
      <c r="K583" s="8">
        <f>IF(OR($E583=9,$E583=5),VLOOKUP(J583,KeyValues!$D$2:$E$562,2),IF(AND($E583=14,NOT(VLOOKUP(J583,KeyValues!$D$2:$E$562,2) = 0)),"???",0))</f>
        <v>0</v>
      </c>
      <c r="L583">
        <f t="shared" si="114"/>
        <v>0</v>
      </c>
      <c r="M583">
        <f t="shared" si="115"/>
        <v>0</v>
      </c>
      <c r="N583">
        <f t="shared" si="116"/>
        <v>0</v>
      </c>
      <c r="O583">
        <f t="shared" si="117"/>
        <v>0</v>
      </c>
      <c r="P583">
        <f t="shared" si="118"/>
        <v>3</v>
      </c>
      <c r="Q583">
        <f t="shared" si="119"/>
        <v>0</v>
      </c>
    </row>
    <row r="584" spans="1:17" x14ac:dyDescent="0.25">
      <c r="A584" t="s">
        <v>582</v>
      </c>
      <c r="B584" s="5" t="str">
        <f>VLOOKUP(I584,KeyValues!$J$2:$K$1401,2)</f>
        <v>Venus-Fang</v>
      </c>
      <c r="C584">
        <f t="shared" si="108"/>
        <v>2500</v>
      </c>
      <c r="D584">
        <f t="shared" si="109"/>
        <v>125</v>
      </c>
      <c r="E584">
        <f t="shared" si="110"/>
        <v>15</v>
      </c>
      <c r="F584" s="7" t="str">
        <f>VLOOKUP(E584,KeyValues!$A$2:$B599,2)</f>
        <v>Specific Items</v>
      </c>
      <c r="G584">
        <f t="shared" si="112"/>
        <v>32</v>
      </c>
      <c r="H584" s="7" t="str">
        <f>VLOOKUP($G584,KeyValues!$S$2:$T$64,2)</f>
        <v>Fang</v>
      </c>
      <c r="I584">
        <f t="shared" si="111"/>
        <v>583</v>
      </c>
      <c r="J584">
        <f t="shared" si="113"/>
        <v>0</v>
      </c>
      <c r="K584" s="8">
        <f>IF(OR($E584=9,$E584=5),VLOOKUP(J584,KeyValues!$D$2:$E$562,2),IF(AND($E584=14,NOT(VLOOKUP(J584,KeyValues!$D$2:$E$562,2) = 0)),"???",0))</f>
        <v>0</v>
      </c>
      <c r="L584">
        <f t="shared" si="114"/>
        <v>0</v>
      </c>
      <c r="M584">
        <f t="shared" si="115"/>
        <v>0</v>
      </c>
      <c r="N584">
        <f t="shared" si="116"/>
        <v>0</v>
      </c>
      <c r="O584">
        <f t="shared" si="117"/>
        <v>0</v>
      </c>
      <c r="P584">
        <f t="shared" si="118"/>
        <v>3</v>
      </c>
      <c r="Q584">
        <f t="shared" si="119"/>
        <v>0</v>
      </c>
    </row>
    <row r="585" spans="1:17" x14ac:dyDescent="0.25">
      <c r="A585" t="s">
        <v>583</v>
      </c>
      <c r="B585" s="5" t="str">
        <f>VLOOKUP(I585,KeyValues!$J$2:$K$1401,2)</f>
        <v>Venus-Seal</v>
      </c>
      <c r="C585">
        <f t="shared" si="108"/>
        <v>2500</v>
      </c>
      <c r="D585">
        <f t="shared" si="109"/>
        <v>125</v>
      </c>
      <c r="E585">
        <f t="shared" si="110"/>
        <v>15</v>
      </c>
      <c r="F585" s="7" t="str">
        <f>VLOOKUP(E585,KeyValues!$A$2:$B600,2)</f>
        <v>Specific Items</v>
      </c>
      <c r="G585">
        <f t="shared" si="112"/>
        <v>28</v>
      </c>
      <c r="H585" s="7" t="str">
        <f>VLOOKUP($G585,KeyValues!$S$2:$T$64,2)</f>
        <v>Amulet</v>
      </c>
      <c r="I585">
        <f t="shared" si="111"/>
        <v>584</v>
      </c>
      <c r="J585">
        <f t="shared" si="113"/>
        <v>0</v>
      </c>
      <c r="K585" s="8">
        <f>IF(OR($E585=9,$E585=5),VLOOKUP(J585,KeyValues!$D$2:$E$562,2),IF(AND($E585=14,NOT(VLOOKUP(J585,KeyValues!$D$2:$E$562,2) = 0)),"???",0))</f>
        <v>0</v>
      </c>
      <c r="L585">
        <f t="shared" si="114"/>
        <v>0</v>
      </c>
      <c r="M585">
        <f t="shared" si="115"/>
        <v>0</v>
      </c>
      <c r="N585">
        <f t="shared" si="116"/>
        <v>11</v>
      </c>
      <c r="O585">
        <f t="shared" si="117"/>
        <v>0</v>
      </c>
      <c r="P585">
        <f t="shared" si="118"/>
        <v>3</v>
      </c>
      <c r="Q585">
        <f t="shared" si="119"/>
        <v>0</v>
      </c>
    </row>
    <row r="586" spans="1:17" x14ac:dyDescent="0.25">
      <c r="A586" t="s">
        <v>584</v>
      </c>
      <c r="B586" s="5" t="str">
        <f>VLOOKUP(I586,KeyValues!$J$2:$K$1401,2)</f>
        <v>Solar Sash</v>
      </c>
      <c r="C586">
        <f t="shared" si="108"/>
        <v>2500</v>
      </c>
      <c r="D586">
        <f t="shared" si="109"/>
        <v>125</v>
      </c>
      <c r="E586">
        <f t="shared" si="110"/>
        <v>15</v>
      </c>
      <c r="F586" s="7" t="str">
        <f>VLOOKUP(E586,KeyValues!$A$2:$B601,2)</f>
        <v>Specific Items</v>
      </c>
      <c r="G586">
        <f t="shared" si="112"/>
        <v>37</v>
      </c>
      <c r="H586" s="7" t="str">
        <f>VLOOKUP($G586,KeyValues!$S$2:$T$64,2)</f>
        <v>Scarf 2</v>
      </c>
      <c r="I586">
        <f t="shared" si="111"/>
        <v>585</v>
      </c>
      <c r="J586">
        <f t="shared" si="113"/>
        <v>0</v>
      </c>
      <c r="K586" s="8">
        <f>IF(OR($E586=9,$E586=5),VLOOKUP(J586,KeyValues!$D$2:$E$562,2),IF(AND($E586=14,NOT(VLOOKUP(J586,KeyValues!$D$2:$E$562,2) = 0)),"???",0))</f>
        <v>0</v>
      </c>
      <c r="L586">
        <f t="shared" si="114"/>
        <v>0</v>
      </c>
      <c r="M586">
        <f t="shared" si="115"/>
        <v>0</v>
      </c>
      <c r="N586">
        <f t="shared" si="116"/>
        <v>0</v>
      </c>
      <c r="O586">
        <f t="shared" si="117"/>
        <v>0</v>
      </c>
      <c r="P586">
        <f t="shared" si="118"/>
        <v>3</v>
      </c>
      <c r="Q586">
        <f t="shared" si="119"/>
        <v>0</v>
      </c>
    </row>
    <row r="587" spans="1:17" x14ac:dyDescent="0.25">
      <c r="A587" t="s">
        <v>585</v>
      </c>
      <c r="B587" s="5" t="str">
        <f>VLOOKUP(I587,KeyValues!$J$2:$K$1401,2)</f>
        <v>Char-Claw</v>
      </c>
      <c r="C587">
        <f t="shared" si="108"/>
        <v>2500</v>
      </c>
      <c r="D587">
        <f t="shared" si="109"/>
        <v>125</v>
      </c>
      <c r="E587">
        <f t="shared" si="110"/>
        <v>15</v>
      </c>
      <c r="F587" s="7" t="str">
        <f>VLOOKUP(E587,KeyValues!$A$2:$B602,2)</f>
        <v>Specific Items</v>
      </c>
      <c r="G587">
        <f t="shared" si="112"/>
        <v>39</v>
      </c>
      <c r="H587" s="7" t="str">
        <f>VLOOKUP($G587,KeyValues!$S$2:$T$64,2)</f>
        <v>Claw</v>
      </c>
      <c r="I587">
        <f t="shared" si="111"/>
        <v>586</v>
      </c>
      <c r="J587">
        <f t="shared" si="113"/>
        <v>0</v>
      </c>
      <c r="K587" s="8">
        <f>IF(OR($E587=9,$E587=5),VLOOKUP(J587,KeyValues!$D$2:$E$562,2),IF(AND($E587=14,NOT(VLOOKUP(J587,KeyValues!$D$2:$E$562,2) = 0)),"???",0))</f>
        <v>0</v>
      </c>
      <c r="L587">
        <f t="shared" si="114"/>
        <v>0</v>
      </c>
      <c r="M587">
        <f t="shared" si="115"/>
        <v>0</v>
      </c>
      <c r="N587">
        <f t="shared" si="116"/>
        <v>0</v>
      </c>
      <c r="O587">
        <f t="shared" si="117"/>
        <v>0</v>
      </c>
      <c r="P587">
        <f t="shared" si="118"/>
        <v>3</v>
      </c>
      <c r="Q587">
        <f t="shared" si="119"/>
        <v>0</v>
      </c>
    </row>
    <row r="588" spans="1:17" x14ac:dyDescent="0.25">
      <c r="A588" t="s">
        <v>586</v>
      </c>
      <c r="B588" s="5" t="str">
        <f>VLOOKUP(I588,KeyValues!$J$2:$K$1401,2)</f>
        <v>Char-Fang</v>
      </c>
      <c r="C588">
        <f t="shared" si="108"/>
        <v>2500</v>
      </c>
      <c r="D588">
        <f t="shared" si="109"/>
        <v>125</v>
      </c>
      <c r="E588">
        <f t="shared" si="110"/>
        <v>15</v>
      </c>
      <c r="F588" s="7" t="str">
        <f>VLOOKUP(E588,KeyValues!$A$2:$B603,2)</f>
        <v>Specific Items</v>
      </c>
      <c r="G588">
        <f t="shared" si="112"/>
        <v>32</v>
      </c>
      <c r="H588" s="7" t="str">
        <f>VLOOKUP($G588,KeyValues!$S$2:$T$64,2)</f>
        <v>Fang</v>
      </c>
      <c r="I588">
        <f t="shared" si="111"/>
        <v>587</v>
      </c>
      <c r="J588">
        <f t="shared" si="113"/>
        <v>0</v>
      </c>
      <c r="K588" s="8">
        <f>IF(OR($E588=9,$E588=5),VLOOKUP(J588,KeyValues!$D$2:$E$562,2),IF(AND($E588=14,NOT(VLOOKUP(J588,KeyValues!$D$2:$E$562,2) = 0)),"???",0))</f>
        <v>0</v>
      </c>
      <c r="L588">
        <f t="shared" si="114"/>
        <v>0</v>
      </c>
      <c r="M588">
        <f t="shared" si="115"/>
        <v>0</v>
      </c>
      <c r="N588">
        <f t="shared" si="116"/>
        <v>0</v>
      </c>
      <c r="O588">
        <f t="shared" si="117"/>
        <v>0</v>
      </c>
      <c r="P588">
        <f t="shared" si="118"/>
        <v>3</v>
      </c>
      <c r="Q588">
        <f t="shared" si="119"/>
        <v>0</v>
      </c>
    </row>
    <row r="589" spans="1:17" x14ac:dyDescent="0.25">
      <c r="A589" t="s">
        <v>587</v>
      </c>
      <c r="B589" s="5" t="str">
        <f>VLOOKUP(I589,KeyValues!$J$2:$K$1401,2)</f>
        <v>Fiery Heart</v>
      </c>
      <c r="C589">
        <f t="shared" si="108"/>
        <v>2500</v>
      </c>
      <c r="D589">
        <f t="shared" si="109"/>
        <v>125</v>
      </c>
      <c r="E589">
        <f t="shared" si="110"/>
        <v>15</v>
      </c>
      <c r="F589" s="7" t="str">
        <f>VLOOKUP(E589,KeyValues!$A$2:$B604,2)</f>
        <v>Specific Items</v>
      </c>
      <c r="G589">
        <f t="shared" si="112"/>
        <v>42</v>
      </c>
      <c r="H589" s="7" t="str">
        <f>VLOOKUP($G589,KeyValues!$S$2:$T$64,2)</f>
        <v>Heart</v>
      </c>
      <c r="I589">
        <f t="shared" si="111"/>
        <v>588</v>
      </c>
      <c r="J589">
        <f t="shared" si="113"/>
        <v>0</v>
      </c>
      <c r="K589" s="8">
        <f>IF(OR($E589=9,$E589=5),VLOOKUP(J589,KeyValues!$D$2:$E$562,2),IF(AND($E589=14,NOT(VLOOKUP(J589,KeyValues!$D$2:$E$562,2) = 0)),"???",0))</f>
        <v>0</v>
      </c>
      <c r="L589">
        <f t="shared" si="114"/>
        <v>0</v>
      </c>
      <c r="M589">
        <f t="shared" si="115"/>
        <v>0</v>
      </c>
      <c r="N589">
        <f t="shared" si="116"/>
        <v>4</v>
      </c>
      <c r="O589">
        <f t="shared" si="117"/>
        <v>0</v>
      </c>
      <c r="P589">
        <f t="shared" si="118"/>
        <v>3</v>
      </c>
      <c r="Q589">
        <f t="shared" si="119"/>
        <v>0</v>
      </c>
    </row>
    <row r="590" spans="1:17" x14ac:dyDescent="0.25">
      <c r="A590" t="s">
        <v>588</v>
      </c>
      <c r="B590" s="5" t="str">
        <f>VLOOKUP(I590,KeyValues!$J$2:$K$1401,2)</f>
        <v>Heat Armlet</v>
      </c>
      <c r="C590">
        <f t="shared" si="108"/>
        <v>2500</v>
      </c>
      <c r="D590">
        <f t="shared" si="109"/>
        <v>125</v>
      </c>
      <c r="E590">
        <f t="shared" si="110"/>
        <v>15</v>
      </c>
      <c r="F590" s="7" t="str">
        <f>VLOOKUP(E590,KeyValues!$A$2:$B605,2)</f>
        <v>Specific Items</v>
      </c>
      <c r="G590">
        <f t="shared" si="112"/>
        <v>54</v>
      </c>
      <c r="H590" s="7" t="str">
        <f>VLOOKUP($G590,KeyValues!$S$2:$T$64,2)</f>
        <v>Ring</v>
      </c>
      <c r="I590">
        <f t="shared" si="111"/>
        <v>589</v>
      </c>
      <c r="J590">
        <f t="shared" si="113"/>
        <v>0</v>
      </c>
      <c r="K590" s="8">
        <f>IF(OR($E590=9,$E590=5),VLOOKUP(J590,KeyValues!$D$2:$E$562,2),IF(AND($E590=14,NOT(VLOOKUP(J590,KeyValues!$D$2:$E$562,2) = 0)),"???",0))</f>
        <v>0</v>
      </c>
      <c r="L590">
        <f t="shared" si="114"/>
        <v>0</v>
      </c>
      <c r="M590">
        <f t="shared" si="115"/>
        <v>0</v>
      </c>
      <c r="N590">
        <f t="shared" si="116"/>
        <v>4</v>
      </c>
      <c r="O590">
        <f t="shared" si="117"/>
        <v>0</v>
      </c>
      <c r="P590">
        <f t="shared" si="118"/>
        <v>3</v>
      </c>
      <c r="Q590">
        <f t="shared" si="119"/>
        <v>0</v>
      </c>
    </row>
    <row r="591" spans="1:17" x14ac:dyDescent="0.25">
      <c r="A591" t="s">
        <v>589</v>
      </c>
      <c r="B591" s="5" t="str">
        <f>VLOOKUP(I591,KeyValues!$J$2:$K$1401,2)</f>
        <v>Charme-Claw</v>
      </c>
      <c r="C591">
        <f t="shared" si="108"/>
        <v>2500</v>
      </c>
      <c r="D591">
        <f t="shared" si="109"/>
        <v>125</v>
      </c>
      <c r="E591">
        <f t="shared" si="110"/>
        <v>15</v>
      </c>
      <c r="F591" s="7" t="str">
        <f>VLOOKUP(E591,KeyValues!$A$2:$B606,2)</f>
        <v>Specific Items</v>
      </c>
      <c r="G591">
        <f t="shared" si="112"/>
        <v>39</v>
      </c>
      <c r="H591" s="7" t="str">
        <f>VLOOKUP($G591,KeyValues!$S$2:$T$64,2)</f>
        <v>Claw</v>
      </c>
      <c r="I591">
        <f t="shared" si="111"/>
        <v>590</v>
      </c>
      <c r="J591">
        <f t="shared" si="113"/>
        <v>0</v>
      </c>
      <c r="K591" s="8">
        <f>IF(OR($E591=9,$E591=5),VLOOKUP(J591,KeyValues!$D$2:$E$562,2),IF(AND($E591=14,NOT(VLOOKUP(J591,KeyValues!$D$2:$E$562,2) = 0)),"???",0))</f>
        <v>0</v>
      </c>
      <c r="L591">
        <f t="shared" si="114"/>
        <v>0</v>
      </c>
      <c r="M591">
        <f t="shared" si="115"/>
        <v>0</v>
      </c>
      <c r="N591">
        <f t="shared" si="116"/>
        <v>0</v>
      </c>
      <c r="O591">
        <f t="shared" si="117"/>
        <v>0</v>
      </c>
      <c r="P591">
        <f t="shared" si="118"/>
        <v>3</v>
      </c>
      <c r="Q591">
        <f t="shared" si="119"/>
        <v>0</v>
      </c>
    </row>
    <row r="592" spans="1:17" x14ac:dyDescent="0.25">
      <c r="A592" t="s">
        <v>590</v>
      </c>
      <c r="B592" s="5" t="str">
        <f>VLOOKUP(I592,KeyValues!$J$2:$K$1401,2)</f>
        <v>Charme-Fang</v>
      </c>
      <c r="C592">
        <f t="shared" si="108"/>
        <v>2500</v>
      </c>
      <c r="D592">
        <f t="shared" si="109"/>
        <v>125</v>
      </c>
      <c r="E592">
        <f t="shared" si="110"/>
        <v>15</v>
      </c>
      <c r="F592" s="7" t="str">
        <f>VLOOKUP(E592,KeyValues!$A$2:$B607,2)</f>
        <v>Specific Items</v>
      </c>
      <c r="G592">
        <f t="shared" si="112"/>
        <v>32</v>
      </c>
      <c r="H592" s="7" t="str">
        <f>VLOOKUP($G592,KeyValues!$S$2:$T$64,2)</f>
        <v>Fang</v>
      </c>
      <c r="I592">
        <f t="shared" si="111"/>
        <v>591</v>
      </c>
      <c r="J592">
        <f t="shared" si="113"/>
        <v>0</v>
      </c>
      <c r="K592" s="8">
        <f>IF(OR($E592=9,$E592=5),VLOOKUP(J592,KeyValues!$D$2:$E$562,2),IF(AND($E592=14,NOT(VLOOKUP(J592,KeyValues!$D$2:$E$562,2) = 0)),"???",0))</f>
        <v>0</v>
      </c>
      <c r="L592">
        <f t="shared" si="114"/>
        <v>0</v>
      </c>
      <c r="M592">
        <f t="shared" si="115"/>
        <v>0</v>
      </c>
      <c r="N592">
        <f t="shared" si="116"/>
        <v>0</v>
      </c>
      <c r="O592">
        <f t="shared" si="117"/>
        <v>0</v>
      </c>
      <c r="P592">
        <f t="shared" si="118"/>
        <v>3</v>
      </c>
      <c r="Q592">
        <f t="shared" si="119"/>
        <v>0</v>
      </c>
    </row>
    <row r="593" spans="1:17" x14ac:dyDescent="0.25">
      <c r="A593" t="s">
        <v>591</v>
      </c>
      <c r="B593" s="5" t="str">
        <f>VLOOKUP(I593,KeyValues!$J$2:$K$1401,2)</f>
        <v>Charme-Crest</v>
      </c>
      <c r="C593">
        <f t="shared" si="108"/>
        <v>2500</v>
      </c>
      <c r="D593">
        <f t="shared" si="109"/>
        <v>125</v>
      </c>
      <c r="E593">
        <f t="shared" si="110"/>
        <v>15</v>
      </c>
      <c r="F593" s="7" t="str">
        <f>VLOOKUP(E593,KeyValues!$A$2:$B608,2)</f>
        <v>Specific Items</v>
      </c>
      <c r="G593">
        <f t="shared" si="112"/>
        <v>28</v>
      </c>
      <c r="H593" s="7" t="str">
        <f>VLOOKUP($G593,KeyValues!$S$2:$T$64,2)</f>
        <v>Amulet</v>
      </c>
      <c r="I593">
        <f t="shared" si="111"/>
        <v>592</v>
      </c>
      <c r="J593">
        <f t="shared" si="113"/>
        <v>0</v>
      </c>
      <c r="K593" s="8">
        <f>IF(OR($E593=9,$E593=5),VLOOKUP(J593,KeyValues!$D$2:$E$562,2),IF(AND($E593=14,NOT(VLOOKUP(J593,KeyValues!$D$2:$E$562,2) = 0)),"???",0))</f>
        <v>0</v>
      </c>
      <c r="L593">
        <f t="shared" si="114"/>
        <v>0</v>
      </c>
      <c r="M593">
        <f t="shared" si="115"/>
        <v>0</v>
      </c>
      <c r="N593">
        <f t="shared" si="116"/>
        <v>2</v>
      </c>
      <c r="O593">
        <f t="shared" si="117"/>
        <v>0</v>
      </c>
      <c r="P593">
        <f t="shared" si="118"/>
        <v>3</v>
      </c>
      <c r="Q593">
        <f t="shared" si="119"/>
        <v>0</v>
      </c>
    </row>
    <row r="594" spans="1:17" x14ac:dyDescent="0.25">
      <c r="A594" t="s">
        <v>592</v>
      </c>
      <c r="B594" s="5" t="str">
        <f>VLOOKUP(I594,KeyValues!$J$2:$K$1401,2)</f>
        <v>Kindle Scarf</v>
      </c>
      <c r="C594">
        <f t="shared" si="108"/>
        <v>2500</v>
      </c>
      <c r="D594">
        <f t="shared" si="109"/>
        <v>125</v>
      </c>
      <c r="E594">
        <f t="shared" si="110"/>
        <v>15</v>
      </c>
      <c r="F594" s="7" t="str">
        <f>VLOOKUP(E594,KeyValues!$A$2:$B609,2)</f>
        <v>Specific Items</v>
      </c>
      <c r="G594">
        <f t="shared" si="112"/>
        <v>37</v>
      </c>
      <c r="H594" s="7" t="str">
        <f>VLOOKUP($G594,KeyValues!$S$2:$T$64,2)</f>
        <v>Scarf 2</v>
      </c>
      <c r="I594">
        <f t="shared" si="111"/>
        <v>593</v>
      </c>
      <c r="J594">
        <f t="shared" si="113"/>
        <v>0</v>
      </c>
      <c r="K594" s="8">
        <f>IF(OR($E594=9,$E594=5),VLOOKUP(J594,KeyValues!$D$2:$E$562,2),IF(AND($E594=14,NOT(VLOOKUP(J594,KeyValues!$D$2:$E$562,2) = 0)),"???",0))</f>
        <v>0</v>
      </c>
      <c r="L594">
        <f t="shared" si="114"/>
        <v>0</v>
      </c>
      <c r="M594">
        <f t="shared" si="115"/>
        <v>0</v>
      </c>
      <c r="N594">
        <f t="shared" si="116"/>
        <v>12</v>
      </c>
      <c r="O594">
        <f t="shared" si="117"/>
        <v>0</v>
      </c>
      <c r="P594">
        <f t="shared" si="118"/>
        <v>3</v>
      </c>
      <c r="Q594">
        <f t="shared" si="119"/>
        <v>0</v>
      </c>
    </row>
    <row r="595" spans="1:17" x14ac:dyDescent="0.25">
      <c r="A595" t="s">
        <v>593</v>
      </c>
      <c r="B595" s="5" t="str">
        <f>VLOOKUP(I595,KeyValues!$J$2:$K$1401,2)</f>
        <v>Chariz-Claw</v>
      </c>
      <c r="C595">
        <f t="shared" si="108"/>
        <v>2500</v>
      </c>
      <c r="D595">
        <f t="shared" si="109"/>
        <v>125</v>
      </c>
      <c r="E595">
        <f t="shared" si="110"/>
        <v>15</v>
      </c>
      <c r="F595" s="7" t="str">
        <f>VLOOKUP(E595,KeyValues!$A$2:$B610,2)</f>
        <v>Specific Items</v>
      </c>
      <c r="G595">
        <f t="shared" si="112"/>
        <v>39</v>
      </c>
      <c r="H595" s="7" t="str">
        <f>VLOOKUP($G595,KeyValues!$S$2:$T$64,2)</f>
        <v>Claw</v>
      </c>
      <c r="I595">
        <f t="shared" si="111"/>
        <v>594</v>
      </c>
      <c r="J595">
        <f t="shared" si="113"/>
        <v>0</v>
      </c>
      <c r="K595" s="8">
        <f>IF(OR($E595=9,$E595=5),VLOOKUP(J595,KeyValues!$D$2:$E$562,2),IF(AND($E595=14,NOT(VLOOKUP(J595,KeyValues!$D$2:$E$562,2) = 0)),"???",0))</f>
        <v>0</v>
      </c>
      <c r="L595">
        <f t="shared" si="114"/>
        <v>0</v>
      </c>
      <c r="M595">
        <f t="shared" si="115"/>
        <v>0</v>
      </c>
      <c r="N595">
        <f t="shared" si="116"/>
        <v>0</v>
      </c>
      <c r="O595">
        <f t="shared" si="117"/>
        <v>0</v>
      </c>
      <c r="P595">
        <f t="shared" si="118"/>
        <v>3</v>
      </c>
      <c r="Q595">
        <f t="shared" si="119"/>
        <v>0</v>
      </c>
    </row>
    <row r="596" spans="1:17" x14ac:dyDescent="0.25">
      <c r="A596" t="s">
        <v>594</v>
      </c>
      <c r="B596" s="5" t="str">
        <f>VLOOKUP(I596,KeyValues!$J$2:$K$1401,2)</f>
        <v>Chariz-Fang</v>
      </c>
      <c r="C596">
        <f t="shared" si="108"/>
        <v>2500</v>
      </c>
      <c r="D596">
        <f t="shared" si="109"/>
        <v>125</v>
      </c>
      <c r="E596">
        <f t="shared" si="110"/>
        <v>15</v>
      </c>
      <c r="F596" s="7" t="str">
        <f>VLOOKUP(E596,KeyValues!$A$2:$B611,2)</f>
        <v>Specific Items</v>
      </c>
      <c r="G596">
        <f t="shared" si="112"/>
        <v>32</v>
      </c>
      <c r="H596" s="7" t="str">
        <f>VLOOKUP($G596,KeyValues!$S$2:$T$64,2)</f>
        <v>Fang</v>
      </c>
      <c r="I596">
        <f t="shared" si="111"/>
        <v>595</v>
      </c>
      <c r="J596">
        <f t="shared" si="113"/>
        <v>0</v>
      </c>
      <c r="K596" s="8">
        <f>IF(OR($E596=9,$E596=5),VLOOKUP(J596,KeyValues!$D$2:$E$562,2),IF(AND($E596=14,NOT(VLOOKUP(J596,KeyValues!$D$2:$E$562,2) = 0)),"???",0))</f>
        <v>0</v>
      </c>
      <c r="L596">
        <f t="shared" si="114"/>
        <v>0</v>
      </c>
      <c r="M596">
        <f t="shared" si="115"/>
        <v>0</v>
      </c>
      <c r="N596">
        <f t="shared" si="116"/>
        <v>0</v>
      </c>
      <c r="O596">
        <f t="shared" si="117"/>
        <v>0</v>
      </c>
      <c r="P596">
        <f t="shared" si="118"/>
        <v>3</v>
      </c>
      <c r="Q596">
        <f t="shared" si="119"/>
        <v>0</v>
      </c>
    </row>
    <row r="597" spans="1:17" x14ac:dyDescent="0.25">
      <c r="A597" t="s">
        <v>595</v>
      </c>
      <c r="B597" s="5" t="str">
        <f>VLOOKUP(I597,KeyValues!$J$2:$K$1401,2)</f>
        <v>Chariz-Seal</v>
      </c>
      <c r="C597">
        <f t="shared" si="108"/>
        <v>2500</v>
      </c>
      <c r="D597">
        <f t="shared" si="109"/>
        <v>125</v>
      </c>
      <c r="E597">
        <f t="shared" si="110"/>
        <v>15</v>
      </c>
      <c r="F597" s="7" t="str">
        <f>VLOOKUP(E597,KeyValues!$A$2:$B612,2)</f>
        <v>Specific Items</v>
      </c>
      <c r="G597">
        <f t="shared" si="112"/>
        <v>28</v>
      </c>
      <c r="H597" s="7" t="str">
        <f>VLOOKUP($G597,KeyValues!$S$2:$T$64,2)</f>
        <v>Amulet</v>
      </c>
      <c r="I597">
        <f t="shared" si="111"/>
        <v>596</v>
      </c>
      <c r="J597">
        <f t="shared" si="113"/>
        <v>0</v>
      </c>
      <c r="K597" s="8">
        <f>IF(OR($E597=9,$E597=5),VLOOKUP(J597,KeyValues!$D$2:$E$562,2),IF(AND($E597=14,NOT(VLOOKUP(J597,KeyValues!$D$2:$E$562,2) = 0)),"???",0))</f>
        <v>0</v>
      </c>
      <c r="L597">
        <f t="shared" si="114"/>
        <v>0</v>
      </c>
      <c r="M597">
        <f t="shared" si="115"/>
        <v>0</v>
      </c>
      <c r="N597">
        <f t="shared" si="116"/>
        <v>11</v>
      </c>
      <c r="O597">
        <f t="shared" si="117"/>
        <v>0</v>
      </c>
      <c r="P597">
        <f t="shared" si="118"/>
        <v>3</v>
      </c>
      <c r="Q597">
        <f t="shared" si="119"/>
        <v>0</v>
      </c>
    </row>
    <row r="598" spans="1:17" x14ac:dyDescent="0.25">
      <c r="A598" t="s">
        <v>596</v>
      </c>
      <c r="B598" s="5" t="str">
        <f>VLOOKUP(I598,KeyValues!$J$2:$K$1401,2)</f>
        <v>Flame Bangle</v>
      </c>
      <c r="C598">
        <f t="shared" si="108"/>
        <v>2500</v>
      </c>
      <c r="D598">
        <f t="shared" si="109"/>
        <v>125</v>
      </c>
      <c r="E598">
        <f t="shared" si="110"/>
        <v>15</v>
      </c>
      <c r="F598" s="7" t="str">
        <f>VLOOKUP(E598,KeyValues!$A$2:$B613,2)</f>
        <v>Specific Items</v>
      </c>
      <c r="G598">
        <f t="shared" si="112"/>
        <v>54</v>
      </c>
      <c r="H598" s="7" t="str">
        <f>VLOOKUP($G598,KeyValues!$S$2:$T$64,2)</f>
        <v>Ring</v>
      </c>
      <c r="I598">
        <f t="shared" si="111"/>
        <v>597</v>
      </c>
      <c r="J598">
        <f t="shared" si="113"/>
        <v>0</v>
      </c>
      <c r="K598" s="8">
        <f>IF(OR($E598=9,$E598=5),VLOOKUP(J598,KeyValues!$D$2:$E$562,2),IF(AND($E598=14,NOT(VLOOKUP(J598,KeyValues!$D$2:$E$562,2) = 0)),"???",0))</f>
        <v>0</v>
      </c>
      <c r="L598">
        <f t="shared" si="114"/>
        <v>0</v>
      </c>
      <c r="M598">
        <f t="shared" si="115"/>
        <v>0</v>
      </c>
      <c r="N598">
        <f t="shared" si="116"/>
        <v>7</v>
      </c>
      <c r="O598">
        <f t="shared" si="117"/>
        <v>0</v>
      </c>
      <c r="P598">
        <f t="shared" si="118"/>
        <v>3</v>
      </c>
      <c r="Q598">
        <f t="shared" si="119"/>
        <v>0</v>
      </c>
    </row>
    <row r="599" spans="1:17" x14ac:dyDescent="0.25">
      <c r="A599" t="s">
        <v>597</v>
      </c>
      <c r="B599" s="5" t="str">
        <f>VLOOKUP(I599,KeyValues!$J$2:$K$1401,2)</f>
        <v>Squirt-Foam</v>
      </c>
      <c r="C599">
        <f t="shared" si="108"/>
        <v>2500</v>
      </c>
      <c r="D599">
        <f t="shared" si="109"/>
        <v>125</v>
      </c>
      <c r="E599">
        <f t="shared" si="110"/>
        <v>15</v>
      </c>
      <c r="F599" s="7" t="str">
        <f>VLOOKUP(E599,KeyValues!$A$2:$B614,2)</f>
        <v>Specific Items</v>
      </c>
      <c r="G599">
        <f t="shared" si="112"/>
        <v>15</v>
      </c>
      <c r="H599" s="7" t="str">
        <f>VLOOKUP($G599,KeyValues!$S$2:$T$64,2)</f>
        <v>Sphere</v>
      </c>
      <c r="I599">
        <f t="shared" si="111"/>
        <v>598</v>
      </c>
      <c r="J599">
        <f t="shared" si="113"/>
        <v>0</v>
      </c>
      <c r="K599" s="8">
        <f>IF(OR($E599=9,$E599=5),VLOOKUP(J599,KeyValues!$D$2:$E$562,2),IF(AND($E599=14,NOT(VLOOKUP(J599,KeyValues!$D$2:$E$562,2) = 0)),"???",0))</f>
        <v>0</v>
      </c>
      <c r="L599">
        <f t="shared" si="114"/>
        <v>0</v>
      </c>
      <c r="M599">
        <f t="shared" si="115"/>
        <v>0</v>
      </c>
      <c r="N599">
        <f t="shared" si="116"/>
        <v>12</v>
      </c>
      <c r="O599">
        <f t="shared" si="117"/>
        <v>0</v>
      </c>
      <c r="P599">
        <f t="shared" si="118"/>
        <v>3</v>
      </c>
      <c r="Q599">
        <f t="shared" si="119"/>
        <v>0</v>
      </c>
    </row>
    <row r="600" spans="1:17" x14ac:dyDescent="0.25">
      <c r="A600" t="s">
        <v>598</v>
      </c>
      <c r="B600" s="5" t="str">
        <f>VLOOKUP(I600,KeyValues!$J$2:$K$1401,2)</f>
        <v>Squirt-Card</v>
      </c>
      <c r="C600">
        <f t="shared" si="108"/>
        <v>2500</v>
      </c>
      <c r="D600">
        <f t="shared" si="109"/>
        <v>125</v>
      </c>
      <c r="E600">
        <f t="shared" si="110"/>
        <v>15</v>
      </c>
      <c r="F600" s="7" t="str">
        <f>VLOOKUP(E600,KeyValues!$A$2:$B615,2)</f>
        <v>Specific Items</v>
      </c>
      <c r="G600">
        <f t="shared" si="112"/>
        <v>27</v>
      </c>
      <c r="H600" s="7" t="str">
        <f>VLOOKUP($G600,KeyValues!$S$2:$T$64,2)</f>
        <v>Tag</v>
      </c>
      <c r="I600">
        <f t="shared" si="111"/>
        <v>599</v>
      </c>
      <c r="J600">
        <f t="shared" si="113"/>
        <v>0</v>
      </c>
      <c r="K600" s="8">
        <f>IF(OR($E600=9,$E600=5),VLOOKUP(J600,KeyValues!$D$2:$E$562,2),IF(AND($E600=14,NOT(VLOOKUP(J600,KeyValues!$D$2:$E$562,2) = 0)),"???",0))</f>
        <v>0</v>
      </c>
      <c r="L600">
        <f t="shared" si="114"/>
        <v>0</v>
      </c>
      <c r="M600">
        <f t="shared" si="115"/>
        <v>0</v>
      </c>
      <c r="N600">
        <f t="shared" si="116"/>
        <v>14</v>
      </c>
      <c r="O600">
        <f t="shared" si="117"/>
        <v>0</v>
      </c>
      <c r="P600">
        <f t="shared" si="118"/>
        <v>3</v>
      </c>
      <c r="Q600">
        <f t="shared" si="119"/>
        <v>0</v>
      </c>
    </row>
    <row r="601" spans="1:17" x14ac:dyDescent="0.25">
      <c r="A601" t="s">
        <v>599</v>
      </c>
      <c r="B601" s="5" t="str">
        <f>VLOOKUP(I601,KeyValues!$J$2:$K$1401,2)</f>
        <v>Water-Guard</v>
      </c>
      <c r="C601">
        <f t="shared" si="108"/>
        <v>2500</v>
      </c>
      <c r="D601">
        <f t="shared" si="109"/>
        <v>125</v>
      </c>
      <c r="E601">
        <f t="shared" si="110"/>
        <v>15</v>
      </c>
      <c r="F601" s="7" t="str">
        <f>VLOOKUP(E601,KeyValues!$A$2:$B616,2)</f>
        <v>Specific Items</v>
      </c>
      <c r="G601">
        <f t="shared" si="112"/>
        <v>49</v>
      </c>
      <c r="H601" s="7" t="str">
        <f>VLOOKUP($G601,KeyValues!$S$2:$T$64,2)</f>
        <v>Jewel</v>
      </c>
      <c r="I601">
        <f t="shared" si="111"/>
        <v>600</v>
      </c>
      <c r="J601">
        <f t="shared" si="113"/>
        <v>0</v>
      </c>
      <c r="K601" s="8">
        <f>IF(OR($E601=9,$E601=5),VLOOKUP(J601,KeyValues!$D$2:$E$562,2),IF(AND($E601=14,NOT(VLOOKUP(J601,KeyValues!$D$2:$E$562,2) = 0)),"???",0))</f>
        <v>0</v>
      </c>
      <c r="L601">
        <f t="shared" si="114"/>
        <v>0</v>
      </c>
      <c r="M601">
        <f t="shared" si="115"/>
        <v>0</v>
      </c>
      <c r="N601">
        <f t="shared" si="116"/>
        <v>6</v>
      </c>
      <c r="O601">
        <f t="shared" si="117"/>
        <v>0</v>
      </c>
      <c r="P601">
        <f t="shared" si="118"/>
        <v>3</v>
      </c>
      <c r="Q601">
        <f t="shared" si="119"/>
        <v>0</v>
      </c>
    </row>
    <row r="602" spans="1:17" x14ac:dyDescent="0.25">
      <c r="A602" t="s">
        <v>600</v>
      </c>
      <c r="B602" s="5" t="str">
        <f>VLOOKUP(I602,KeyValues!$J$2:$K$1401,2)</f>
        <v>Aqua Tie</v>
      </c>
      <c r="C602">
        <f t="shared" si="108"/>
        <v>2500</v>
      </c>
      <c r="D602">
        <f t="shared" si="109"/>
        <v>125</v>
      </c>
      <c r="E602">
        <f t="shared" si="110"/>
        <v>15</v>
      </c>
      <c r="F602" s="7" t="str">
        <f>VLOOKUP(E602,KeyValues!$A$2:$B617,2)</f>
        <v>Specific Items</v>
      </c>
      <c r="G602">
        <f t="shared" si="112"/>
        <v>52</v>
      </c>
      <c r="H602" s="7" t="str">
        <f>VLOOKUP($G602,KeyValues!$S$2:$T$64,2)</f>
        <v>Tie</v>
      </c>
      <c r="I602">
        <f t="shared" si="111"/>
        <v>601</v>
      </c>
      <c r="J602">
        <f t="shared" si="113"/>
        <v>0</v>
      </c>
      <c r="K602" s="8">
        <f>IF(OR($E602=9,$E602=5),VLOOKUP(J602,KeyValues!$D$2:$E$562,2),IF(AND($E602=14,NOT(VLOOKUP(J602,KeyValues!$D$2:$E$562,2) = 0)),"???",0))</f>
        <v>0</v>
      </c>
      <c r="L602">
        <f t="shared" si="114"/>
        <v>0</v>
      </c>
      <c r="M602">
        <f t="shared" si="115"/>
        <v>0</v>
      </c>
      <c r="N602">
        <f t="shared" si="116"/>
        <v>10</v>
      </c>
      <c r="O602">
        <f t="shared" si="117"/>
        <v>0</v>
      </c>
      <c r="P602">
        <f t="shared" si="118"/>
        <v>3</v>
      </c>
      <c r="Q602">
        <f t="shared" si="119"/>
        <v>0</v>
      </c>
    </row>
    <row r="603" spans="1:17" x14ac:dyDescent="0.25">
      <c r="A603" t="s">
        <v>601</v>
      </c>
      <c r="B603" s="5" t="str">
        <f>VLOOKUP(I603,KeyValues!$J$2:$K$1401,2)</f>
        <v>Wartor-Claw</v>
      </c>
      <c r="C603">
        <f t="shared" si="108"/>
        <v>2500</v>
      </c>
      <c r="D603">
        <f t="shared" si="109"/>
        <v>125</v>
      </c>
      <c r="E603">
        <f t="shared" si="110"/>
        <v>15</v>
      </c>
      <c r="F603" s="7" t="str">
        <f>VLOOKUP(E603,KeyValues!$A$2:$B618,2)</f>
        <v>Specific Items</v>
      </c>
      <c r="G603">
        <f t="shared" si="112"/>
        <v>39</v>
      </c>
      <c r="H603" s="7" t="str">
        <f>VLOOKUP($G603,KeyValues!$S$2:$T$64,2)</f>
        <v>Claw</v>
      </c>
      <c r="I603">
        <f t="shared" si="111"/>
        <v>602</v>
      </c>
      <c r="J603">
        <f t="shared" si="113"/>
        <v>0</v>
      </c>
      <c r="K603" s="8">
        <f>IF(OR($E603=9,$E603=5),VLOOKUP(J603,KeyValues!$D$2:$E$562,2),IF(AND($E603=14,NOT(VLOOKUP(J603,KeyValues!$D$2:$E$562,2) = 0)),"???",0))</f>
        <v>0</v>
      </c>
      <c r="L603">
        <f t="shared" si="114"/>
        <v>0</v>
      </c>
      <c r="M603">
        <f t="shared" si="115"/>
        <v>0</v>
      </c>
      <c r="N603">
        <f t="shared" si="116"/>
        <v>0</v>
      </c>
      <c r="O603">
        <f t="shared" si="117"/>
        <v>0</v>
      </c>
      <c r="P603">
        <f t="shared" si="118"/>
        <v>3</v>
      </c>
      <c r="Q603">
        <f t="shared" si="119"/>
        <v>0</v>
      </c>
    </row>
    <row r="604" spans="1:17" x14ac:dyDescent="0.25">
      <c r="A604" t="s">
        <v>602</v>
      </c>
      <c r="B604" s="5" t="str">
        <f>VLOOKUP(I604,KeyValues!$J$2:$K$1401,2)</f>
        <v>Wartor-Fang</v>
      </c>
      <c r="C604">
        <f t="shared" si="108"/>
        <v>2500</v>
      </c>
      <c r="D604">
        <f t="shared" si="109"/>
        <v>125</v>
      </c>
      <c r="E604">
        <f t="shared" si="110"/>
        <v>15</v>
      </c>
      <c r="F604" s="7" t="str">
        <f>VLOOKUP(E604,KeyValues!$A$2:$B619,2)</f>
        <v>Specific Items</v>
      </c>
      <c r="G604">
        <f t="shared" si="112"/>
        <v>32</v>
      </c>
      <c r="H604" s="7" t="str">
        <f>VLOOKUP($G604,KeyValues!$S$2:$T$64,2)</f>
        <v>Fang</v>
      </c>
      <c r="I604">
        <f t="shared" si="111"/>
        <v>603</v>
      </c>
      <c r="J604">
        <f t="shared" si="113"/>
        <v>0</v>
      </c>
      <c r="K604" s="8">
        <f>IF(OR($E604=9,$E604=5),VLOOKUP(J604,KeyValues!$D$2:$E$562,2),IF(AND($E604=14,NOT(VLOOKUP(J604,KeyValues!$D$2:$E$562,2) = 0)),"???",0))</f>
        <v>0</v>
      </c>
      <c r="L604">
        <f t="shared" si="114"/>
        <v>0</v>
      </c>
      <c r="M604">
        <f t="shared" si="115"/>
        <v>0</v>
      </c>
      <c r="N604">
        <f t="shared" si="116"/>
        <v>0</v>
      </c>
      <c r="O604">
        <f t="shared" si="117"/>
        <v>0</v>
      </c>
      <c r="P604">
        <f t="shared" si="118"/>
        <v>3</v>
      </c>
      <c r="Q604">
        <f t="shared" si="119"/>
        <v>0</v>
      </c>
    </row>
    <row r="605" spans="1:17" x14ac:dyDescent="0.25">
      <c r="A605" t="s">
        <v>603</v>
      </c>
      <c r="B605" s="5" t="str">
        <f>VLOOKUP(I605,KeyValues!$J$2:$K$1401,2)</f>
        <v>Wartor-Crest</v>
      </c>
      <c r="C605">
        <f t="shared" si="108"/>
        <v>2500</v>
      </c>
      <c r="D605">
        <f t="shared" si="109"/>
        <v>125</v>
      </c>
      <c r="E605">
        <f t="shared" si="110"/>
        <v>15</v>
      </c>
      <c r="F605" s="7" t="str">
        <f>VLOOKUP(E605,KeyValues!$A$2:$B620,2)</f>
        <v>Specific Items</v>
      </c>
      <c r="G605">
        <f t="shared" si="112"/>
        <v>28</v>
      </c>
      <c r="H605" s="7" t="str">
        <f>VLOOKUP($G605,KeyValues!$S$2:$T$64,2)</f>
        <v>Amulet</v>
      </c>
      <c r="I605">
        <f t="shared" si="111"/>
        <v>604</v>
      </c>
      <c r="J605">
        <f t="shared" si="113"/>
        <v>0</v>
      </c>
      <c r="K605" s="8">
        <f>IF(OR($E605=9,$E605=5),VLOOKUP(J605,KeyValues!$D$2:$E$562,2),IF(AND($E605=14,NOT(VLOOKUP(J605,KeyValues!$D$2:$E$562,2) = 0)),"???",0))</f>
        <v>0</v>
      </c>
      <c r="L605">
        <f t="shared" si="114"/>
        <v>0</v>
      </c>
      <c r="M605">
        <f t="shared" si="115"/>
        <v>0</v>
      </c>
      <c r="N605">
        <f t="shared" si="116"/>
        <v>2</v>
      </c>
      <c r="O605">
        <f t="shared" si="117"/>
        <v>0</v>
      </c>
      <c r="P605">
        <f t="shared" si="118"/>
        <v>3</v>
      </c>
      <c r="Q605">
        <f t="shared" si="119"/>
        <v>0</v>
      </c>
    </row>
    <row r="606" spans="1:17" x14ac:dyDescent="0.25">
      <c r="A606" t="s">
        <v>604</v>
      </c>
      <c r="B606" s="5" t="str">
        <f>VLOOKUP(I606,KeyValues!$J$2:$K$1401,2)</f>
        <v>BubbleBangle</v>
      </c>
      <c r="C606">
        <f t="shared" si="108"/>
        <v>2500</v>
      </c>
      <c r="D606">
        <f t="shared" si="109"/>
        <v>125</v>
      </c>
      <c r="E606">
        <f t="shared" si="110"/>
        <v>15</v>
      </c>
      <c r="F606" s="7" t="str">
        <f>VLOOKUP(E606,KeyValues!$A$2:$B621,2)</f>
        <v>Specific Items</v>
      </c>
      <c r="G606">
        <f t="shared" si="112"/>
        <v>54</v>
      </c>
      <c r="H606" s="7" t="str">
        <f>VLOOKUP($G606,KeyValues!$S$2:$T$64,2)</f>
        <v>Ring</v>
      </c>
      <c r="I606">
        <f t="shared" si="111"/>
        <v>605</v>
      </c>
      <c r="J606">
        <f t="shared" si="113"/>
        <v>0</v>
      </c>
      <c r="K606" s="8">
        <f>IF(OR($E606=9,$E606=5),VLOOKUP(J606,KeyValues!$D$2:$E$562,2),IF(AND($E606=14,NOT(VLOOKUP(J606,KeyValues!$D$2:$E$562,2) = 0)),"???",0))</f>
        <v>0</v>
      </c>
      <c r="L606">
        <f t="shared" si="114"/>
        <v>0</v>
      </c>
      <c r="M606">
        <f t="shared" si="115"/>
        <v>0</v>
      </c>
      <c r="N606">
        <f t="shared" si="116"/>
        <v>7</v>
      </c>
      <c r="O606">
        <f t="shared" si="117"/>
        <v>0</v>
      </c>
      <c r="P606">
        <f t="shared" si="118"/>
        <v>3</v>
      </c>
      <c r="Q606">
        <f t="shared" si="119"/>
        <v>0</v>
      </c>
    </row>
    <row r="607" spans="1:17" x14ac:dyDescent="0.25">
      <c r="A607" t="s">
        <v>605</v>
      </c>
      <c r="B607" s="5" t="str">
        <f>VLOOKUP(I607,KeyValues!$J$2:$K$1401,2)</f>
        <v>Blasto-Claw</v>
      </c>
      <c r="C607">
        <f t="shared" si="108"/>
        <v>2500</v>
      </c>
      <c r="D607">
        <f t="shared" si="109"/>
        <v>125</v>
      </c>
      <c r="E607">
        <f t="shared" si="110"/>
        <v>15</v>
      </c>
      <c r="F607" s="7" t="str">
        <f>VLOOKUP(E607,KeyValues!$A$2:$B622,2)</f>
        <v>Specific Items</v>
      </c>
      <c r="G607">
        <f t="shared" si="112"/>
        <v>39</v>
      </c>
      <c r="H607" s="7" t="str">
        <f>VLOOKUP($G607,KeyValues!$S$2:$T$64,2)</f>
        <v>Claw</v>
      </c>
      <c r="I607">
        <f t="shared" si="111"/>
        <v>606</v>
      </c>
      <c r="J607">
        <f t="shared" si="113"/>
        <v>0</v>
      </c>
      <c r="K607" s="8">
        <f>IF(OR($E607=9,$E607=5),VLOOKUP(J607,KeyValues!$D$2:$E$562,2),IF(AND($E607=14,NOT(VLOOKUP(J607,KeyValues!$D$2:$E$562,2) = 0)),"???",0))</f>
        <v>0</v>
      </c>
      <c r="L607">
        <f t="shared" si="114"/>
        <v>0</v>
      </c>
      <c r="M607">
        <f t="shared" si="115"/>
        <v>0</v>
      </c>
      <c r="N607">
        <f t="shared" si="116"/>
        <v>0</v>
      </c>
      <c r="O607">
        <f t="shared" si="117"/>
        <v>0</v>
      </c>
      <c r="P607">
        <f t="shared" si="118"/>
        <v>3</v>
      </c>
      <c r="Q607">
        <f t="shared" si="119"/>
        <v>0</v>
      </c>
    </row>
    <row r="608" spans="1:17" x14ac:dyDescent="0.25">
      <c r="A608" t="s">
        <v>606</v>
      </c>
      <c r="B608" s="5" t="str">
        <f>VLOOKUP(I608,KeyValues!$J$2:$K$1401,2)</f>
        <v>Blasto-Card</v>
      </c>
      <c r="C608">
        <f t="shared" si="108"/>
        <v>2500</v>
      </c>
      <c r="D608">
        <f t="shared" si="109"/>
        <v>125</v>
      </c>
      <c r="E608">
        <f t="shared" si="110"/>
        <v>15</v>
      </c>
      <c r="F608" s="7" t="str">
        <f>VLOOKUP(E608,KeyValues!$A$2:$B623,2)</f>
        <v>Specific Items</v>
      </c>
      <c r="G608">
        <f t="shared" si="112"/>
        <v>27</v>
      </c>
      <c r="H608" s="7" t="str">
        <f>VLOOKUP($G608,KeyValues!$S$2:$T$64,2)</f>
        <v>Tag</v>
      </c>
      <c r="I608">
        <f t="shared" si="111"/>
        <v>607</v>
      </c>
      <c r="J608">
        <f t="shared" si="113"/>
        <v>0</v>
      </c>
      <c r="K608" s="8">
        <f>IF(OR($E608=9,$E608=5),VLOOKUP(J608,KeyValues!$D$2:$E$562,2),IF(AND($E608=14,NOT(VLOOKUP(J608,KeyValues!$D$2:$E$562,2) = 0)),"???",0))</f>
        <v>0</v>
      </c>
      <c r="L608">
        <f t="shared" si="114"/>
        <v>0</v>
      </c>
      <c r="M608">
        <f t="shared" si="115"/>
        <v>0</v>
      </c>
      <c r="N608">
        <f t="shared" si="116"/>
        <v>14</v>
      </c>
      <c r="O608">
        <f t="shared" si="117"/>
        <v>0</v>
      </c>
      <c r="P608">
        <f t="shared" si="118"/>
        <v>3</v>
      </c>
      <c r="Q608">
        <f t="shared" si="119"/>
        <v>0</v>
      </c>
    </row>
    <row r="609" spans="1:17" x14ac:dyDescent="0.25">
      <c r="A609" t="s">
        <v>607</v>
      </c>
      <c r="B609" s="5" t="str">
        <f>VLOOKUP(I609,KeyValues!$J$2:$K$1401,2)</f>
        <v>Blasto-Seal</v>
      </c>
      <c r="C609">
        <f t="shared" si="108"/>
        <v>2500</v>
      </c>
      <c r="D609">
        <f t="shared" si="109"/>
        <v>125</v>
      </c>
      <c r="E609">
        <f t="shared" si="110"/>
        <v>15</v>
      </c>
      <c r="F609" s="7" t="str">
        <f>VLOOKUP(E609,KeyValues!$A$2:$B624,2)</f>
        <v>Specific Items</v>
      </c>
      <c r="G609">
        <f t="shared" si="112"/>
        <v>28</v>
      </c>
      <c r="H609" s="7" t="str">
        <f>VLOOKUP($G609,KeyValues!$S$2:$T$64,2)</f>
        <v>Amulet</v>
      </c>
      <c r="I609">
        <f t="shared" si="111"/>
        <v>608</v>
      </c>
      <c r="J609">
        <f t="shared" si="113"/>
        <v>0</v>
      </c>
      <c r="K609" s="8">
        <f>IF(OR($E609=9,$E609=5),VLOOKUP(J609,KeyValues!$D$2:$E$562,2),IF(AND($E609=14,NOT(VLOOKUP(J609,KeyValues!$D$2:$E$562,2) = 0)),"???",0))</f>
        <v>0</v>
      </c>
      <c r="L609">
        <f t="shared" si="114"/>
        <v>0</v>
      </c>
      <c r="M609">
        <f t="shared" si="115"/>
        <v>0</v>
      </c>
      <c r="N609">
        <f t="shared" si="116"/>
        <v>11</v>
      </c>
      <c r="O609">
        <f t="shared" si="117"/>
        <v>0</v>
      </c>
      <c r="P609">
        <f t="shared" si="118"/>
        <v>3</v>
      </c>
      <c r="Q609">
        <f t="shared" si="119"/>
        <v>0</v>
      </c>
    </row>
    <row r="610" spans="1:17" x14ac:dyDescent="0.25">
      <c r="A610" t="s">
        <v>608</v>
      </c>
      <c r="B610" s="5" t="str">
        <f>VLOOKUP(I610,KeyValues!$J$2:$K$1401,2)</f>
        <v>Hydro Band</v>
      </c>
      <c r="C610">
        <f t="shared" si="108"/>
        <v>2500</v>
      </c>
      <c r="D610">
        <f t="shared" si="109"/>
        <v>125</v>
      </c>
      <c r="E610">
        <f t="shared" si="110"/>
        <v>15</v>
      </c>
      <c r="F610" s="7" t="str">
        <f>VLOOKUP(E610,KeyValues!$A$2:$B625,2)</f>
        <v>Specific Items</v>
      </c>
      <c r="G610">
        <f t="shared" si="112"/>
        <v>58</v>
      </c>
      <c r="H610" s="7" t="str">
        <f>VLOOKUP($G610,KeyValues!$S$2:$T$64,2)</f>
        <v>Belt</v>
      </c>
      <c r="I610">
        <f t="shared" si="111"/>
        <v>609</v>
      </c>
      <c r="J610">
        <f t="shared" si="113"/>
        <v>0</v>
      </c>
      <c r="K610" s="8">
        <f>IF(OR($E610=9,$E610=5),VLOOKUP(J610,KeyValues!$D$2:$E$562,2),IF(AND($E610=14,NOT(VLOOKUP(J610,KeyValues!$D$2:$E$562,2) = 0)),"???",0))</f>
        <v>0</v>
      </c>
      <c r="L610">
        <f t="shared" si="114"/>
        <v>0</v>
      </c>
      <c r="M610">
        <f t="shared" si="115"/>
        <v>0</v>
      </c>
      <c r="N610">
        <f t="shared" si="116"/>
        <v>12</v>
      </c>
      <c r="O610">
        <f t="shared" si="117"/>
        <v>0</v>
      </c>
      <c r="P610">
        <f t="shared" si="118"/>
        <v>3</v>
      </c>
      <c r="Q610">
        <f t="shared" si="119"/>
        <v>0</v>
      </c>
    </row>
    <row r="611" spans="1:17" x14ac:dyDescent="0.25">
      <c r="A611" t="s">
        <v>609</v>
      </c>
      <c r="B611" s="5" t="str">
        <f>VLOOKUP(I611,KeyValues!$J$2:$K$1401,2)</f>
        <v>Pichu Hair</v>
      </c>
      <c r="C611">
        <f t="shared" si="108"/>
        <v>2500</v>
      </c>
      <c r="D611">
        <f t="shared" si="109"/>
        <v>125</v>
      </c>
      <c r="E611">
        <f t="shared" si="110"/>
        <v>15</v>
      </c>
      <c r="F611" s="7" t="str">
        <f>VLOOKUP(E611,KeyValues!$A$2:$B626,2)</f>
        <v>Specific Items</v>
      </c>
      <c r="G611">
        <f t="shared" si="112"/>
        <v>33</v>
      </c>
      <c r="H611" s="7" t="str">
        <f>VLOOKUP($G611,KeyValues!$S$2:$T$64,2)</f>
        <v>Hair</v>
      </c>
      <c r="I611">
        <f t="shared" si="111"/>
        <v>610</v>
      </c>
      <c r="J611">
        <f t="shared" si="113"/>
        <v>0</v>
      </c>
      <c r="K611" s="8">
        <f>IF(OR($E611=9,$E611=5),VLOOKUP(J611,KeyValues!$D$2:$E$562,2),IF(AND($E611=14,NOT(VLOOKUP(J611,KeyValues!$D$2:$E$562,2) = 0)),"???",0))</f>
        <v>0</v>
      </c>
      <c r="L611">
        <f t="shared" si="114"/>
        <v>0</v>
      </c>
      <c r="M611">
        <f t="shared" si="115"/>
        <v>0</v>
      </c>
      <c r="N611">
        <f t="shared" si="116"/>
        <v>1</v>
      </c>
      <c r="O611">
        <f t="shared" si="117"/>
        <v>0</v>
      </c>
      <c r="P611">
        <f t="shared" si="118"/>
        <v>3</v>
      </c>
      <c r="Q611">
        <f t="shared" si="119"/>
        <v>0</v>
      </c>
    </row>
    <row r="612" spans="1:17" x14ac:dyDescent="0.25">
      <c r="A612" t="s">
        <v>610</v>
      </c>
      <c r="B612" s="5" t="str">
        <f>VLOOKUP(I612,KeyValues!$J$2:$K$1401,2)</f>
        <v>Pichu Card</v>
      </c>
      <c r="C612">
        <f t="shared" si="108"/>
        <v>2500</v>
      </c>
      <c r="D612">
        <f t="shared" si="109"/>
        <v>125</v>
      </c>
      <c r="E612">
        <f t="shared" si="110"/>
        <v>15</v>
      </c>
      <c r="F612" s="7" t="str">
        <f>VLOOKUP(E612,KeyValues!$A$2:$B627,2)</f>
        <v>Specific Items</v>
      </c>
      <c r="G612">
        <f t="shared" si="112"/>
        <v>27</v>
      </c>
      <c r="H612" s="7" t="str">
        <f>VLOOKUP($G612,KeyValues!$S$2:$T$64,2)</f>
        <v>Tag</v>
      </c>
      <c r="I612">
        <f t="shared" si="111"/>
        <v>611</v>
      </c>
      <c r="J612">
        <f t="shared" si="113"/>
        <v>0</v>
      </c>
      <c r="K612" s="8">
        <f>IF(OR($E612=9,$E612=5),VLOOKUP(J612,KeyValues!$D$2:$E$562,2),IF(AND($E612=14,NOT(VLOOKUP(J612,KeyValues!$D$2:$E$562,2) = 0)),"???",0))</f>
        <v>0</v>
      </c>
      <c r="L612">
        <f t="shared" si="114"/>
        <v>0</v>
      </c>
      <c r="M612">
        <f t="shared" si="115"/>
        <v>0</v>
      </c>
      <c r="N612">
        <f t="shared" si="116"/>
        <v>14</v>
      </c>
      <c r="O612">
        <f t="shared" si="117"/>
        <v>0</v>
      </c>
      <c r="P612">
        <f t="shared" si="118"/>
        <v>3</v>
      </c>
      <c r="Q612">
        <f t="shared" si="119"/>
        <v>0</v>
      </c>
    </row>
    <row r="613" spans="1:17" x14ac:dyDescent="0.25">
      <c r="A613" t="s">
        <v>611</v>
      </c>
      <c r="B613" s="5" t="str">
        <f>VLOOKUP(I613,KeyValues!$J$2:$K$1401,2)</f>
        <v>Express Tag</v>
      </c>
      <c r="C613">
        <f t="shared" si="108"/>
        <v>2500</v>
      </c>
      <c r="D613">
        <f t="shared" si="109"/>
        <v>125</v>
      </c>
      <c r="E613">
        <f t="shared" si="110"/>
        <v>15</v>
      </c>
      <c r="F613" s="7" t="str">
        <f>VLOOKUP(E613,KeyValues!$A$2:$B628,2)</f>
        <v>Specific Items</v>
      </c>
      <c r="G613">
        <f t="shared" si="112"/>
        <v>27</v>
      </c>
      <c r="H613" s="7" t="str">
        <f>VLOOKUP($G613,KeyValues!$S$2:$T$64,2)</f>
        <v>Tag</v>
      </c>
      <c r="I613">
        <f t="shared" si="111"/>
        <v>612</v>
      </c>
      <c r="J613">
        <f t="shared" si="113"/>
        <v>0</v>
      </c>
      <c r="K613" s="8">
        <f>IF(OR($E613=9,$E613=5),VLOOKUP(J613,KeyValues!$D$2:$E$562,2),IF(AND($E613=14,NOT(VLOOKUP(J613,KeyValues!$D$2:$E$562,2) = 0)),"???",0))</f>
        <v>0</v>
      </c>
      <c r="L613">
        <f t="shared" si="114"/>
        <v>0</v>
      </c>
      <c r="M613">
        <f t="shared" si="115"/>
        <v>0</v>
      </c>
      <c r="N613">
        <f t="shared" si="116"/>
        <v>13</v>
      </c>
      <c r="O613">
        <f t="shared" si="117"/>
        <v>0</v>
      </c>
      <c r="P613">
        <f t="shared" si="118"/>
        <v>3</v>
      </c>
      <c r="Q613">
        <f t="shared" si="119"/>
        <v>0</v>
      </c>
    </row>
    <row r="614" spans="1:17" x14ac:dyDescent="0.25">
      <c r="A614" t="s">
        <v>612</v>
      </c>
      <c r="B614" s="5" t="str">
        <f>VLOOKUP(I614,KeyValues!$J$2:$K$1401,2)</f>
        <v>Shocker Cape</v>
      </c>
      <c r="C614">
        <f t="shared" si="108"/>
        <v>2500</v>
      </c>
      <c r="D614">
        <f t="shared" si="109"/>
        <v>125</v>
      </c>
      <c r="E614">
        <f t="shared" si="110"/>
        <v>15</v>
      </c>
      <c r="F614" s="7" t="str">
        <f>VLOOKUP(E614,KeyValues!$A$2:$B629,2)</f>
        <v>Specific Items</v>
      </c>
      <c r="G614">
        <f t="shared" si="112"/>
        <v>37</v>
      </c>
      <c r="H614" s="7" t="str">
        <f>VLOOKUP($G614,KeyValues!$S$2:$T$64,2)</f>
        <v>Scarf 2</v>
      </c>
      <c r="I614">
        <f t="shared" si="111"/>
        <v>613</v>
      </c>
      <c r="J614">
        <f t="shared" si="113"/>
        <v>0</v>
      </c>
      <c r="K614" s="8">
        <f>IF(OR($E614=9,$E614=5),VLOOKUP(J614,KeyValues!$D$2:$E$562,2),IF(AND($E614=14,NOT(VLOOKUP(J614,KeyValues!$D$2:$E$562,2) = 0)),"???",0))</f>
        <v>0</v>
      </c>
      <c r="L614">
        <f t="shared" si="114"/>
        <v>0</v>
      </c>
      <c r="M614">
        <f t="shared" si="115"/>
        <v>0</v>
      </c>
      <c r="N614">
        <f t="shared" si="116"/>
        <v>3</v>
      </c>
      <c r="O614">
        <f t="shared" si="117"/>
        <v>0</v>
      </c>
      <c r="P614">
        <f t="shared" si="118"/>
        <v>3</v>
      </c>
      <c r="Q614">
        <f t="shared" si="119"/>
        <v>0</v>
      </c>
    </row>
    <row r="615" spans="1:17" x14ac:dyDescent="0.25">
      <c r="A615" t="s">
        <v>613</v>
      </c>
      <c r="B615" s="5" t="str">
        <f>VLOOKUP(I615,KeyValues!$J$2:$K$1401,2)</f>
        <v>Pikachu Hair</v>
      </c>
      <c r="C615">
        <f t="shared" si="108"/>
        <v>2500</v>
      </c>
      <c r="D615">
        <f t="shared" si="109"/>
        <v>125</v>
      </c>
      <c r="E615">
        <f t="shared" si="110"/>
        <v>15</v>
      </c>
      <c r="F615" s="7" t="str">
        <f>VLOOKUP(E615,KeyValues!$A$2:$B630,2)</f>
        <v>Specific Items</v>
      </c>
      <c r="G615">
        <f t="shared" si="112"/>
        <v>33</v>
      </c>
      <c r="H615" s="7" t="str">
        <f>VLOOKUP($G615,KeyValues!$S$2:$T$64,2)</f>
        <v>Hair</v>
      </c>
      <c r="I615">
        <f t="shared" si="111"/>
        <v>614</v>
      </c>
      <c r="J615">
        <f t="shared" si="113"/>
        <v>0</v>
      </c>
      <c r="K615" s="8">
        <f>IF(OR($E615=9,$E615=5),VLOOKUP(J615,KeyValues!$D$2:$E$562,2),IF(AND($E615=14,NOT(VLOOKUP(J615,KeyValues!$D$2:$E$562,2) = 0)),"???",0))</f>
        <v>0</v>
      </c>
      <c r="L615">
        <f t="shared" si="114"/>
        <v>0</v>
      </c>
      <c r="M615">
        <f t="shared" si="115"/>
        <v>0</v>
      </c>
      <c r="N615">
        <f t="shared" si="116"/>
        <v>1</v>
      </c>
      <c r="O615">
        <f t="shared" si="117"/>
        <v>0</v>
      </c>
      <c r="P615">
        <f t="shared" si="118"/>
        <v>3</v>
      </c>
      <c r="Q615">
        <f t="shared" si="119"/>
        <v>0</v>
      </c>
    </row>
    <row r="616" spans="1:17" x14ac:dyDescent="0.25">
      <c r="A616" t="s">
        <v>614</v>
      </c>
      <c r="B616" s="5" t="str">
        <f>VLOOKUP(I616,KeyValues!$J$2:$K$1401,2)</f>
        <v>Pikachu Card</v>
      </c>
      <c r="C616">
        <f t="shared" si="108"/>
        <v>2500</v>
      </c>
      <c r="D616">
        <f t="shared" si="109"/>
        <v>125</v>
      </c>
      <c r="E616">
        <f t="shared" si="110"/>
        <v>15</v>
      </c>
      <c r="F616" s="7" t="str">
        <f>VLOOKUP(E616,KeyValues!$A$2:$B631,2)</f>
        <v>Specific Items</v>
      </c>
      <c r="G616">
        <f t="shared" si="112"/>
        <v>27</v>
      </c>
      <c r="H616" s="7" t="str">
        <f>VLOOKUP($G616,KeyValues!$S$2:$T$64,2)</f>
        <v>Tag</v>
      </c>
      <c r="I616">
        <f t="shared" si="111"/>
        <v>615</v>
      </c>
      <c r="J616">
        <f t="shared" si="113"/>
        <v>0</v>
      </c>
      <c r="K616" s="8">
        <f>IF(OR($E616=9,$E616=5),VLOOKUP(J616,KeyValues!$D$2:$E$562,2),IF(AND($E616=14,NOT(VLOOKUP(J616,KeyValues!$D$2:$E$562,2) = 0)),"???",0))</f>
        <v>0</v>
      </c>
      <c r="L616">
        <f t="shared" si="114"/>
        <v>0</v>
      </c>
      <c r="M616">
        <f t="shared" si="115"/>
        <v>0</v>
      </c>
      <c r="N616">
        <f t="shared" si="116"/>
        <v>14</v>
      </c>
      <c r="O616">
        <f t="shared" si="117"/>
        <v>0</v>
      </c>
      <c r="P616">
        <f t="shared" si="118"/>
        <v>3</v>
      </c>
      <c r="Q616">
        <f t="shared" si="119"/>
        <v>0</v>
      </c>
    </row>
    <row r="617" spans="1:17" x14ac:dyDescent="0.25">
      <c r="A617" t="s">
        <v>615</v>
      </c>
      <c r="B617" s="5" t="str">
        <f>VLOOKUP(I617,KeyValues!$J$2:$K$1401,2)</f>
        <v>Volt Charm</v>
      </c>
      <c r="C617">
        <f t="shared" si="108"/>
        <v>2500</v>
      </c>
      <c r="D617">
        <f t="shared" si="109"/>
        <v>125</v>
      </c>
      <c r="E617">
        <f t="shared" si="110"/>
        <v>15</v>
      </c>
      <c r="F617" s="7" t="str">
        <f>VLOOKUP(E617,KeyValues!$A$2:$B632,2)</f>
        <v>Specific Items</v>
      </c>
      <c r="G617">
        <f t="shared" si="112"/>
        <v>28</v>
      </c>
      <c r="H617" s="7" t="str">
        <f>VLOOKUP($G617,KeyValues!$S$2:$T$64,2)</f>
        <v>Amulet</v>
      </c>
      <c r="I617">
        <f t="shared" si="111"/>
        <v>616</v>
      </c>
      <c r="J617">
        <f t="shared" si="113"/>
        <v>0</v>
      </c>
      <c r="K617" s="8">
        <f>IF(OR($E617=9,$E617=5),VLOOKUP(J617,KeyValues!$D$2:$E$562,2),IF(AND($E617=14,NOT(VLOOKUP(J617,KeyValues!$D$2:$E$562,2) = 0)),"???",0))</f>
        <v>0</v>
      </c>
      <c r="L617">
        <f t="shared" si="114"/>
        <v>0</v>
      </c>
      <c r="M617">
        <f t="shared" si="115"/>
        <v>0</v>
      </c>
      <c r="N617">
        <f t="shared" si="116"/>
        <v>3</v>
      </c>
      <c r="O617">
        <f t="shared" si="117"/>
        <v>0</v>
      </c>
      <c r="P617">
        <f t="shared" si="118"/>
        <v>3</v>
      </c>
      <c r="Q617">
        <f t="shared" si="119"/>
        <v>0</v>
      </c>
    </row>
    <row r="618" spans="1:17" x14ac:dyDescent="0.25">
      <c r="A618" t="s">
        <v>616</v>
      </c>
      <c r="B618" s="5" t="str">
        <f>VLOOKUP(I618,KeyValues!$J$2:$K$1401,2)</f>
        <v>Volt Torc</v>
      </c>
      <c r="C618">
        <f t="shared" si="108"/>
        <v>2500</v>
      </c>
      <c r="D618">
        <f t="shared" si="109"/>
        <v>125</v>
      </c>
      <c r="E618">
        <f t="shared" si="110"/>
        <v>15</v>
      </c>
      <c r="F618" s="7" t="str">
        <f>VLOOKUP(E618,KeyValues!$A$2:$B633,2)</f>
        <v>Specific Items</v>
      </c>
      <c r="G618">
        <f t="shared" si="112"/>
        <v>54</v>
      </c>
      <c r="H618" s="7" t="str">
        <f>VLOOKUP($G618,KeyValues!$S$2:$T$64,2)</f>
        <v>Ring</v>
      </c>
      <c r="I618">
        <f t="shared" si="111"/>
        <v>617</v>
      </c>
      <c r="J618">
        <f t="shared" si="113"/>
        <v>0</v>
      </c>
      <c r="K618" s="8">
        <f>IF(OR($E618=9,$E618=5),VLOOKUP(J618,KeyValues!$D$2:$E$562,2),IF(AND($E618=14,NOT(VLOOKUP(J618,KeyValues!$D$2:$E$562,2) = 0)),"???",0))</f>
        <v>0</v>
      </c>
      <c r="L618">
        <f t="shared" si="114"/>
        <v>0</v>
      </c>
      <c r="M618">
        <f t="shared" si="115"/>
        <v>0</v>
      </c>
      <c r="N618">
        <f t="shared" si="116"/>
        <v>5</v>
      </c>
      <c r="O618">
        <f t="shared" si="117"/>
        <v>0</v>
      </c>
      <c r="P618">
        <f t="shared" si="118"/>
        <v>3</v>
      </c>
      <c r="Q618">
        <f t="shared" si="119"/>
        <v>0</v>
      </c>
    </row>
    <row r="619" spans="1:17" x14ac:dyDescent="0.25">
      <c r="A619" t="s">
        <v>617</v>
      </c>
      <c r="B619" s="5" t="str">
        <f>VLOOKUP(I619,KeyValues!$J$2:$K$1401,2)</f>
        <v>Raichu Hair</v>
      </c>
      <c r="C619">
        <f t="shared" si="108"/>
        <v>2500</v>
      </c>
      <c r="D619">
        <f t="shared" si="109"/>
        <v>125</v>
      </c>
      <c r="E619">
        <f t="shared" si="110"/>
        <v>15</v>
      </c>
      <c r="F619" s="7" t="str">
        <f>VLOOKUP(E619,KeyValues!$A$2:$B634,2)</f>
        <v>Specific Items</v>
      </c>
      <c r="G619">
        <f t="shared" si="112"/>
        <v>33</v>
      </c>
      <c r="H619" s="7" t="str">
        <f>VLOOKUP($G619,KeyValues!$S$2:$T$64,2)</f>
        <v>Hair</v>
      </c>
      <c r="I619">
        <f t="shared" si="111"/>
        <v>618</v>
      </c>
      <c r="J619">
        <f t="shared" si="113"/>
        <v>0</v>
      </c>
      <c r="K619" s="8">
        <f>IF(OR($E619=9,$E619=5),VLOOKUP(J619,KeyValues!$D$2:$E$562,2),IF(AND($E619=14,NOT(VLOOKUP(J619,KeyValues!$D$2:$E$562,2) = 0)),"???",0))</f>
        <v>0</v>
      </c>
      <c r="L619">
        <f t="shared" si="114"/>
        <v>0</v>
      </c>
      <c r="M619">
        <f t="shared" si="115"/>
        <v>0</v>
      </c>
      <c r="N619">
        <f t="shared" si="116"/>
        <v>1</v>
      </c>
      <c r="O619">
        <f t="shared" si="117"/>
        <v>0</v>
      </c>
      <c r="P619">
        <f t="shared" si="118"/>
        <v>3</v>
      </c>
      <c r="Q619">
        <f t="shared" si="119"/>
        <v>0</v>
      </c>
    </row>
    <row r="620" spans="1:17" x14ac:dyDescent="0.25">
      <c r="A620" t="s">
        <v>618</v>
      </c>
      <c r="B620" s="5" t="str">
        <f>VLOOKUP(I620,KeyValues!$J$2:$K$1401,2)</f>
        <v>Raichu Card</v>
      </c>
      <c r="C620">
        <f t="shared" si="108"/>
        <v>2500</v>
      </c>
      <c r="D620">
        <f t="shared" si="109"/>
        <v>125</v>
      </c>
      <c r="E620">
        <f t="shared" si="110"/>
        <v>15</v>
      </c>
      <c r="F620" s="7" t="str">
        <f>VLOOKUP(E620,KeyValues!$A$2:$B635,2)</f>
        <v>Specific Items</v>
      </c>
      <c r="G620">
        <f t="shared" si="112"/>
        <v>27</v>
      </c>
      <c r="H620" s="7" t="str">
        <f>VLOOKUP($G620,KeyValues!$S$2:$T$64,2)</f>
        <v>Tag</v>
      </c>
      <c r="I620">
        <f t="shared" si="111"/>
        <v>619</v>
      </c>
      <c r="J620">
        <f t="shared" si="113"/>
        <v>0</v>
      </c>
      <c r="K620" s="8">
        <f>IF(OR($E620=9,$E620=5),VLOOKUP(J620,KeyValues!$D$2:$E$562,2),IF(AND($E620=14,NOT(VLOOKUP(J620,KeyValues!$D$2:$E$562,2) = 0)),"???",0))</f>
        <v>0</v>
      </c>
      <c r="L620">
        <f t="shared" si="114"/>
        <v>0</v>
      </c>
      <c r="M620">
        <f t="shared" si="115"/>
        <v>0</v>
      </c>
      <c r="N620">
        <f t="shared" si="116"/>
        <v>14</v>
      </c>
      <c r="O620">
        <f t="shared" si="117"/>
        <v>0</v>
      </c>
      <c r="P620">
        <f t="shared" si="118"/>
        <v>3</v>
      </c>
      <c r="Q620">
        <f t="shared" si="119"/>
        <v>0</v>
      </c>
    </row>
    <row r="621" spans="1:17" x14ac:dyDescent="0.25">
      <c r="A621" t="s">
        <v>619</v>
      </c>
      <c r="B621" s="5" t="str">
        <f>VLOOKUP(I621,KeyValues!$J$2:$K$1401,2)</f>
        <v>Raichu Crest</v>
      </c>
      <c r="C621">
        <f t="shared" si="108"/>
        <v>2500</v>
      </c>
      <c r="D621">
        <f t="shared" si="109"/>
        <v>125</v>
      </c>
      <c r="E621">
        <f t="shared" si="110"/>
        <v>15</v>
      </c>
      <c r="F621" s="7" t="str">
        <f>VLOOKUP(E621,KeyValues!$A$2:$B636,2)</f>
        <v>Specific Items</v>
      </c>
      <c r="G621">
        <f t="shared" si="112"/>
        <v>28</v>
      </c>
      <c r="H621" s="7" t="str">
        <f>VLOOKUP($G621,KeyValues!$S$2:$T$64,2)</f>
        <v>Amulet</v>
      </c>
      <c r="I621">
        <f t="shared" si="111"/>
        <v>620</v>
      </c>
      <c r="J621">
        <f t="shared" si="113"/>
        <v>0</v>
      </c>
      <c r="K621" s="8">
        <f>IF(OR($E621=9,$E621=5),VLOOKUP(J621,KeyValues!$D$2:$E$562,2),IF(AND($E621=14,NOT(VLOOKUP(J621,KeyValues!$D$2:$E$562,2) = 0)),"???",0))</f>
        <v>0</v>
      </c>
      <c r="L621">
        <f t="shared" si="114"/>
        <v>0</v>
      </c>
      <c r="M621">
        <f t="shared" si="115"/>
        <v>0</v>
      </c>
      <c r="N621">
        <f t="shared" si="116"/>
        <v>2</v>
      </c>
      <c r="O621">
        <f t="shared" si="117"/>
        <v>0</v>
      </c>
      <c r="P621">
        <f t="shared" si="118"/>
        <v>3</v>
      </c>
      <c r="Q621">
        <f t="shared" si="119"/>
        <v>0</v>
      </c>
    </row>
    <row r="622" spans="1:17" x14ac:dyDescent="0.25">
      <c r="A622" t="s">
        <v>620</v>
      </c>
      <c r="B622" s="5" t="str">
        <f>VLOOKUP(I622,KeyValues!$J$2:$K$1401,2)</f>
        <v>Zapper Scarf</v>
      </c>
      <c r="C622">
        <f t="shared" si="108"/>
        <v>2500</v>
      </c>
      <c r="D622">
        <f t="shared" si="109"/>
        <v>125</v>
      </c>
      <c r="E622">
        <f t="shared" si="110"/>
        <v>15</v>
      </c>
      <c r="F622" s="7" t="str">
        <f>VLOOKUP(E622,KeyValues!$A$2:$B637,2)</f>
        <v>Specific Items</v>
      </c>
      <c r="G622">
        <f t="shared" si="112"/>
        <v>37</v>
      </c>
      <c r="H622" s="7" t="str">
        <f>VLOOKUP($G622,KeyValues!$S$2:$T$64,2)</f>
        <v>Scarf 2</v>
      </c>
      <c r="I622">
        <f t="shared" si="111"/>
        <v>621</v>
      </c>
      <c r="J622">
        <f t="shared" si="113"/>
        <v>0</v>
      </c>
      <c r="K622" s="8">
        <f>IF(OR($E622=9,$E622=5),VLOOKUP(J622,KeyValues!$D$2:$E$562,2),IF(AND($E622=14,NOT(VLOOKUP(J622,KeyValues!$D$2:$E$562,2) = 0)),"???",0))</f>
        <v>0</v>
      </c>
      <c r="L622">
        <f t="shared" si="114"/>
        <v>0</v>
      </c>
      <c r="M622">
        <f t="shared" si="115"/>
        <v>0</v>
      </c>
      <c r="N622">
        <f t="shared" si="116"/>
        <v>12</v>
      </c>
      <c r="O622">
        <f t="shared" si="117"/>
        <v>0</v>
      </c>
      <c r="P622">
        <f t="shared" si="118"/>
        <v>3</v>
      </c>
      <c r="Q622">
        <f t="shared" si="119"/>
        <v>0</v>
      </c>
    </row>
    <row r="623" spans="1:17" x14ac:dyDescent="0.25">
      <c r="A623" t="s">
        <v>621</v>
      </c>
      <c r="B623" s="5" t="str">
        <f>VLOOKUP(I623,KeyValues!$J$2:$K$1401,2)</f>
        <v>Meowth Claw</v>
      </c>
      <c r="C623">
        <f t="shared" si="108"/>
        <v>2500</v>
      </c>
      <c r="D623">
        <f t="shared" si="109"/>
        <v>125</v>
      </c>
      <c r="E623">
        <f t="shared" si="110"/>
        <v>15</v>
      </c>
      <c r="F623" s="7" t="str">
        <f>VLOOKUP(E623,KeyValues!$A$2:$B638,2)</f>
        <v>Specific Items</v>
      </c>
      <c r="G623">
        <f t="shared" si="112"/>
        <v>39</v>
      </c>
      <c r="H623" s="7" t="str">
        <f>VLOOKUP($G623,KeyValues!$S$2:$T$64,2)</f>
        <v>Claw</v>
      </c>
      <c r="I623">
        <f t="shared" si="111"/>
        <v>622</v>
      </c>
      <c r="J623">
        <f t="shared" si="113"/>
        <v>0</v>
      </c>
      <c r="K623" s="8">
        <f>IF(OR($E623=9,$E623=5),VLOOKUP(J623,KeyValues!$D$2:$E$562,2),IF(AND($E623=14,NOT(VLOOKUP(J623,KeyValues!$D$2:$E$562,2) = 0)),"???",0))</f>
        <v>0</v>
      </c>
      <c r="L623">
        <f t="shared" si="114"/>
        <v>0</v>
      </c>
      <c r="M623">
        <f t="shared" si="115"/>
        <v>0</v>
      </c>
      <c r="N623">
        <f t="shared" si="116"/>
        <v>0</v>
      </c>
      <c r="O623">
        <f t="shared" si="117"/>
        <v>0</v>
      </c>
      <c r="P623">
        <f t="shared" si="118"/>
        <v>3</v>
      </c>
      <c r="Q623">
        <f t="shared" si="119"/>
        <v>0</v>
      </c>
    </row>
    <row r="624" spans="1:17" x14ac:dyDescent="0.25">
      <c r="A624" t="s">
        <v>622</v>
      </c>
      <c r="B624" s="5" t="str">
        <f>VLOOKUP(I624,KeyValues!$J$2:$K$1401,2)</f>
        <v>Meowth Fang</v>
      </c>
      <c r="C624">
        <f t="shared" si="108"/>
        <v>2500</v>
      </c>
      <c r="D624">
        <f t="shared" si="109"/>
        <v>125</v>
      </c>
      <c r="E624">
        <f t="shared" si="110"/>
        <v>15</v>
      </c>
      <c r="F624" s="7" t="str">
        <f>VLOOKUP(E624,KeyValues!$A$2:$B639,2)</f>
        <v>Specific Items</v>
      </c>
      <c r="G624">
        <f t="shared" si="112"/>
        <v>32</v>
      </c>
      <c r="H624" s="7" t="str">
        <f>VLOOKUP($G624,KeyValues!$S$2:$T$64,2)</f>
        <v>Fang</v>
      </c>
      <c r="I624">
        <f t="shared" si="111"/>
        <v>623</v>
      </c>
      <c r="J624">
        <f t="shared" si="113"/>
        <v>0</v>
      </c>
      <c r="K624" s="8">
        <f>IF(OR($E624=9,$E624=5),VLOOKUP(J624,KeyValues!$D$2:$E$562,2),IF(AND($E624=14,NOT(VLOOKUP(J624,KeyValues!$D$2:$E$562,2) = 0)),"???",0))</f>
        <v>0</v>
      </c>
      <c r="L624">
        <f t="shared" si="114"/>
        <v>0</v>
      </c>
      <c r="M624">
        <f t="shared" si="115"/>
        <v>0</v>
      </c>
      <c r="N624">
        <f t="shared" si="116"/>
        <v>0</v>
      </c>
      <c r="O624">
        <f t="shared" si="117"/>
        <v>0</v>
      </c>
      <c r="P624">
        <f t="shared" si="118"/>
        <v>3</v>
      </c>
      <c r="Q624">
        <f t="shared" si="119"/>
        <v>0</v>
      </c>
    </row>
    <row r="625" spans="1:17" x14ac:dyDescent="0.25">
      <c r="A625" t="s">
        <v>623</v>
      </c>
      <c r="B625" s="5" t="str">
        <f>VLOOKUP(I625,KeyValues!$J$2:$K$1401,2)</f>
        <v>Coin Charm</v>
      </c>
      <c r="C625">
        <f t="shared" si="108"/>
        <v>2500</v>
      </c>
      <c r="D625">
        <f t="shared" si="109"/>
        <v>125</v>
      </c>
      <c r="E625">
        <f t="shared" si="110"/>
        <v>15</v>
      </c>
      <c r="F625" s="7" t="str">
        <f>VLOOKUP(E625,KeyValues!$A$2:$B640,2)</f>
        <v>Specific Items</v>
      </c>
      <c r="G625">
        <f t="shared" si="112"/>
        <v>28</v>
      </c>
      <c r="H625" s="7" t="str">
        <f>VLOOKUP($G625,KeyValues!$S$2:$T$64,2)</f>
        <v>Amulet</v>
      </c>
      <c r="I625">
        <f t="shared" si="111"/>
        <v>624</v>
      </c>
      <c r="J625">
        <f t="shared" si="113"/>
        <v>0</v>
      </c>
      <c r="K625" s="8">
        <f>IF(OR($E625=9,$E625=5),VLOOKUP(J625,KeyValues!$D$2:$E$562,2),IF(AND($E625=14,NOT(VLOOKUP(J625,KeyValues!$D$2:$E$562,2) = 0)),"???",0))</f>
        <v>0</v>
      </c>
      <c r="L625">
        <f t="shared" si="114"/>
        <v>0</v>
      </c>
      <c r="M625">
        <f t="shared" si="115"/>
        <v>0</v>
      </c>
      <c r="N625">
        <f t="shared" si="116"/>
        <v>3</v>
      </c>
      <c r="O625">
        <f t="shared" si="117"/>
        <v>0</v>
      </c>
      <c r="P625">
        <f t="shared" si="118"/>
        <v>3</v>
      </c>
      <c r="Q625">
        <f t="shared" si="119"/>
        <v>0</v>
      </c>
    </row>
    <row r="626" spans="1:17" x14ac:dyDescent="0.25">
      <c r="A626" t="s">
        <v>624</v>
      </c>
      <c r="B626" s="5" t="str">
        <f>VLOOKUP(I626,KeyValues!$J$2:$K$1401,2)</f>
        <v>Bling Ruff</v>
      </c>
      <c r="C626">
        <f t="shared" si="108"/>
        <v>2500</v>
      </c>
      <c r="D626">
        <f t="shared" si="109"/>
        <v>125</v>
      </c>
      <c r="E626">
        <f t="shared" si="110"/>
        <v>15</v>
      </c>
      <c r="F626" s="7" t="str">
        <f>VLOOKUP(E626,KeyValues!$A$2:$B641,2)</f>
        <v>Specific Items</v>
      </c>
      <c r="G626">
        <f t="shared" si="112"/>
        <v>37</v>
      </c>
      <c r="H626" s="7" t="str">
        <f>VLOOKUP($G626,KeyValues!$S$2:$T$64,2)</f>
        <v>Scarf 2</v>
      </c>
      <c r="I626">
        <f t="shared" si="111"/>
        <v>625</v>
      </c>
      <c r="J626">
        <f t="shared" si="113"/>
        <v>0</v>
      </c>
      <c r="K626" s="8">
        <f>IF(OR($E626=9,$E626=5),VLOOKUP(J626,KeyValues!$D$2:$E$562,2),IF(AND($E626=14,NOT(VLOOKUP(J626,KeyValues!$D$2:$E$562,2) = 0)),"???",0))</f>
        <v>0</v>
      </c>
      <c r="L626">
        <f t="shared" si="114"/>
        <v>0</v>
      </c>
      <c r="M626">
        <f t="shared" si="115"/>
        <v>0</v>
      </c>
      <c r="N626">
        <f t="shared" si="116"/>
        <v>14</v>
      </c>
      <c r="O626">
        <f t="shared" si="117"/>
        <v>0</v>
      </c>
      <c r="P626">
        <f t="shared" si="118"/>
        <v>3</v>
      </c>
      <c r="Q626">
        <f t="shared" si="119"/>
        <v>0</v>
      </c>
    </row>
    <row r="627" spans="1:17" x14ac:dyDescent="0.25">
      <c r="A627" t="s">
        <v>625</v>
      </c>
      <c r="B627" s="5" t="str">
        <f>VLOOKUP(I627,KeyValues!$J$2:$K$1401,2)</f>
        <v>Persian Claw</v>
      </c>
      <c r="C627">
        <f t="shared" si="108"/>
        <v>2500</v>
      </c>
      <c r="D627">
        <f t="shared" si="109"/>
        <v>125</v>
      </c>
      <c r="E627">
        <f t="shared" si="110"/>
        <v>15</v>
      </c>
      <c r="F627" s="7" t="str">
        <f>VLOOKUP(E627,KeyValues!$A$2:$B642,2)</f>
        <v>Specific Items</v>
      </c>
      <c r="G627">
        <f t="shared" si="112"/>
        <v>39</v>
      </c>
      <c r="H627" s="7" t="str">
        <f>VLOOKUP($G627,KeyValues!$S$2:$T$64,2)</f>
        <v>Claw</v>
      </c>
      <c r="I627">
        <f t="shared" si="111"/>
        <v>626</v>
      </c>
      <c r="J627">
        <f t="shared" si="113"/>
        <v>0</v>
      </c>
      <c r="K627" s="8">
        <f>IF(OR($E627=9,$E627=5),VLOOKUP(J627,KeyValues!$D$2:$E$562,2),IF(AND($E627=14,NOT(VLOOKUP(J627,KeyValues!$D$2:$E$562,2) = 0)),"???",0))</f>
        <v>0</v>
      </c>
      <c r="L627">
        <f t="shared" si="114"/>
        <v>0</v>
      </c>
      <c r="M627">
        <f t="shared" si="115"/>
        <v>0</v>
      </c>
      <c r="N627">
        <f t="shared" si="116"/>
        <v>0</v>
      </c>
      <c r="O627">
        <f t="shared" si="117"/>
        <v>0</v>
      </c>
      <c r="P627">
        <f t="shared" si="118"/>
        <v>3</v>
      </c>
      <c r="Q627">
        <f t="shared" si="119"/>
        <v>0</v>
      </c>
    </row>
    <row r="628" spans="1:17" x14ac:dyDescent="0.25">
      <c r="A628" t="s">
        <v>626</v>
      </c>
      <c r="B628" s="5" t="str">
        <f>VLOOKUP(I628,KeyValues!$J$2:$K$1401,2)</f>
        <v>Persian Fang</v>
      </c>
      <c r="C628">
        <f t="shared" si="108"/>
        <v>2500</v>
      </c>
      <c r="D628">
        <f t="shared" si="109"/>
        <v>125</v>
      </c>
      <c r="E628">
        <f t="shared" si="110"/>
        <v>15</v>
      </c>
      <c r="F628" s="7" t="str">
        <f>VLOOKUP(E628,KeyValues!$A$2:$B643,2)</f>
        <v>Specific Items</v>
      </c>
      <c r="G628">
        <f t="shared" si="112"/>
        <v>32</v>
      </c>
      <c r="H628" s="7" t="str">
        <f>VLOOKUP($G628,KeyValues!$S$2:$T$64,2)</f>
        <v>Fang</v>
      </c>
      <c r="I628">
        <f t="shared" si="111"/>
        <v>627</v>
      </c>
      <c r="J628">
        <f t="shared" si="113"/>
        <v>0</v>
      </c>
      <c r="K628" s="8">
        <f>IF(OR($E628=9,$E628=5),VLOOKUP(J628,KeyValues!$D$2:$E$562,2),IF(AND($E628=14,NOT(VLOOKUP(J628,KeyValues!$D$2:$E$562,2) = 0)),"???",0))</f>
        <v>0</v>
      </c>
      <c r="L628">
        <f t="shared" si="114"/>
        <v>0</v>
      </c>
      <c r="M628">
        <f t="shared" si="115"/>
        <v>0</v>
      </c>
      <c r="N628">
        <f t="shared" si="116"/>
        <v>0</v>
      </c>
      <c r="O628">
        <f t="shared" si="117"/>
        <v>0</v>
      </c>
      <c r="P628">
        <f t="shared" si="118"/>
        <v>3</v>
      </c>
      <c r="Q628">
        <f t="shared" si="119"/>
        <v>0</v>
      </c>
    </row>
    <row r="629" spans="1:17" x14ac:dyDescent="0.25">
      <c r="A629" t="s">
        <v>627</v>
      </c>
      <c r="B629" s="5" t="str">
        <f>VLOOKUP(I629,KeyValues!$J$2:$K$1401,2)</f>
        <v>Insight Rock</v>
      </c>
      <c r="C629">
        <f t="shared" si="108"/>
        <v>2500</v>
      </c>
      <c r="D629">
        <f t="shared" si="109"/>
        <v>125</v>
      </c>
      <c r="E629">
        <f t="shared" si="110"/>
        <v>15</v>
      </c>
      <c r="F629" s="7" t="str">
        <f>VLOOKUP(E629,KeyValues!$A$2:$B644,2)</f>
        <v>Specific Items</v>
      </c>
      <c r="G629">
        <f t="shared" si="112"/>
        <v>49</v>
      </c>
      <c r="H629" s="7" t="str">
        <f>VLOOKUP($G629,KeyValues!$S$2:$T$64,2)</f>
        <v>Jewel</v>
      </c>
      <c r="I629">
        <f t="shared" si="111"/>
        <v>628</v>
      </c>
      <c r="J629">
        <f t="shared" si="113"/>
        <v>0</v>
      </c>
      <c r="K629" s="8">
        <f>IF(OR($E629=9,$E629=5),VLOOKUP(J629,KeyValues!$D$2:$E$562,2),IF(AND($E629=14,NOT(VLOOKUP(J629,KeyValues!$D$2:$E$562,2) = 0)),"???",0))</f>
        <v>0</v>
      </c>
      <c r="L629">
        <f t="shared" si="114"/>
        <v>0</v>
      </c>
      <c r="M629">
        <f t="shared" si="115"/>
        <v>0</v>
      </c>
      <c r="N629">
        <f t="shared" si="116"/>
        <v>4</v>
      </c>
      <c r="O629">
        <f t="shared" si="117"/>
        <v>0</v>
      </c>
      <c r="P629">
        <f t="shared" si="118"/>
        <v>3</v>
      </c>
      <c r="Q629">
        <f t="shared" si="119"/>
        <v>0</v>
      </c>
    </row>
    <row r="630" spans="1:17" x14ac:dyDescent="0.25">
      <c r="A630" t="s">
        <v>628</v>
      </c>
      <c r="B630" s="5" t="str">
        <f>VLOOKUP(I630,KeyValues!$J$2:$K$1401,2)</f>
        <v>Noble Scarf</v>
      </c>
      <c r="C630">
        <f t="shared" si="108"/>
        <v>2500</v>
      </c>
      <c r="D630">
        <f t="shared" si="109"/>
        <v>125</v>
      </c>
      <c r="E630">
        <f t="shared" si="110"/>
        <v>15</v>
      </c>
      <c r="F630" s="7" t="str">
        <f>VLOOKUP(E630,KeyValues!$A$2:$B645,2)</f>
        <v>Specific Items</v>
      </c>
      <c r="G630">
        <f t="shared" si="112"/>
        <v>37</v>
      </c>
      <c r="H630" s="7" t="str">
        <f>VLOOKUP($G630,KeyValues!$S$2:$T$64,2)</f>
        <v>Scarf 2</v>
      </c>
      <c r="I630">
        <f t="shared" si="111"/>
        <v>629</v>
      </c>
      <c r="J630">
        <f t="shared" si="113"/>
        <v>0</v>
      </c>
      <c r="K630" s="8">
        <f>IF(OR($E630=9,$E630=5),VLOOKUP(J630,KeyValues!$D$2:$E$562,2),IF(AND($E630=14,NOT(VLOOKUP(J630,KeyValues!$D$2:$E$562,2) = 0)),"???",0))</f>
        <v>0</v>
      </c>
      <c r="L630">
        <f t="shared" si="114"/>
        <v>0</v>
      </c>
      <c r="M630">
        <f t="shared" si="115"/>
        <v>0</v>
      </c>
      <c r="N630">
        <f t="shared" si="116"/>
        <v>12</v>
      </c>
      <c r="O630">
        <f t="shared" si="117"/>
        <v>0</v>
      </c>
      <c r="P630">
        <f t="shared" si="118"/>
        <v>3</v>
      </c>
      <c r="Q630">
        <f t="shared" si="119"/>
        <v>0</v>
      </c>
    </row>
    <row r="631" spans="1:17" x14ac:dyDescent="0.25">
      <c r="A631" t="s">
        <v>629</v>
      </c>
      <c r="B631" s="5" t="str">
        <f>VLOOKUP(I631,KeyValues!$J$2:$K$1401,2)</f>
        <v>Chiko-Claw</v>
      </c>
      <c r="C631">
        <f t="shared" si="108"/>
        <v>2500</v>
      </c>
      <c r="D631">
        <f t="shared" si="109"/>
        <v>125</v>
      </c>
      <c r="E631">
        <f t="shared" si="110"/>
        <v>15</v>
      </c>
      <c r="F631" s="7" t="str">
        <f>VLOOKUP(E631,KeyValues!$A$2:$B646,2)</f>
        <v>Specific Items</v>
      </c>
      <c r="G631">
        <f t="shared" si="112"/>
        <v>39</v>
      </c>
      <c r="H631" s="7" t="str">
        <f>VLOOKUP($G631,KeyValues!$S$2:$T$64,2)</f>
        <v>Claw</v>
      </c>
      <c r="I631">
        <f t="shared" si="111"/>
        <v>630</v>
      </c>
      <c r="J631">
        <f t="shared" si="113"/>
        <v>0</v>
      </c>
      <c r="K631" s="8">
        <f>IF(OR($E631=9,$E631=5),VLOOKUP(J631,KeyValues!$D$2:$E$562,2),IF(AND($E631=14,NOT(VLOOKUP(J631,KeyValues!$D$2:$E$562,2) = 0)),"???",0))</f>
        <v>0</v>
      </c>
      <c r="L631">
        <f t="shared" si="114"/>
        <v>0</v>
      </c>
      <c r="M631">
        <f t="shared" si="115"/>
        <v>0</v>
      </c>
      <c r="N631">
        <f t="shared" si="116"/>
        <v>0</v>
      </c>
      <c r="O631">
        <f t="shared" si="117"/>
        <v>0</v>
      </c>
      <c r="P631">
        <f t="shared" si="118"/>
        <v>3</v>
      </c>
      <c r="Q631">
        <f t="shared" si="119"/>
        <v>0</v>
      </c>
    </row>
    <row r="632" spans="1:17" x14ac:dyDescent="0.25">
      <c r="A632" t="s">
        <v>630</v>
      </c>
      <c r="B632" s="5" t="str">
        <f>VLOOKUP(I632,KeyValues!$J$2:$K$1401,2)</f>
        <v>Chiko-Card</v>
      </c>
      <c r="C632">
        <f t="shared" si="108"/>
        <v>2500</v>
      </c>
      <c r="D632">
        <f t="shared" si="109"/>
        <v>125</v>
      </c>
      <c r="E632">
        <f t="shared" si="110"/>
        <v>15</v>
      </c>
      <c r="F632" s="7" t="str">
        <f>VLOOKUP(E632,KeyValues!$A$2:$B647,2)</f>
        <v>Specific Items</v>
      </c>
      <c r="G632">
        <f t="shared" si="112"/>
        <v>27</v>
      </c>
      <c r="H632" s="7" t="str">
        <f>VLOOKUP($G632,KeyValues!$S$2:$T$64,2)</f>
        <v>Tag</v>
      </c>
      <c r="I632">
        <f t="shared" si="111"/>
        <v>631</v>
      </c>
      <c r="J632">
        <f t="shared" si="113"/>
        <v>0</v>
      </c>
      <c r="K632" s="8">
        <f>IF(OR($E632=9,$E632=5),VLOOKUP(J632,KeyValues!$D$2:$E$562,2),IF(AND($E632=14,NOT(VLOOKUP(J632,KeyValues!$D$2:$E$562,2) = 0)),"???",0))</f>
        <v>0</v>
      </c>
      <c r="L632">
        <f t="shared" si="114"/>
        <v>0</v>
      </c>
      <c r="M632">
        <f t="shared" si="115"/>
        <v>0</v>
      </c>
      <c r="N632">
        <f t="shared" si="116"/>
        <v>14</v>
      </c>
      <c r="O632">
        <f t="shared" si="117"/>
        <v>0</v>
      </c>
      <c r="P632">
        <f t="shared" si="118"/>
        <v>3</v>
      </c>
      <c r="Q632">
        <f t="shared" si="119"/>
        <v>0</v>
      </c>
    </row>
    <row r="633" spans="1:17" x14ac:dyDescent="0.25">
      <c r="A633" t="s">
        <v>631</v>
      </c>
      <c r="B633" s="5" t="str">
        <f>VLOOKUP(I633,KeyValues!$J$2:$K$1401,2)</f>
        <v>Dawn Jewel</v>
      </c>
      <c r="C633">
        <f t="shared" si="108"/>
        <v>2500</v>
      </c>
      <c r="D633">
        <f t="shared" si="109"/>
        <v>125</v>
      </c>
      <c r="E633">
        <f t="shared" si="110"/>
        <v>15</v>
      </c>
      <c r="F633" s="7" t="str">
        <f>VLOOKUP(E633,KeyValues!$A$2:$B648,2)</f>
        <v>Specific Items</v>
      </c>
      <c r="G633">
        <f t="shared" si="112"/>
        <v>49</v>
      </c>
      <c r="H633" s="7" t="str">
        <f>VLOOKUP($G633,KeyValues!$S$2:$T$64,2)</f>
        <v>Jewel</v>
      </c>
      <c r="I633">
        <f t="shared" si="111"/>
        <v>632</v>
      </c>
      <c r="J633">
        <f t="shared" si="113"/>
        <v>0</v>
      </c>
      <c r="K633" s="8">
        <f>IF(OR($E633=9,$E633=5),VLOOKUP(J633,KeyValues!$D$2:$E$562,2),IF(AND($E633=14,NOT(VLOOKUP(J633,KeyValues!$D$2:$E$562,2) = 0)),"???",0))</f>
        <v>0</v>
      </c>
      <c r="L633">
        <f t="shared" si="114"/>
        <v>0</v>
      </c>
      <c r="M633">
        <f t="shared" si="115"/>
        <v>0</v>
      </c>
      <c r="N633">
        <f t="shared" si="116"/>
        <v>13</v>
      </c>
      <c r="O633">
        <f t="shared" si="117"/>
        <v>0</v>
      </c>
      <c r="P633">
        <f t="shared" si="118"/>
        <v>3</v>
      </c>
      <c r="Q633">
        <f t="shared" si="119"/>
        <v>0</v>
      </c>
    </row>
    <row r="634" spans="1:17" x14ac:dyDescent="0.25">
      <c r="A634" t="s">
        <v>632</v>
      </c>
      <c r="B634" s="5" t="str">
        <f>VLOOKUP(I634,KeyValues!$J$2:$K$1401,2)</f>
        <v>Fresh Bow</v>
      </c>
      <c r="C634">
        <f t="shared" si="108"/>
        <v>2500</v>
      </c>
      <c r="D634">
        <f t="shared" si="109"/>
        <v>125</v>
      </c>
      <c r="E634">
        <f t="shared" si="110"/>
        <v>15</v>
      </c>
      <c r="F634" s="7" t="str">
        <f>VLOOKUP(E634,KeyValues!$A$2:$B649,2)</f>
        <v>Specific Items</v>
      </c>
      <c r="G634">
        <f t="shared" si="112"/>
        <v>52</v>
      </c>
      <c r="H634" s="7" t="str">
        <f>VLOOKUP($G634,KeyValues!$S$2:$T$64,2)</f>
        <v>Tie</v>
      </c>
      <c r="I634">
        <f t="shared" si="111"/>
        <v>633</v>
      </c>
      <c r="J634">
        <f t="shared" si="113"/>
        <v>0</v>
      </c>
      <c r="K634" s="8">
        <f>IF(OR($E634=9,$E634=5),VLOOKUP(J634,KeyValues!$D$2:$E$562,2),IF(AND($E634=14,NOT(VLOOKUP(J634,KeyValues!$D$2:$E$562,2) = 0)),"???",0))</f>
        <v>0</v>
      </c>
      <c r="L634">
        <f t="shared" si="114"/>
        <v>0</v>
      </c>
      <c r="M634">
        <f t="shared" si="115"/>
        <v>0</v>
      </c>
      <c r="N634">
        <f t="shared" si="116"/>
        <v>4</v>
      </c>
      <c r="O634">
        <f t="shared" si="117"/>
        <v>0</v>
      </c>
      <c r="P634">
        <f t="shared" si="118"/>
        <v>3</v>
      </c>
      <c r="Q634">
        <f t="shared" si="119"/>
        <v>0</v>
      </c>
    </row>
    <row r="635" spans="1:17" x14ac:dyDescent="0.25">
      <c r="A635" t="s">
        <v>633</v>
      </c>
      <c r="B635" s="5" t="str">
        <f>VLOOKUP(I635,KeyValues!$J$2:$K$1401,2)</f>
        <v>Bayleef Claw</v>
      </c>
      <c r="C635">
        <f t="shared" si="108"/>
        <v>2500</v>
      </c>
      <c r="D635">
        <f t="shared" si="109"/>
        <v>125</v>
      </c>
      <c r="E635">
        <f t="shared" si="110"/>
        <v>15</v>
      </c>
      <c r="F635" s="7" t="str">
        <f>VLOOKUP(E635,KeyValues!$A$2:$B650,2)</f>
        <v>Specific Items</v>
      </c>
      <c r="G635">
        <f t="shared" si="112"/>
        <v>39</v>
      </c>
      <c r="H635" s="7" t="str">
        <f>VLOOKUP($G635,KeyValues!$S$2:$T$64,2)</f>
        <v>Claw</v>
      </c>
      <c r="I635">
        <f t="shared" si="111"/>
        <v>634</v>
      </c>
      <c r="J635">
        <f t="shared" si="113"/>
        <v>0</v>
      </c>
      <c r="K635" s="8">
        <f>IF(OR($E635=9,$E635=5),VLOOKUP(J635,KeyValues!$D$2:$E$562,2),IF(AND($E635=14,NOT(VLOOKUP(J635,KeyValues!$D$2:$E$562,2) = 0)),"???",0))</f>
        <v>0</v>
      </c>
      <c r="L635">
        <f t="shared" si="114"/>
        <v>0</v>
      </c>
      <c r="M635">
        <f t="shared" si="115"/>
        <v>0</v>
      </c>
      <c r="N635">
        <f t="shared" si="116"/>
        <v>0</v>
      </c>
      <c r="O635">
        <f t="shared" si="117"/>
        <v>0</v>
      </c>
      <c r="P635">
        <f t="shared" si="118"/>
        <v>3</v>
      </c>
      <c r="Q635">
        <f t="shared" si="119"/>
        <v>0</v>
      </c>
    </row>
    <row r="636" spans="1:17" x14ac:dyDescent="0.25">
      <c r="A636" t="s">
        <v>634</v>
      </c>
      <c r="B636" s="5" t="str">
        <f>VLOOKUP(I636,KeyValues!$J$2:$K$1401,2)</f>
        <v>Bayleef Card</v>
      </c>
      <c r="C636">
        <f t="shared" si="108"/>
        <v>2500</v>
      </c>
      <c r="D636">
        <f t="shared" si="109"/>
        <v>125</v>
      </c>
      <c r="E636">
        <f t="shared" si="110"/>
        <v>15</v>
      </c>
      <c r="F636" s="7" t="str">
        <f>VLOOKUP(E636,KeyValues!$A$2:$B651,2)</f>
        <v>Specific Items</v>
      </c>
      <c r="G636">
        <f t="shared" si="112"/>
        <v>27</v>
      </c>
      <c r="H636" s="7" t="str">
        <f>VLOOKUP($G636,KeyValues!$S$2:$T$64,2)</f>
        <v>Tag</v>
      </c>
      <c r="I636">
        <f t="shared" si="111"/>
        <v>635</v>
      </c>
      <c r="J636">
        <f t="shared" si="113"/>
        <v>0</v>
      </c>
      <c r="K636" s="8">
        <f>IF(OR($E636=9,$E636=5),VLOOKUP(J636,KeyValues!$D$2:$E$562,2),IF(AND($E636=14,NOT(VLOOKUP(J636,KeyValues!$D$2:$E$562,2) = 0)),"???",0))</f>
        <v>0</v>
      </c>
      <c r="L636">
        <f t="shared" si="114"/>
        <v>0</v>
      </c>
      <c r="M636">
        <f t="shared" si="115"/>
        <v>0</v>
      </c>
      <c r="N636">
        <f t="shared" si="116"/>
        <v>14</v>
      </c>
      <c r="O636">
        <f t="shared" si="117"/>
        <v>0</v>
      </c>
      <c r="P636">
        <f t="shared" si="118"/>
        <v>3</v>
      </c>
      <c r="Q636">
        <f t="shared" si="119"/>
        <v>0</v>
      </c>
    </row>
    <row r="637" spans="1:17" x14ac:dyDescent="0.25">
      <c r="A637" t="s">
        <v>635</v>
      </c>
      <c r="B637" s="5" t="str">
        <f>VLOOKUP(I637,KeyValues!$J$2:$K$1401,2)</f>
        <v>Bayleef Seal</v>
      </c>
      <c r="C637">
        <f t="shared" si="108"/>
        <v>2500</v>
      </c>
      <c r="D637">
        <f t="shared" si="109"/>
        <v>125</v>
      </c>
      <c r="E637">
        <f t="shared" si="110"/>
        <v>15</v>
      </c>
      <c r="F637" s="7" t="str">
        <f>VLOOKUP(E637,KeyValues!$A$2:$B652,2)</f>
        <v>Specific Items</v>
      </c>
      <c r="G637">
        <f t="shared" si="112"/>
        <v>28</v>
      </c>
      <c r="H637" s="7" t="str">
        <f>VLOOKUP($G637,KeyValues!$S$2:$T$64,2)</f>
        <v>Amulet</v>
      </c>
      <c r="I637">
        <f t="shared" si="111"/>
        <v>636</v>
      </c>
      <c r="J637">
        <f t="shared" si="113"/>
        <v>0</v>
      </c>
      <c r="K637" s="8">
        <f>IF(OR($E637=9,$E637=5),VLOOKUP(J637,KeyValues!$D$2:$E$562,2),IF(AND($E637=14,NOT(VLOOKUP(J637,KeyValues!$D$2:$E$562,2) = 0)),"???",0))</f>
        <v>0</v>
      </c>
      <c r="L637">
        <f t="shared" si="114"/>
        <v>0</v>
      </c>
      <c r="M637">
        <f t="shared" si="115"/>
        <v>0</v>
      </c>
      <c r="N637">
        <f t="shared" si="116"/>
        <v>11</v>
      </c>
      <c r="O637">
        <f t="shared" si="117"/>
        <v>0</v>
      </c>
      <c r="P637">
        <f t="shared" si="118"/>
        <v>3</v>
      </c>
      <c r="Q637">
        <f t="shared" si="119"/>
        <v>0</v>
      </c>
    </row>
    <row r="638" spans="1:17" x14ac:dyDescent="0.25">
      <c r="A638" t="s">
        <v>636</v>
      </c>
      <c r="B638" s="5" t="str">
        <f>VLOOKUP(I638,KeyValues!$J$2:$K$1401,2)</f>
        <v>Spice Bow</v>
      </c>
      <c r="C638">
        <f t="shared" si="108"/>
        <v>2500</v>
      </c>
      <c r="D638">
        <f t="shared" si="109"/>
        <v>125</v>
      </c>
      <c r="E638">
        <f t="shared" si="110"/>
        <v>15</v>
      </c>
      <c r="F638" s="7" t="str">
        <f>VLOOKUP(E638,KeyValues!$A$2:$B653,2)</f>
        <v>Specific Items</v>
      </c>
      <c r="G638">
        <f t="shared" si="112"/>
        <v>52</v>
      </c>
      <c r="H638" s="7" t="str">
        <f>VLOOKUP($G638,KeyValues!$S$2:$T$64,2)</f>
        <v>Tie</v>
      </c>
      <c r="I638">
        <f t="shared" si="111"/>
        <v>637</v>
      </c>
      <c r="J638">
        <f t="shared" si="113"/>
        <v>0</v>
      </c>
      <c r="K638" s="8">
        <f>IF(OR($E638=9,$E638=5),VLOOKUP(J638,KeyValues!$D$2:$E$562,2),IF(AND($E638=14,NOT(VLOOKUP(J638,KeyValues!$D$2:$E$562,2) = 0)),"???",0))</f>
        <v>0</v>
      </c>
      <c r="L638">
        <f t="shared" si="114"/>
        <v>0</v>
      </c>
      <c r="M638">
        <f t="shared" si="115"/>
        <v>0</v>
      </c>
      <c r="N638">
        <f t="shared" si="116"/>
        <v>4</v>
      </c>
      <c r="O638">
        <f t="shared" si="117"/>
        <v>0</v>
      </c>
      <c r="P638">
        <f t="shared" si="118"/>
        <v>3</v>
      </c>
      <c r="Q638">
        <f t="shared" si="119"/>
        <v>0</v>
      </c>
    </row>
    <row r="639" spans="1:17" x14ac:dyDescent="0.25">
      <c r="A639" t="s">
        <v>637</v>
      </c>
      <c r="B639" s="5" t="str">
        <f>VLOOKUP(I639,KeyValues!$J$2:$K$1401,2)</f>
        <v>Megani-Claw</v>
      </c>
      <c r="C639">
        <f t="shared" si="108"/>
        <v>2500</v>
      </c>
      <c r="D639">
        <f t="shared" si="109"/>
        <v>125</v>
      </c>
      <c r="E639">
        <f t="shared" si="110"/>
        <v>15</v>
      </c>
      <c r="F639" s="7" t="str">
        <f>VLOOKUP(E639,KeyValues!$A$2:$B654,2)</f>
        <v>Specific Items</v>
      </c>
      <c r="G639">
        <f t="shared" si="112"/>
        <v>39</v>
      </c>
      <c r="H639" s="7" t="str">
        <f>VLOOKUP($G639,KeyValues!$S$2:$T$64,2)</f>
        <v>Claw</v>
      </c>
      <c r="I639">
        <f t="shared" si="111"/>
        <v>638</v>
      </c>
      <c r="J639">
        <f t="shared" si="113"/>
        <v>0</v>
      </c>
      <c r="K639" s="8">
        <f>IF(OR($E639=9,$E639=5),VLOOKUP(J639,KeyValues!$D$2:$E$562,2),IF(AND($E639=14,NOT(VLOOKUP(J639,KeyValues!$D$2:$E$562,2) = 0)),"???",0))</f>
        <v>0</v>
      </c>
      <c r="L639">
        <f t="shared" si="114"/>
        <v>0</v>
      </c>
      <c r="M639">
        <f t="shared" si="115"/>
        <v>0</v>
      </c>
      <c r="N639">
        <f t="shared" si="116"/>
        <v>0</v>
      </c>
      <c r="O639">
        <f t="shared" si="117"/>
        <v>0</v>
      </c>
      <c r="P639">
        <f t="shared" si="118"/>
        <v>3</v>
      </c>
      <c r="Q639">
        <f t="shared" si="119"/>
        <v>0</v>
      </c>
    </row>
    <row r="640" spans="1:17" x14ac:dyDescent="0.25">
      <c r="A640" t="s">
        <v>638</v>
      </c>
      <c r="B640" s="5" t="str">
        <f>VLOOKUP(I640,KeyValues!$J$2:$K$1401,2)</f>
        <v>Megani-Card</v>
      </c>
      <c r="C640">
        <f t="shared" si="108"/>
        <v>2500</v>
      </c>
      <c r="D640">
        <f t="shared" si="109"/>
        <v>125</v>
      </c>
      <c r="E640">
        <f t="shared" si="110"/>
        <v>15</v>
      </c>
      <c r="F640" s="7" t="str">
        <f>VLOOKUP(E640,KeyValues!$A$2:$B655,2)</f>
        <v>Specific Items</v>
      </c>
      <c r="G640">
        <f t="shared" si="112"/>
        <v>27</v>
      </c>
      <c r="H640" s="7" t="str">
        <f>VLOOKUP($G640,KeyValues!$S$2:$T$64,2)</f>
        <v>Tag</v>
      </c>
      <c r="I640">
        <f t="shared" si="111"/>
        <v>639</v>
      </c>
      <c r="J640">
        <f t="shared" si="113"/>
        <v>0</v>
      </c>
      <c r="K640" s="8">
        <f>IF(OR($E640=9,$E640=5),VLOOKUP(J640,KeyValues!$D$2:$E$562,2),IF(AND($E640=14,NOT(VLOOKUP(J640,KeyValues!$D$2:$E$562,2) = 0)),"???",0))</f>
        <v>0</v>
      </c>
      <c r="L640">
        <f t="shared" si="114"/>
        <v>0</v>
      </c>
      <c r="M640">
        <f t="shared" si="115"/>
        <v>0</v>
      </c>
      <c r="N640">
        <f t="shared" si="116"/>
        <v>14</v>
      </c>
      <c r="O640">
        <f t="shared" si="117"/>
        <v>0</v>
      </c>
      <c r="P640">
        <f t="shared" si="118"/>
        <v>3</v>
      </c>
      <c r="Q640">
        <f t="shared" si="119"/>
        <v>0</v>
      </c>
    </row>
    <row r="641" spans="1:17" x14ac:dyDescent="0.25">
      <c r="A641" t="s">
        <v>639</v>
      </c>
      <c r="B641" s="5" t="str">
        <f>VLOOKUP(I641,KeyValues!$J$2:$K$1401,2)</f>
        <v>Shiny Charm</v>
      </c>
      <c r="C641">
        <f t="shared" si="108"/>
        <v>2500</v>
      </c>
      <c r="D641">
        <f t="shared" si="109"/>
        <v>125</v>
      </c>
      <c r="E641">
        <f t="shared" si="110"/>
        <v>15</v>
      </c>
      <c r="F641" s="7" t="str">
        <f>VLOOKUP(E641,KeyValues!$A$2:$B656,2)</f>
        <v>Specific Items</v>
      </c>
      <c r="G641">
        <f t="shared" si="112"/>
        <v>28</v>
      </c>
      <c r="H641" s="7" t="str">
        <f>VLOOKUP($G641,KeyValues!$S$2:$T$64,2)</f>
        <v>Amulet</v>
      </c>
      <c r="I641">
        <f t="shared" si="111"/>
        <v>640</v>
      </c>
      <c r="J641">
        <f t="shared" si="113"/>
        <v>0</v>
      </c>
      <c r="K641" s="8">
        <f>IF(OR($E641=9,$E641=5),VLOOKUP(J641,KeyValues!$D$2:$E$562,2),IF(AND($E641=14,NOT(VLOOKUP(J641,KeyValues!$D$2:$E$562,2) = 0)),"???",0))</f>
        <v>0</v>
      </c>
      <c r="L641">
        <f t="shared" si="114"/>
        <v>0</v>
      </c>
      <c r="M641">
        <f t="shared" si="115"/>
        <v>0</v>
      </c>
      <c r="N641">
        <f t="shared" si="116"/>
        <v>3</v>
      </c>
      <c r="O641">
        <f t="shared" si="117"/>
        <v>0</v>
      </c>
      <c r="P641">
        <f t="shared" si="118"/>
        <v>3</v>
      </c>
      <c r="Q641">
        <f t="shared" si="119"/>
        <v>0</v>
      </c>
    </row>
    <row r="642" spans="1:17" x14ac:dyDescent="0.25">
      <c r="A642" t="s">
        <v>640</v>
      </c>
      <c r="B642" s="5" t="str">
        <f>VLOOKUP(I642,KeyValues!$J$2:$K$1401,2)</f>
        <v>Bright Veil</v>
      </c>
      <c r="C642">
        <f t="shared" ref="C642:C705" si="120">HEX2DEC(MID($A642,4,2)&amp;MID($A642,1,2))</f>
        <v>2500</v>
      </c>
      <c r="D642">
        <f t="shared" ref="D642:D705" si="121">HEX2DEC(MID($A642,10,2)&amp;MID($A642,7,2))</f>
        <v>125</v>
      </c>
      <c r="E642">
        <f t="shared" ref="E642:E705" si="122">HEX2DEC(MID($A642,13,2))</f>
        <v>15</v>
      </c>
      <c r="F642" s="7" t="str">
        <f>VLOOKUP(E642,KeyValues!$A$2:$B657,2)</f>
        <v>Specific Items</v>
      </c>
      <c r="G642">
        <f t="shared" si="112"/>
        <v>56</v>
      </c>
      <c r="H642" s="7" t="str">
        <f>VLOOKUP($G642,KeyValues!$S$2:$T$64,2)</f>
        <v>Silk 2</v>
      </c>
      <c r="I642">
        <f t="shared" ref="I642:I705" si="123">HEX2DEC(MID($A642,22,2)&amp;MID($A642,19,2))</f>
        <v>641</v>
      </c>
      <c r="J642">
        <f t="shared" si="113"/>
        <v>0</v>
      </c>
      <c r="K642" s="8">
        <f>IF(OR($E642=9,$E642=5),VLOOKUP(J642,KeyValues!$D$2:$E$562,2),IF(AND($E642=14,NOT(VLOOKUP(J642,KeyValues!$D$2:$E$562,2) = 0)),"???",0))</f>
        <v>0</v>
      </c>
      <c r="L642">
        <f t="shared" si="114"/>
        <v>0</v>
      </c>
      <c r="M642">
        <f t="shared" si="115"/>
        <v>0</v>
      </c>
      <c r="N642">
        <f t="shared" si="116"/>
        <v>2</v>
      </c>
      <c r="O642">
        <f t="shared" si="117"/>
        <v>0</v>
      </c>
      <c r="P642">
        <f t="shared" si="118"/>
        <v>3</v>
      </c>
      <c r="Q642">
        <f t="shared" si="119"/>
        <v>0</v>
      </c>
    </row>
    <row r="643" spans="1:17" x14ac:dyDescent="0.25">
      <c r="A643" t="s">
        <v>641</v>
      </c>
      <c r="B643" s="5" t="str">
        <f>VLOOKUP(I643,KeyValues!$J$2:$K$1401,2)</f>
        <v>Cynda-Hair</v>
      </c>
      <c r="C643">
        <f t="shared" si="120"/>
        <v>2500</v>
      </c>
      <c r="D643">
        <f t="shared" si="121"/>
        <v>125</v>
      </c>
      <c r="E643">
        <f t="shared" si="122"/>
        <v>15</v>
      </c>
      <c r="F643" s="7" t="str">
        <f>VLOOKUP(E643,KeyValues!$A$2:$B658,2)</f>
        <v>Specific Items</v>
      </c>
      <c r="G643">
        <f t="shared" ref="G643:G706" si="124">HEX2DEC(MID($A643,16,2))</f>
        <v>33</v>
      </c>
      <c r="H643" s="7" t="str">
        <f>VLOOKUP($G643,KeyValues!$S$2:$T$64,2)</f>
        <v>Hair</v>
      </c>
      <c r="I643">
        <f t="shared" si="123"/>
        <v>642</v>
      </c>
      <c r="J643">
        <f t="shared" ref="J643:J706" si="125">HEX2DEC(MID($A643,28,2)&amp;MID($A643,25,2))</f>
        <v>0</v>
      </c>
      <c r="K643" s="8">
        <f>IF(OR($E643=9,$E643=5),VLOOKUP(J643,KeyValues!$D$2:$E$562,2),IF(AND($E643=14,NOT(VLOOKUP(J643,KeyValues!$D$2:$E$562,2) = 0)),"???",0))</f>
        <v>0</v>
      </c>
      <c r="L643">
        <f t="shared" ref="L643:L706" si="126">HEX2DEC(MID($A643,31,2))</f>
        <v>0</v>
      </c>
      <c r="M643">
        <f t="shared" ref="M643:M706" si="127">HEX2DEC(MID($A643,34,2))</f>
        <v>0</v>
      </c>
      <c r="N643">
        <f t="shared" ref="N643:N706" si="128">HEX2DEC(MID($A643,37,2))</f>
        <v>1</v>
      </c>
      <c r="O643">
        <f t="shared" ref="O643:O706" si="129">HEX2DEC(MID($A643,40,2))</f>
        <v>0</v>
      </c>
      <c r="P643">
        <f t="shared" ref="P643:P706" si="130">HEX2DEC(MID($A643,43,2))</f>
        <v>3</v>
      </c>
      <c r="Q643">
        <f t="shared" ref="Q643:Q706" si="131">HEX2DEC(MID($A643,46,2))</f>
        <v>0</v>
      </c>
    </row>
    <row r="644" spans="1:17" x14ac:dyDescent="0.25">
      <c r="A644" t="s">
        <v>642</v>
      </c>
      <c r="B644" s="5" t="str">
        <f>VLOOKUP(I644,KeyValues!$J$2:$K$1401,2)</f>
        <v>Cynda-Claw</v>
      </c>
      <c r="C644">
        <f t="shared" si="120"/>
        <v>2500</v>
      </c>
      <c r="D644">
        <f t="shared" si="121"/>
        <v>125</v>
      </c>
      <c r="E644">
        <f t="shared" si="122"/>
        <v>15</v>
      </c>
      <c r="F644" s="7" t="str">
        <f>VLOOKUP(E644,KeyValues!$A$2:$B659,2)</f>
        <v>Specific Items</v>
      </c>
      <c r="G644">
        <f t="shared" si="124"/>
        <v>39</v>
      </c>
      <c r="H644" s="7" t="str">
        <f>VLOOKUP($G644,KeyValues!$S$2:$T$64,2)</f>
        <v>Claw</v>
      </c>
      <c r="I644">
        <f t="shared" si="123"/>
        <v>643</v>
      </c>
      <c r="J644">
        <f t="shared" si="125"/>
        <v>0</v>
      </c>
      <c r="K644" s="8">
        <f>IF(OR($E644=9,$E644=5),VLOOKUP(J644,KeyValues!$D$2:$E$562,2),IF(AND($E644=14,NOT(VLOOKUP(J644,KeyValues!$D$2:$E$562,2) = 0)),"???",0))</f>
        <v>0</v>
      </c>
      <c r="L644">
        <f t="shared" si="126"/>
        <v>0</v>
      </c>
      <c r="M644">
        <f t="shared" si="127"/>
        <v>0</v>
      </c>
      <c r="N644">
        <f t="shared" si="128"/>
        <v>0</v>
      </c>
      <c r="O644">
        <f t="shared" si="129"/>
        <v>0</v>
      </c>
      <c r="P644">
        <f t="shared" si="130"/>
        <v>3</v>
      </c>
      <c r="Q644">
        <f t="shared" si="131"/>
        <v>0</v>
      </c>
    </row>
    <row r="645" spans="1:17" x14ac:dyDescent="0.25">
      <c r="A645" t="s">
        <v>643</v>
      </c>
      <c r="B645" s="5" t="str">
        <f>VLOOKUP(I645,KeyValues!$J$2:$K$1401,2)</f>
        <v>Blazing Rock</v>
      </c>
      <c r="C645">
        <f t="shared" si="120"/>
        <v>2500</v>
      </c>
      <c r="D645">
        <f t="shared" si="121"/>
        <v>125</v>
      </c>
      <c r="E645">
        <f t="shared" si="122"/>
        <v>15</v>
      </c>
      <c r="F645" s="7" t="str">
        <f>VLOOKUP(E645,KeyValues!$A$2:$B660,2)</f>
        <v>Specific Items</v>
      </c>
      <c r="G645">
        <f t="shared" si="124"/>
        <v>49</v>
      </c>
      <c r="H645" s="7" t="str">
        <f>VLOOKUP($G645,KeyValues!$S$2:$T$64,2)</f>
        <v>Jewel</v>
      </c>
      <c r="I645">
        <f t="shared" si="123"/>
        <v>644</v>
      </c>
      <c r="J645">
        <f t="shared" si="125"/>
        <v>0</v>
      </c>
      <c r="K645" s="8">
        <f>IF(OR($E645=9,$E645=5),VLOOKUP(J645,KeyValues!$D$2:$E$562,2),IF(AND($E645=14,NOT(VLOOKUP(J645,KeyValues!$D$2:$E$562,2) = 0)),"???",0))</f>
        <v>0</v>
      </c>
      <c r="L645">
        <f t="shared" si="126"/>
        <v>0</v>
      </c>
      <c r="M645">
        <f t="shared" si="127"/>
        <v>0</v>
      </c>
      <c r="N645">
        <f t="shared" si="128"/>
        <v>6</v>
      </c>
      <c r="O645">
        <f t="shared" si="129"/>
        <v>0</v>
      </c>
      <c r="P645">
        <f t="shared" si="130"/>
        <v>3</v>
      </c>
      <c r="Q645">
        <f t="shared" si="131"/>
        <v>0</v>
      </c>
    </row>
    <row r="646" spans="1:17" x14ac:dyDescent="0.25">
      <c r="A646" t="s">
        <v>644</v>
      </c>
      <c r="B646" s="5" t="str">
        <f>VLOOKUP(I646,KeyValues!$J$2:$K$1401,2)</f>
        <v>Storm Sash</v>
      </c>
      <c r="C646">
        <f t="shared" si="120"/>
        <v>2500</v>
      </c>
      <c r="D646">
        <f t="shared" si="121"/>
        <v>125</v>
      </c>
      <c r="E646">
        <f t="shared" si="122"/>
        <v>15</v>
      </c>
      <c r="F646" s="7" t="str">
        <f>VLOOKUP(E646,KeyValues!$A$2:$B661,2)</f>
        <v>Specific Items</v>
      </c>
      <c r="G646">
        <f t="shared" si="124"/>
        <v>37</v>
      </c>
      <c r="H646" s="7" t="str">
        <f>VLOOKUP($G646,KeyValues!$S$2:$T$64,2)</f>
        <v>Scarf 2</v>
      </c>
      <c r="I646">
        <f t="shared" si="123"/>
        <v>645</v>
      </c>
      <c r="J646">
        <f t="shared" si="125"/>
        <v>0</v>
      </c>
      <c r="K646" s="8">
        <f>IF(OR($E646=9,$E646=5),VLOOKUP(J646,KeyValues!$D$2:$E$562,2),IF(AND($E646=14,NOT(VLOOKUP(J646,KeyValues!$D$2:$E$562,2) = 0)),"???",0))</f>
        <v>0</v>
      </c>
      <c r="L646">
        <f t="shared" si="126"/>
        <v>0</v>
      </c>
      <c r="M646">
        <f t="shared" si="127"/>
        <v>0</v>
      </c>
      <c r="N646">
        <f t="shared" si="128"/>
        <v>0</v>
      </c>
      <c r="O646">
        <f t="shared" si="129"/>
        <v>0</v>
      </c>
      <c r="P646">
        <f t="shared" si="130"/>
        <v>3</v>
      </c>
      <c r="Q646">
        <f t="shared" si="131"/>
        <v>0</v>
      </c>
    </row>
    <row r="647" spans="1:17" x14ac:dyDescent="0.25">
      <c r="A647" t="s">
        <v>645</v>
      </c>
      <c r="B647" s="5" t="str">
        <f>VLOOKUP(I647,KeyValues!$J$2:$K$1401,2)</f>
        <v>Quila-Hair</v>
      </c>
      <c r="C647">
        <f t="shared" si="120"/>
        <v>2500</v>
      </c>
      <c r="D647">
        <f t="shared" si="121"/>
        <v>125</v>
      </c>
      <c r="E647">
        <f t="shared" si="122"/>
        <v>15</v>
      </c>
      <c r="F647" s="7" t="str">
        <f>VLOOKUP(E647,KeyValues!$A$2:$B662,2)</f>
        <v>Specific Items</v>
      </c>
      <c r="G647">
        <f t="shared" si="124"/>
        <v>33</v>
      </c>
      <c r="H647" s="7" t="str">
        <f>VLOOKUP($G647,KeyValues!$S$2:$T$64,2)</f>
        <v>Hair</v>
      </c>
      <c r="I647">
        <f t="shared" si="123"/>
        <v>646</v>
      </c>
      <c r="J647">
        <f t="shared" si="125"/>
        <v>0</v>
      </c>
      <c r="K647" s="8">
        <f>IF(OR($E647=9,$E647=5),VLOOKUP(J647,KeyValues!$D$2:$E$562,2),IF(AND($E647=14,NOT(VLOOKUP(J647,KeyValues!$D$2:$E$562,2) = 0)),"???",0))</f>
        <v>0</v>
      </c>
      <c r="L647">
        <f t="shared" si="126"/>
        <v>0</v>
      </c>
      <c r="M647">
        <f t="shared" si="127"/>
        <v>0</v>
      </c>
      <c r="N647">
        <f t="shared" si="128"/>
        <v>1</v>
      </c>
      <c r="O647">
        <f t="shared" si="129"/>
        <v>0</v>
      </c>
      <c r="P647">
        <f t="shared" si="130"/>
        <v>3</v>
      </c>
      <c r="Q647">
        <f t="shared" si="131"/>
        <v>0</v>
      </c>
    </row>
    <row r="648" spans="1:17" x14ac:dyDescent="0.25">
      <c r="A648" t="s">
        <v>646</v>
      </c>
      <c r="B648" s="5" t="str">
        <f>VLOOKUP(I648,KeyValues!$J$2:$K$1401,2)</f>
        <v>Quila-Card</v>
      </c>
      <c r="C648">
        <f t="shared" si="120"/>
        <v>2500</v>
      </c>
      <c r="D648">
        <f t="shared" si="121"/>
        <v>125</v>
      </c>
      <c r="E648">
        <f t="shared" si="122"/>
        <v>15</v>
      </c>
      <c r="F648" s="7" t="str">
        <f>VLOOKUP(E648,KeyValues!$A$2:$B663,2)</f>
        <v>Specific Items</v>
      </c>
      <c r="G648">
        <f t="shared" si="124"/>
        <v>27</v>
      </c>
      <c r="H648" s="7" t="str">
        <f>VLOOKUP($G648,KeyValues!$S$2:$T$64,2)</f>
        <v>Tag</v>
      </c>
      <c r="I648">
        <f t="shared" si="123"/>
        <v>647</v>
      </c>
      <c r="J648">
        <f t="shared" si="125"/>
        <v>0</v>
      </c>
      <c r="K648" s="8">
        <f>IF(OR($E648=9,$E648=5),VLOOKUP(J648,KeyValues!$D$2:$E$562,2),IF(AND($E648=14,NOT(VLOOKUP(J648,KeyValues!$D$2:$E$562,2) = 0)),"???",0))</f>
        <v>0</v>
      </c>
      <c r="L648">
        <f t="shared" si="126"/>
        <v>0</v>
      </c>
      <c r="M648">
        <f t="shared" si="127"/>
        <v>0</v>
      </c>
      <c r="N648">
        <f t="shared" si="128"/>
        <v>14</v>
      </c>
      <c r="O648">
        <f t="shared" si="129"/>
        <v>0</v>
      </c>
      <c r="P648">
        <f t="shared" si="130"/>
        <v>3</v>
      </c>
      <c r="Q648">
        <f t="shared" si="131"/>
        <v>0</v>
      </c>
    </row>
    <row r="649" spans="1:17" x14ac:dyDescent="0.25">
      <c r="A649" t="s">
        <v>647</v>
      </c>
      <c r="B649" s="5" t="str">
        <f>VLOOKUP(I649,KeyValues!$J$2:$K$1401,2)</f>
        <v>Quila-Crest</v>
      </c>
      <c r="C649">
        <f t="shared" si="120"/>
        <v>2500</v>
      </c>
      <c r="D649">
        <f t="shared" si="121"/>
        <v>125</v>
      </c>
      <c r="E649">
        <f t="shared" si="122"/>
        <v>15</v>
      </c>
      <c r="F649" s="7" t="str">
        <f>VLOOKUP(E649,KeyValues!$A$2:$B664,2)</f>
        <v>Specific Items</v>
      </c>
      <c r="G649">
        <f t="shared" si="124"/>
        <v>28</v>
      </c>
      <c r="H649" s="7" t="str">
        <f>VLOOKUP($G649,KeyValues!$S$2:$T$64,2)</f>
        <v>Amulet</v>
      </c>
      <c r="I649">
        <f t="shared" si="123"/>
        <v>648</v>
      </c>
      <c r="J649">
        <f t="shared" si="125"/>
        <v>0</v>
      </c>
      <c r="K649" s="8">
        <f>IF(OR($E649=9,$E649=5),VLOOKUP(J649,KeyValues!$D$2:$E$562,2),IF(AND($E649=14,NOT(VLOOKUP(J649,KeyValues!$D$2:$E$562,2) = 0)),"???",0))</f>
        <v>0</v>
      </c>
      <c r="L649">
        <f t="shared" si="126"/>
        <v>0</v>
      </c>
      <c r="M649">
        <f t="shared" si="127"/>
        <v>0</v>
      </c>
      <c r="N649">
        <f t="shared" si="128"/>
        <v>2</v>
      </c>
      <c r="O649">
        <f t="shared" si="129"/>
        <v>0</v>
      </c>
      <c r="P649">
        <f t="shared" si="130"/>
        <v>3</v>
      </c>
      <c r="Q649">
        <f t="shared" si="131"/>
        <v>0</v>
      </c>
    </row>
    <row r="650" spans="1:17" x14ac:dyDescent="0.25">
      <c r="A650" t="s">
        <v>648</v>
      </c>
      <c r="B650" s="5" t="str">
        <f>VLOOKUP(I650,KeyValues!$J$2:$K$1401,2)</f>
        <v>Volcano Torc</v>
      </c>
      <c r="C650">
        <f t="shared" si="120"/>
        <v>2500</v>
      </c>
      <c r="D650">
        <f t="shared" si="121"/>
        <v>125</v>
      </c>
      <c r="E650">
        <f t="shared" si="122"/>
        <v>15</v>
      </c>
      <c r="F650" s="7" t="str">
        <f>VLOOKUP(E650,KeyValues!$A$2:$B665,2)</f>
        <v>Specific Items</v>
      </c>
      <c r="G650">
        <f t="shared" si="124"/>
        <v>54</v>
      </c>
      <c r="H650" s="7" t="str">
        <f>VLOOKUP($G650,KeyValues!$S$2:$T$64,2)</f>
        <v>Ring</v>
      </c>
      <c r="I650">
        <f t="shared" si="123"/>
        <v>649</v>
      </c>
      <c r="J650">
        <f t="shared" si="125"/>
        <v>0</v>
      </c>
      <c r="K650" s="8">
        <f>IF(OR($E650=9,$E650=5),VLOOKUP(J650,KeyValues!$D$2:$E$562,2),IF(AND($E650=14,NOT(VLOOKUP(J650,KeyValues!$D$2:$E$562,2) = 0)),"???",0))</f>
        <v>0</v>
      </c>
      <c r="L650">
        <f t="shared" si="126"/>
        <v>0</v>
      </c>
      <c r="M650">
        <f t="shared" si="127"/>
        <v>0</v>
      </c>
      <c r="N650">
        <f t="shared" si="128"/>
        <v>5</v>
      </c>
      <c r="O650">
        <f t="shared" si="129"/>
        <v>0</v>
      </c>
      <c r="P650">
        <f t="shared" si="130"/>
        <v>3</v>
      </c>
      <c r="Q650">
        <f t="shared" si="131"/>
        <v>0</v>
      </c>
    </row>
    <row r="651" spans="1:17" x14ac:dyDescent="0.25">
      <c r="A651" t="s">
        <v>649</v>
      </c>
      <c r="B651" s="5" t="str">
        <f>VLOOKUP(I651,KeyValues!$J$2:$K$1401,2)</f>
        <v>Typhlo-Gasp</v>
      </c>
      <c r="C651">
        <f t="shared" si="120"/>
        <v>2500</v>
      </c>
      <c r="D651">
        <f t="shared" si="121"/>
        <v>125</v>
      </c>
      <c r="E651">
        <f t="shared" si="122"/>
        <v>15</v>
      </c>
      <c r="F651" s="7" t="str">
        <f>VLOOKUP(E651,KeyValues!$A$2:$B666,2)</f>
        <v>Specific Items</v>
      </c>
      <c r="G651">
        <f t="shared" si="124"/>
        <v>15</v>
      </c>
      <c r="H651" s="7" t="str">
        <f>VLOOKUP($G651,KeyValues!$S$2:$T$64,2)</f>
        <v>Sphere</v>
      </c>
      <c r="I651">
        <f t="shared" si="123"/>
        <v>650</v>
      </c>
      <c r="J651">
        <f t="shared" si="125"/>
        <v>0</v>
      </c>
      <c r="K651" s="8">
        <f>IF(OR($E651=9,$E651=5),VLOOKUP(J651,KeyValues!$D$2:$E$562,2),IF(AND($E651=14,NOT(VLOOKUP(J651,KeyValues!$D$2:$E$562,2) = 0)),"???",0))</f>
        <v>0</v>
      </c>
      <c r="L651">
        <f t="shared" si="126"/>
        <v>0</v>
      </c>
      <c r="M651">
        <f t="shared" si="127"/>
        <v>0</v>
      </c>
      <c r="N651">
        <f t="shared" si="128"/>
        <v>7</v>
      </c>
      <c r="O651">
        <f t="shared" si="129"/>
        <v>0</v>
      </c>
      <c r="P651">
        <f t="shared" si="130"/>
        <v>3</v>
      </c>
      <c r="Q651">
        <f t="shared" si="131"/>
        <v>0</v>
      </c>
    </row>
    <row r="652" spans="1:17" x14ac:dyDescent="0.25">
      <c r="A652" t="s">
        <v>650</v>
      </c>
      <c r="B652" s="5" t="str">
        <f>VLOOKUP(I652,KeyValues!$J$2:$K$1401,2)</f>
        <v>Typhlo-Fang</v>
      </c>
      <c r="C652">
        <f t="shared" si="120"/>
        <v>2500</v>
      </c>
      <c r="D652">
        <f t="shared" si="121"/>
        <v>125</v>
      </c>
      <c r="E652">
        <f t="shared" si="122"/>
        <v>15</v>
      </c>
      <c r="F652" s="7" t="str">
        <f>VLOOKUP(E652,KeyValues!$A$2:$B667,2)</f>
        <v>Specific Items</v>
      </c>
      <c r="G652">
        <f t="shared" si="124"/>
        <v>32</v>
      </c>
      <c r="H652" s="7" t="str">
        <f>VLOOKUP($G652,KeyValues!$S$2:$T$64,2)</f>
        <v>Fang</v>
      </c>
      <c r="I652">
        <f t="shared" si="123"/>
        <v>651</v>
      </c>
      <c r="J652">
        <f t="shared" si="125"/>
        <v>0</v>
      </c>
      <c r="K652" s="8">
        <f>IF(OR($E652=9,$E652=5),VLOOKUP(J652,KeyValues!$D$2:$E$562,2),IF(AND($E652=14,NOT(VLOOKUP(J652,KeyValues!$D$2:$E$562,2) = 0)),"???",0))</f>
        <v>0</v>
      </c>
      <c r="L652">
        <f t="shared" si="126"/>
        <v>0</v>
      </c>
      <c r="M652">
        <f t="shared" si="127"/>
        <v>0</v>
      </c>
      <c r="N652">
        <f t="shared" si="128"/>
        <v>0</v>
      </c>
      <c r="O652">
        <f t="shared" si="129"/>
        <v>0</v>
      </c>
      <c r="P652">
        <f t="shared" si="130"/>
        <v>3</v>
      </c>
      <c r="Q652">
        <f t="shared" si="131"/>
        <v>0</v>
      </c>
    </row>
    <row r="653" spans="1:17" x14ac:dyDescent="0.25">
      <c r="A653" t="s">
        <v>651</v>
      </c>
      <c r="B653" s="5" t="str">
        <f>VLOOKUP(I653,KeyValues!$J$2:$K$1401,2)</f>
        <v>Typhlo-Seal</v>
      </c>
      <c r="C653">
        <f t="shared" si="120"/>
        <v>2500</v>
      </c>
      <c r="D653">
        <f t="shared" si="121"/>
        <v>125</v>
      </c>
      <c r="E653">
        <f t="shared" si="122"/>
        <v>15</v>
      </c>
      <c r="F653" s="7" t="str">
        <f>VLOOKUP(E653,KeyValues!$A$2:$B668,2)</f>
        <v>Specific Items</v>
      </c>
      <c r="G653">
        <f t="shared" si="124"/>
        <v>28</v>
      </c>
      <c r="H653" s="7" t="str">
        <f>VLOOKUP($G653,KeyValues!$S$2:$T$64,2)</f>
        <v>Amulet</v>
      </c>
      <c r="I653">
        <f t="shared" si="123"/>
        <v>652</v>
      </c>
      <c r="J653">
        <f t="shared" si="125"/>
        <v>0</v>
      </c>
      <c r="K653" s="8">
        <f>IF(OR($E653=9,$E653=5),VLOOKUP(J653,KeyValues!$D$2:$E$562,2),IF(AND($E653=14,NOT(VLOOKUP(J653,KeyValues!$D$2:$E$562,2) = 0)),"???",0))</f>
        <v>0</v>
      </c>
      <c r="L653">
        <f t="shared" si="126"/>
        <v>0</v>
      </c>
      <c r="M653">
        <f t="shared" si="127"/>
        <v>0</v>
      </c>
      <c r="N653">
        <f t="shared" si="128"/>
        <v>11</v>
      </c>
      <c r="O653">
        <f t="shared" si="129"/>
        <v>0</v>
      </c>
      <c r="P653">
        <f t="shared" si="130"/>
        <v>3</v>
      </c>
      <c r="Q653">
        <f t="shared" si="131"/>
        <v>0</v>
      </c>
    </row>
    <row r="654" spans="1:17" x14ac:dyDescent="0.25">
      <c r="A654" t="s">
        <v>652</v>
      </c>
      <c r="B654" s="5" t="str">
        <f>VLOOKUP(I654,KeyValues!$J$2:$K$1401,2)</f>
        <v>Blast Bangle</v>
      </c>
      <c r="C654">
        <f t="shared" si="120"/>
        <v>2500</v>
      </c>
      <c r="D654">
        <f t="shared" si="121"/>
        <v>125</v>
      </c>
      <c r="E654">
        <f t="shared" si="122"/>
        <v>15</v>
      </c>
      <c r="F654" s="7" t="str">
        <f>VLOOKUP(E654,KeyValues!$A$2:$B669,2)</f>
        <v>Specific Items</v>
      </c>
      <c r="G654">
        <f t="shared" si="124"/>
        <v>54</v>
      </c>
      <c r="H654" s="7" t="str">
        <f>VLOOKUP($G654,KeyValues!$S$2:$T$64,2)</f>
        <v>Ring</v>
      </c>
      <c r="I654">
        <f t="shared" si="123"/>
        <v>653</v>
      </c>
      <c r="J654">
        <f t="shared" si="125"/>
        <v>0</v>
      </c>
      <c r="K654" s="8">
        <f>IF(OR($E654=9,$E654=5),VLOOKUP(J654,KeyValues!$D$2:$E$562,2),IF(AND($E654=14,NOT(VLOOKUP(J654,KeyValues!$D$2:$E$562,2) = 0)),"???",0))</f>
        <v>0</v>
      </c>
      <c r="L654">
        <f t="shared" si="126"/>
        <v>0</v>
      </c>
      <c r="M654">
        <f t="shared" si="127"/>
        <v>0</v>
      </c>
      <c r="N654">
        <f t="shared" si="128"/>
        <v>7</v>
      </c>
      <c r="O654">
        <f t="shared" si="129"/>
        <v>0</v>
      </c>
      <c r="P654">
        <f t="shared" si="130"/>
        <v>3</v>
      </c>
      <c r="Q654">
        <f t="shared" si="131"/>
        <v>0</v>
      </c>
    </row>
    <row r="655" spans="1:17" x14ac:dyDescent="0.25">
      <c r="A655" t="s">
        <v>653</v>
      </c>
      <c r="B655" s="5" t="str">
        <f>VLOOKUP(I655,KeyValues!$J$2:$K$1401,2)</f>
        <v>Totodi-Dew</v>
      </c>
      <c r="C655">
        <f t="shared" si="120"/>
        <v>2500</v>
      </c>
      <c r="D655">
        <f t="shared" si="121"/>
        <v>125</v>
      </c>
      <c r="E655">
        <f t="shared" si="122"/>
        <v>15</v>
      </c>
      <c r="F655" s="7" t="str">
        <f>VLOOKUP(E655,KeyValues!$A$2:$B670,2)</f>
        <v>Specific Items</v>
      </c>
      <c r="G655">
        <f t="shared" si="124"/>
        <v>35</v>
      </c>
      <c r="H655" s="7" t="str">
        <f>VLOOKUP($G655,KeyValues!$S$2:$T$64,2)</f>
        <v>Clear Bottle</v>
      </c>
      <c r="I655">
        <f t="shared" si="123"/>
        <v>654</v>
      </c>
      <c r="J655">
        <f t="shared" si="125"/>
        <v>0</v>
      </c>
      <c r="K655" s="8">
        <f>IF(OR($E655=9,$E655=5),VLOOKUP(J655,KeyValues!$D$2:$E$562,2),IF(AND($E655=14,NOT(VLOOKUP(J655,KeyValues!$D$2:$E$562,2) = 0)),"???",0))</f>
        <v>0</v>
      </c>
      <c r="L655">
        <f t="shared" si="126"/>
        <v>0</v>
      </c>
      <c r="M655">
        <f t="shared" si="127"/>
        <v>0</v>
      </c>
      <c r="N655">
        <f t="shared" si="128"/>
        <v>10</v>
      </c>
      <c r="O655">
        <f t="shared" si="129"/>
        <v>0</v>
      </c>
      <c r="P655">
        <f t="shared" si="130"/>
        <v>3</v>
      </c>
      <c r="Q655">
        <f t="shared" si="131"/>
        <v>0</v>
      </c>
    </row>
    <row r="656" spans="1:17" x14ac:dyDescent="0.25">
      <c r="A656" t="s">
        <v>654</v>
      </c>
      <c r="B656" s="5" t="str">
        <f>VLOOKUP(I656,KeyValues!$J$2:$K$1401,2)</f>
        <v>Totodi-Fang</v>
      </c>
      <c r="C656">
        <f t="shared" si="120"/>
        <v>2500</v>
      </c>
      <c r="D656">
        <f t="shared" si="121"/>
        <v>125</v>
      </c>
      <c r="E656">
        <f t="shared" si="122"/>
        <v>15</v>
      </c>
      <c r="F656" s="7" t="str">
        <f>VLOOKUP(E656,KeyValues!$A$2:$B671,2)</f>
        <v>Specific Items</v>
      </c>
      <c r="G656">
        <f t="shared" si="124"/>
        <v>32</v>
      </c>
      <c r="H656" s="7" t="str">
        <f>VLOOKUP($G656,KeyValues!$S$2:$T$64,2)</f>
        <v>Fang</v>
      </c>
      <c r="I656">
        <f t="shared" si="123"/>
        <v>655</v>
      </c>
      <c r="J656">
        <f t="shared" si="125"/>
        <v>0</v>
      </c>
      <c r="K656" s="8">
        <f>IF(OR($E656=9,$E656=5),VLOOKUP(J656,KeyValues!$D$2:$E$562,2),IF(AND($E656=14,NOT(VLOOKUP(J656,KeyValues!$D$2:$E$562,2) = 0)),"???",0))</f>
        <v>0</v>
      </c>
      <c r="L656">
        <f t="shared" si="126"/>
        <v>0</v>
      </c>
      <c r="M656">
        <f t="shared" si="127"/>
        <v>0</v>
      </c>
      <c r="N656">
        <f t="shared" si="128"/>
        <v>0</v>
      </c>
      <c r="O656">
        <f t="shared" si="129"/>
        <v>0</v>
      </c>
      <c r="P656">
        <f t="shared" si="130"/>
        <v>3</v>
      </c>
      <c r="Q656">
        <f t="shared" si="131"/>
        <v>0</v>
      </c>
    </row>
    <row r="657" spans="1:17" x14ac:dyDescent="0.25">
      <c r="A657" t="s">
        <v>655</v>
      </c>
      <c r="B657" s="5" t="str">
        <f>VLOOKUP(I657,KeyValues!$J$2:$K$1401,2)</f>
        <v>Water Heart</v>
      </c>
      <c r="C657">
        <f t="shared" si="120"/>
        <v>2500</v>
      </c>
      <c r="D657">
        <f t="shared" si="121"/>
        <v>125</v>
      </c>
      <c r="E657">
        <f t="shared" si="122"/>
        <v>15</v>
      </c>
      <c r="F657" s="7" t="str">
        <f>VLOOKUP(E657,KeyValues!$A$2:$B672,2)</f>
        <v>Specific Items</v>
      </c>
      <c r="G657">
        <f t="shared" si="124"/>
        <v>42</v>
      </c>
      <c r="H657" s="7" t="str">
        <f>VLOOKUP($G657,KeyValues!$S$2:$T$64,2)</f>
        <v>Heart</v>
      </c>
      <c r="I657">
        <f t="shared" si="123"/>
        <v>656</v>
      </c>
      <c r="J657">
        <f t="shared" si="125"/>
        <v>0</v>
      </c>
      <c r="K657" s="8">
        <f>IF(OR($E657=9,$E657=5),VLOOKUP(J657,KeyValues!$D$2:$E$562,2),IF(AND($E657=14,NOT(VLOOKUP(J657,KeyValues!$D$2:$E$562,2) = 0)),"???",0))</f>
        <v>0</v>
      </c>
      <c r="L657">
        <f t="shared" si="126"/>
        <v>0</v>
      </c>
      <c r="M657">
        <f t="shared" si="127"/>
        <v>0</v>
      </c>
      <c r="N657">
        <f t="shared" si="128"/>
        <v>4</v>
      </c>
      <c r="O657">
        <f t="shared" si="129"/>
        <v>0</v>
      </c>
      <c r="P657">
        <f t="shared" si="130"/>
        <v>3</v>
      </c>
      <c r="Q657">
        <f t="shared" si="131"/>
        <v>0</v>
      </c>
    </row>
    <row r="658" spans="1:17" x14ac:dyDescent="0.25">
      <c r="A658" t="s">
        <v>656</v>
      </c>
      <c r="B658" s="5" t="str">
        <f>VLOOKUP(I658,KeyValues!$J$2:$K$1401,2)</f>
        <v>Wash Bow</v>
      </c>
      <c r="C658">
        <f t="shared" si="120"/>
        <v>2500</v>
      </c>
      <c r="D658">
        <f t="shared" si="121"/>
        <v>125</v>
      </c>
      <c r="E658">
        <f t="shared" si="122"/>
        <v>15</v>
      </c>
      <c r="F658" s="7" t="str">
        <f>VLOOKUP(E658,KeyValues!$A$2:$B673,2)</f>
        <v>Specific Items</v>
      </c>
      <c r="G658">
        <f t="shared" si="124"/>
        <v>52</v>
      </c>
      <c r="H658" s="7" t="str">
        <f>VLOOKUP($G658,KeyValues!$S$2:$T$64,2)</f>
        <v>Tie</v>
      </c>
      <c r="I658">
        <f t="shared" si="123"/>
        <v>657</v>
      </c>
      <c r="J658">
        <f t="shared" si="125"/>
        <v>0</v>
      </c>
      <c r="K658" s="8">
        <f>IF(OR($E658=9,$E658=5),VLOOKUP(J658,KeyValues!$D$2:$E$562,2),IF(AND($E658=14,NOT(VLOOKUP(J658,KeyValues!$D$2:$E$562,2) = 0)),"???",0))</f>
        <v>0</v>
      </c>
      <c r="L658">
        <f t="shared" si="126"/>
        <v>0</v>
      </c>
      <c r="M658">
        <f t="shared" si="127"/>
        <v>0</v>
      </c>
      <c r="N658">
        <f t="shared" si="128"/>
        <v>4</v>
      </c>
      <c r="O658">
        <f t="shared" si="129"/>
        <v>0</v>
      </c>
      <c r="P658">
        <f t="shared" si="130"/>
        <v>3</v>
      </c>
      <c r="Q658">
        <f t="shared" si="131"/>
        <v>0</v>
      </c>
    </row>
    <row r="659" spans="1:17" x14ac:dyDescent="0.25">
      <c r="A659" t="s">
        <v>657</v>
      </c>
      <c r="B659" s="5" t="str">
        <f>VLOOKUP(I659,KeyValues!$J$2:$K$1401,2)</f>
        <v>Croco-Fang</v>
      </c>
      <c r="C659">
        <f t="shared" si="120"/>
        <v>2500</v>
      </c>
      <c r="D659">
        <f t="shared" si="121"/>
        <v>125</v>
      </c>
      <c r="E659">
        <f t="shared" si="122"/>
        <v>15</v>
      </c>
      <c r="F659" s="7" t="str">
        <f>VLOOKUP(E659,KeyValues!$A$2:$B674,2)</f>
        <v>Specific Items</v>
      </c>
      <c r="G659">
        <f t="shared" si="124"/>
        <v>32</v>
      </c>
      <c r="H659" s="7" t="str">
        <f>VLOOKUP($G659,KeyValues!$S$2:$T$64,2)</f>
        <v>Fang</v>
      </c>
      <c r="I659">
        <f t="shared" si="123"/>
        <v>658</v>
      </c>
      <c r="J659">
        <f t="shared" si="125"/>
        <v>0</v>
      </c>
      <c r="K659" s="8">
        <f>IF(OR($E659=9,$E659=5),VLOOKUP(J659,KeyValues!$D$2:$E$562,2),IF(AND($E659=14,NOT(VLOOKUP(J659,KeyValues!$D$2:$E$562,2) = 0)),"???",0))</f>
        <v>0</v>
      </c>
      <c r="L659">
        <f t="shared" si="126"/>
        <v>0</v>
      </c>
      <c r="M659">
        <f t="shared" si="127"/>
        <v>0</v>
      </c>
      <c r="N659">
        <f t="shared" si="128"/>
        <v>0</v>
      </c>
      <c r="O659">
        <f t="shared" si="129"/>
        <v>0</v>
      </c>
      <c r="P659">
        <f t="shared" si="130"/>
        <v>3</v>
      </c>
      <c r="Q659">
        <f t="shared" si="131"/>
        <v>0</v>
      </c>
    </row>
    <row r="660" spans="1:17" x14ac:dyDescent="0.25">
      <c r="A660" t="s">
        <v>658</v>
      </c>
      <c r="B660" s="5" t="str">
        <f>VLOOKUP(I660,KeyValues!$J$2:$K$1401,2)</f>
        <v>Croco-Card</v>
      </c>
      <c r="C660">
        <f t="shared" si="120"/>
        <v>2500</v>
      </c>
      <c r="D660">
        <f t="shared" si="121"/>
        <v>125</v>
      </c>
      <c r="E660">
        <f t="shared" si="122"/>
        <v>15</v>
      </c>
      <c r="F660" s="7" t="str">
        <f>VLOOKUP(E660,KeyValues!$A$2:$B675,2)</f>
        <v>Specific Items</v>
      </c>
      <c r="G660">
        <f t="shared" si="124"/>
        <v>27</v>
      </c>
      <c r="H660" s="7" t="str">
        <f>VLOOKUP($G660,KeyValues!$S$2:$T$64,2)</f>
        <v>Tag</v>
      </c>
      <c r="I660">
        <f t="shared" si="123"/>
        <v>659</v>
      </c>
      <c r="J660">
        <f t="shared" si="125"/>
        <v>0</v>
      </c>
      <c r="K660" s="8">
        <f>IF(OR($E660=9,$E660=5),VLOOKUP(J660,KeyValues!$D$2:$E$562,2),IF(AND($E660=14,NOT(VLOOKUP(J660,KeyValues!$D$2:$E$562,2) = 0)),"???",0))</f>
        <v>0</v>
      </c>
      <c r="L660">
        <f t="shared" si="126"/>
        <v>0</v>
      </c>
      <c r="M660">
        <f t="shared" si="127"/>
        <v>0</v>
      </c>
      <c r="N660">
        <f t="shared" si="128"/>
        <v>14</v>
      </c>
      <c r="O660">
        <f t="shared" si="129"/>
        <v>0</v>
      </c>
      <c r="P660">
        <f t="shared" si="130"/>
        <v>3</v>
      </c>
      <c r="Q660">
        <f t="shared" si="131"/>
        <v>0</v>
      </c>
    </row>
    <row r="661" spans="1:17" x14ac:dyDescent="0.25">
      <c r="A661" t="s">
        <v>659</v>
      </c>
      <c r="B661" s="5" t="str">
        <f>VLOOKUP(I661,KeyValues!$J$2:$K$1401,2)</f>
        <v>Swirl Rock</v>
      </c>
      <c r="C661">
        <f t="shared" si="120"/>
        <v>2500</v>
      </c>
      <c r="D661">
        <f t="shared" si="121"/>
        <v>125</v>
      </c>
      <c r="E661">
        <f t="shared" si="122"/>
        <v>15</v>
      </c>
      <c r="F661" s="7" t="str">
        <f>VLOOKUP(E661,KeyValues!$A$2:$B676,2)</f>
        <v>Specific Items</v>
      </c>
      <c r="G661">
        <f t="shared" si="124"/>
        <v>49</v>
      </c>
      <c r="H661" s="7" t="str">
        <f>VLOOKUP($G661,KeyValues!$S$2:$T$64,2)</f>
        <v>Jewel</v>
      </c>
      <c r="I661">
        <f t="shared" si="123"/>
        <v>660</v>
      </c>
      <c r="J661">
        <f t="shared" si="125"/>
        <v>0</v>
      </c>
      <c r="K661" s="8">
        <f>IF(OR($E661=9,$E661=5),VLOOKUP(J661,KeyValues!$D$2:$E$562,2),IF(AND($E661=14,NOT(VLOOKUP(J661,KeyValues!$D$2:$E$562,2) = 0)),"???",0))</f>
        <v>0</v>
      </c>
      <c r="L661">
        <f t="shared" si="126"/>
        <v>0</v>
      </c>
      <c r="M661">
        <f t="shared" si="127"/>
        <v>0</v>
      </c>
      <c r="N661">
        <f t="shared" si="128"/>
        <v>6</v>
      </c>
      <c r="O661">
        <f t="shared" si="129"/>
        <v>0</v>
      </c>
      <c r="P661">
        <f t="shared" si="130"/>
        <v>3</v>
      </c>
      <c r="Q661">
        <f t="shared" si="131"/>
        <v>0</v>
      </c>
    </row>
    <row r="662" spans="1:17" x14ac:dyDescent="0.25">
      <c r="A662" t="s">
        <v>660</v>
      </c>
      <c r="B662" s="5" t="str">
        <f>VLOOKUP(I662,KeyValues!$J$2:$K$1401,2)</f>
        <v>Anger Scarf</v>
      </c>
      <c r="C662">
        <f t="shared" si="120"/>
        <v>2500</v>
      </c>
      <c r="D662">
        <f t="shared" si="121"/>
        <v>125</v>
      </c>
      <c r="E662">
        <f t="shared" si="122"/>
        <v>15</v>
      </c>
      <c r="F662" s="7" t="str">
        <f>VLOOKUP(E662,KeyValues!$A$2:$B677,2)</f>
        <v>Specific Items</v>
      </c>
      <c r="G662">
        <f t="shared" si="124"/>
        <v>37</v>
      </c>
      <c r="H662" s="7" t="str">
        <f>VLOOKUP($G662,KeyValues!$S$2:$T$64,2)</f>
        <v>Scarf 2</v>
      </c>
      <c r="I662">
        <f t="shared" si="123"/>
        <v>661</v>
      </c>
      <c r="J662">
        <f t="shared" si="125"/>
        <v>0</v>
      </c>
      <c r="K662" s="8">
        <f>IF(OR($E662=9,$E662=5),VLOOKUP(J662,KeyValues!$D$2:$E$562,2),IF(AND($E662=14,NOT(VLOOKUP(J662,KeyValues!$D$2:$E$562,2) = 0)),"???",0))</f>
        <v>0</v>
      </c>
      <c r="L662">
        <f t="shared" si="126"/>
        <v>0</v>
      </c>
      <c r="M662">
        <f t="shared" si="127"/>
        <v>0</v>
      </c>
      <c r="N662">
        <f t="shared" si="128"/>
        <v>12</v>
      </c>
      <c r="O662">
        <f t="shared" si="129"/>
        <v>0</v>
      </c>
      <c r="P662">
        <f t="shared" si="130"/>
        <v>3</v>
      </c>
      <c r="Q662">
        <f t="shared" si="131"/>
        <v>0</v>
      </c>
    </row>
    <row r="663" spans="1:17" x14ac:dyDescent="0.25">
      <c r="A663" t="s">
        <v>661</v>
      </c>
      <c r="B663" s="5" t="str">
        <f>VLOOKUP(I663,KeyValues!$J$2:$K$1401,2)</f>
        <v>Feral-Claw</v>
      </c>
      <c r="C663">
        <f t="shared" si="120"/>
        <v>2500</v>
      </c>
      <c r="D663">
        <f t="shared" si="121"/>
        <v>125</v>
      </c>
      <c r="E663">
        <f t="shared" si="122"/>
        <v>15</v>
      </c>
      <c r="F663" s="7" t="str">
        <f>VLOOKUP(E663,KeyValues!$A$2:$B678,2)</f>
        <v>Specific Items</v>
      </c>
      <c r="G663">
        <f t="shared" si="124"/>
        <v>39</v>
      </c>
      <c r="H663" s="7" t="str">
        <f>VLOOKUP($G663,KeyValues!$S$2:$T$64,2)</f>
        <v>Claw</v>
      </c>
      <c r="I663">
        <f t="shared" si="123"/>
        <v>662</v>
      </c>
      <c r="J663">
        <f t="shared" si="125"/>
        <v>0</v>
      </c>
      <c r="K663" s="8">
        <f>IF(OR($E663=9,$E663=5),VLOOKUP(J663,KeyValues!$D$2:$E$562,2),IF(AND($E663=14,NOT(VLOOKUP(J663,KeyValues!$D$2:$E$562,2) = 0)),"???",0))</f>
        <v>0</v>
      </c>
      <c r="L663">
        <f t="shared" si="126"/>
        <v>0</v>
      </c>
      <c r="M663">
        <f t="shared" si="127"/>
        <v>0</v>
      </c>
      <c r="N663">
        <f t="shared" si="128"/>
        <v>0</v>
      </c>
      <c r="O663">
        <f t="shared" si="129"/>
        <v>0</v>
      </c>
      <c r="P663">
        <f t="shared" si="130"/>
        <v>3</v>
      </c>
      <c r="Q663">
        <f t="shared" si="131"/>
        <v>0</v>
      </c>
    </row>
    <row r="664" spans="1:17" x14ac:dyDescent="0.25">
      <c r="A664" t="s">
        <v>662</v>
      </c>
      <c r="B664" s="5" t="str">
        <f>VLOOKUP(I664,KeyValues!$J$2:$K$1401,2)</f>
        <v>Feral-Fang</v>
      </c>
      <c r="C664">
        <f t="shared" si="120"/>
        <v>2500</v>
      </c>
      <c r="D664">
        <f t="shared" si="121"/>
        <v>125</v>
      </c>
      <c r="E664">
        <f t="shared" si="122"/>
        <v>15</v>
      </c>
      <c r="F664" s="7" t="str">
        <f>VLOOKUP(E664,KeyValues!$A$2:$B679,2)</f>
        <v>Specific Items</v>
      </c>
      <c r="G664">
        <f t="shared" si="124"/>
        <v>32</v>
      </c>
      <c r="H664" s="7" t="str">
        <f>VLOOKUP($G664,KeyValues!$S$2:$T$64,2)</f>
        <v>Fang</v>
      </c>
      <c r="I664">
        <f t="shared" si="123"/>
        <v>663</v>
      </c>
      <c r="J664">
        <f t="shared" si="125"/>
        <v>0</v>
      </c>
      <c r="K664" s="8">
        <f>IF(OR($E664=9,$E664=5),VLOOKUP(J664,KeyValues!$D$2:$E$562,2),IF(AND($E664=14,NOT(VLOOKUP(J664,KeyValues!$D$2:$E$562,2) = 0)),"???",0))</f>
        <v>0</v>
      </c>
      <c r="L664">
        <f t="shared" si="126"/>
        <v>0</v>
      </c>
      <c r="M664">
        <f t="shared" si="127"/>
        <v>0</v>
      </c>
      <c r="N664">
        <f t="shared" si="128"/>
        <v>0</v>
      </c>
      <c r="O664">
        <f t="shared" si="129"/>
        <v>0</v>
      </c>
      <c r="P664">
        <f t="shared" si="130"/>
        <v>3</v>
      </c>
      <c r="Q664">
        <f t="shared" si="131"/>
        <v>0</v>
      </c>
    </row>
    <row r="665" spans="1:17" x14ac:dyDescent="0.25">
      <c r="A665" t="s">
        <v>663</v>
      </c>
      <c r="B665" s="5" t="str">
        <f>VLOOKUP(I665,KeyValues!$J$2:$K$1401,2)</f>
        <v>Feral-Crest</v>
      </c>
      <c r="C665">
        <f t="shared" si="120"/>
        <v>2500</v>
      </c>
      <c r="D665">
        <f t="shared" si="121"/>
        <v>125</v>
      </c>
      <c r="E665">
        <f t="shared" si="122"/>
        <v>15</v>
      </c>
      <c r="F665" s="7" t="str">
        <f>VLOOKUP(E665,KeyValues!$A$2:$B680,2)</f>
        <v>Specific Items</v>
      </c>
      <c r="G665">
        <f t="shared" si="124"/>
        <v>28</v>
      </c>
      <c r="H665" s="7" t="str">
        <f>VLOOKUP($G665,KeyValues!$S$2:$T$64,2)</f>
        <v>Amulet</v>
      </c>
      <c r="I665">
        <f t="shared" si="123"/>
        <v>664</v>
      </c>
      <c r="J665">
        <f t="shared" si="125"/>
        <v>0</v>
      </c>
      <c r="K665" s="8">
        <f>IF(OR($E665=9,$E665=5),VLOOKUP(J665,KeyValues!$D$2:$E$562,2),IF(AND($E665=14,NOT(VLOOKUP(J665,KeyValues!$D$2:$E$562,2) = 0)),"???",0))</f>
        <v>0</v>
      </c>
      <c r="L665">
        <f t="shared" si="126"/>
        <v>0</v>
      </c>
      <c r="M665">
        <f t="shared" si="127"/>
        <v>0</v>
      </c>
      <c r="N665">
        <f t="shared" si="128"/>
        <v>2</v>
      </c>
      <c r="O665">
        <f t="shared" si="129"/>
        <v>0</v>
      </c>
      <c r="P665">
        <f t="shared" si="130"/>
        <v>3</v>
      </c>
      <c r="Q665">
        <f t="shared" si="131"/>
        <v>0</v>
      </c>
    </row>
    <row r="666" spans="1:17" x14ac:dyDescent="0.25">
      <c r="A666" t="s">
        <v>664</v>
      </c>
      <c r="B666" s="5" t="str">
        <f>VLOOKUP(I666,KeyValues!$J$2:$K$1401,2)</f>
        <v>Hydro Jaw</v>
      </c>
      <c r="C666">
        <f t="shared" si="120"/>
        <v>2500</v>
      </c>
      <c r="D666">
        <f t="shared" si="121"/>
        <v>125</v>
      </c>
      <c r="E666">
        <f t="shared" si="122"/>
        <v>15</v>
      </c>
      <c r="F666" s="7" t="str">
        <f>VLOOKUP(E666,KeyValues!$A$2:$B681,2)</f>
        <v>Specific Items</v>
      </c>
      <c r="G666">
        <f t="shared" si="124"/>
        <v>32</v>
      </c>
      <c r="H666" s="7" t="str">
        <f>VLOOKUP($G666,KeyValues!$S$2:$T$64,2)</f>
        <v>Fang</v>
      </c>
      <c r="I666">
        <f t="shared" si="123"/>
        <v>665</v>
      </c>
      <c r="J666">
        <f t="shared" si="125"/>
        <v>0</v>
      </c>
      <c r="K666" s="8">
        <f>IF(OR($E666=9,$E666=5),VLOOKUP(J666,KeyValues!$D$2:$E$562,2),IF(AND($E666=14,NOT(VLOOKUP(J666,KeyValues!$D$2:$E$562,2) = 0)),"???",0))</f>
        <v>0</v>
      </c>
      <c r="L666">
        <f t="shared" si="126"/>
        <v>0</v>
      </c>
      <c r="M666">
        <f t="shared" si="127"/>
        <v>0</v>
      </c>
      <c r="N666">
        <f t="shared" si="128"/>
        <v>10</v>
      </c>
      <c r="O666">
        <f t="shared" si="129"/>
        <v>0</v>
      </c>
      <c r="P666">
        <f t="shared" si="130"/>
        <v>3</v>
      </c>
      <c r="Q666">
        <f t="shared" si="131"/>
        <v>0</v>
      </c>
    </row>
    <row r="667" spans="1:17" x14ac:dyDescent="0.25">
      <c r="A667" t="s">
        <v>665</v>
      </c>
      <c r="B667" s="5" t="str">
        <f>VLOOKUP(I667,KeyValues!$J$2:$K$1401,2)</f>
        <v>Treeck-Thorn</v>
      </c>
      <c r="C667">
        <f t="shared" si="120"/>
        <v>2500</v>
      </c>
      <c r="D667">
        <f t="shared" si="121"/>
        <v>125</v>
      </c>
      <c r="E667">
        <f t="shared" si="122"/>
        <v>15</v>
      </c>
      <c r="F667" s="7" t="str">
        <f>VLOOKUP(E667,KeyValues!$A$2:$B682,2)</f>
        <v>Specific Items</v>
      </c>
      <c r="G667">
        <f t="shared" si="124"/>
        <v>59</v>
      </c>
      <c r="H667" s="7" t="str">
        <f>VLOOKUP($G667,KeyValues!$S$2:$T$64,2)</f>
        <v>Thorn</v>
      </c>
      <c r="I667">
        <f t="shared" si="123"/>
        <v>666</v>
      </c>
      <c r="J667">
        <f t="shared" si="125"/>
        <v>0</v>
      </c>
      <c r="K667" s="8">
        <f>IF(OR($E667=9,$E667=5),VLOOKUP(J667,KeyValues!$D$2:$E$562,2),IF(AND($E667=14,NOT(VLOOKUP(J667,KeyValues!$D$2:$E$562,2) = 0)),"???",0))</f>
        <v>0</v>
      </c>
      <c r="L667">
        <f t="shared" si="126"/>
        <v>0</v>
      </c>
      <c r="M667">
        <f t="shared" si="127"/>
        <v>0</v>
      </c>
      <c r="N667">
        <f t="shared" si="128"/>
        <v>10</v>
      </c>
      <c r="O667">
        <f t="shared" si="129"/>
        <v>0</v>
      </c>
      <c r="P667">
        <f t="shared" si="130"/>
        <v>3</v>
      </c>
      <c r="Q667">
        <f t="shared" si="131"/>
        <v>0</v>
      </c>
    </row>
    <row r="668" spans="1:17" x14ac:dyDescent="0.25">
      <c r="A668" t="s">
        <v>666</v>
      </c>
      <c r="B668" s="5" t="str">
        <f>VLOOKUP(I668,KeyValues!$J$2:$K$1401,2)</f>
        <v>Treeck-Card</v>
      </c>
      <c r="C668">
        <f t="shared" si="120"/>
        <v>2500</v>
      </c>
      <c r="D668">
        <f t="shared" si="121"/>
        <v>125</v>
      </c>
      <c r="E668">
        <f t="shared" si="122"/>
        <v>15</v>
      </c>
      <c r="F668" s="7" t="str">
        <f>VLOOKUP(E668,KeyValues!$A$2:$B683,2)</f>
        <v>Specific Items</v>
      </c>
      <c r="G668">
        <f t="shared" si="124"/>
        <v>27</v>
      </c>
      <c r="H668" s="7" t="str">
        <f>VLOOKUP($G668,KeyValues!$S$2:$T$64,2)</f>
        <v>Tag</v>
      </c>
      <c r="I668">
        <f t="shared" si="123"/>
        <v>667</v>
      </c>
      <c r="J668">
        <f t="shared" si="125"/>
        <v>0</v>
      </c>
      <c r="K668" s="8">
        <f>IF(OR($E668=9,$E668=5),VLOOKUP(J668,KeyValues!$D$2:$E$562,2),IF(AND($E668=14,NOT(VLOOKUP(J668,KeyValues!$D$2:$E$562,2) = 0)),"???",0))</f>
        <v>0</v>
      </c>
      <c r="L668">
        <f t="shared" si="126"/>
        <v>0</v>
      </c>
      <c r="M668">
        <f t="shared" si="127"/>
        <v>0</v>
      </c>
      <c r="N668">
        <f t="shared" si="128"/>
        <v>14</v>
      </c>
      <c r="O668">
        <f t="shared" si="129"/>
        <v>0</v>
      </c>
      <c r="P668">
        <f t="shared" si="130"/>
        <v>3</v>
      </c>
      <c r="Q668">
        <f t="shared" si="131"/>
        <v>0</v>
      </c>
    </row>
    <row r="669" spans="1:17" x14ac:dyDescent="0.25">
      <c r="A669" t="s">
        <v>667</v>
      </c>
      <c r="B669" s="5" t="str">
        <f>VLOOKUP(I669,KeyValues!$J$2:$K$1401,2)</f>
        <v>Forest Ore</v>
      </c>
      <c r="C669">
        <f t="shared" si="120"/>
        <v>2500</v>
      </c>
      <c r="D669">
        <f t="shared" si="121"/>
        <v>125</v>
      </c>
      <c r="E669">
        <f t="shared" si="122"/>
        <v>15</v>
      </c>
      <c r="F669" s="7" t="str">
        <f>VLOOKUP(E669,KeyValues!$A$2:$B684,2)</f>
        <v>Specific Items</v>
      </c>
      <c r="G669">
        <f t="shared" si="124"/>
        <v>49</v>
      </c>
      <c r="H669" s="7" t="str">
        <f>VLOOKUP($G669,KeyValues!$S$2:$T$64,2)</f>
        <v>Jewel</v>
      </c>
      <c r="I669">
        <f t="shared" si="123"/>
        <v>668</v>
      </c>
      <c r="J669">
        <f t="shared" si="125"/>
        <v>0</v>
      </c>
      <c r="K669" s="8">
        <f>IF(OR($E669=9,$E669=5),VLOOKUP(J669,KeyValues!$D$2:$E$562,2),IF(AND($E669=14,NOT(VLOOKUP(J669,KeyValues!$D$2:$E$562,2) = 0)),"???",0))</f>
        <v>0</v>
      </c>
      <c r="L669">
        <f t="shared" si="126"/>
        <v>0</v>
      </c>
      <c r="M669">
        <f t="shared" si="127"/>
        <v>0</v>
      </c>
      <c r="N669">
        <f t="shared" si="128"/>
        <v>6</v>
      </c>
      <c r="O669">
        <f t="shared" si="129"/>
        <v>0</v>
      </c>
      <c r="P669">
        <f t="shared" si="130"/>
        <v>3</v>
      </c>
      <c r="Q669">
        <f t="shared" si="131"/>
        <v>0</v>
      </c>
    </row>
    <row r="670" spans="1:17" x14ac:dyDescent="0.25">
      <c r="A670" t="s">
        <v>668</v>
      </c>
      <c r="B670" s="5" t="str">
        <f>VLOOKUP(I670,KeyValues!$J$2:$K$1401,2)</f>
        <v>Guard Ring</v>
      </c>
      <c r="C670">
        <f t="shared" si="120"/>
        <v>2500</v>
      </c>
      <c r="D670">
        <f t="shared" si="121"/>
        <v>125</v>
      </c>
      <c r="E670">
        <f t="shared" si="122"/>
        <v>15</v>
      </c>
      <c r="F670" s="7" t="str">
        <f>VLOOKUP(E670,KeyValues!$A$2:$B685,2)</f>
        <v>Specific Items</v>
      </c>
      <c r="G670">
        <f t="shared" si="124"/>
        <v>54</v>
      </c>
      <c r="H670" s="7" t="str">
        <f>VLOOKUP($G670,KeyValues!$S$2:$T$64,2)</f>
        <v>Ring</v>
      </c>
      <c r="I670">
        <f t="shared" si="123"/>
        <v>669</v>
      </c>
      <c r="J670">
        <f t="shared" si="125"/>
        <v>0</v>
      </c>
      <c r="K670" s="8">
        <f>IF(OR($E670=9,$E670=5),VLOOKUP(J670,KeyValues!$D$2:$E$562,2),IF(AND($E670=14,NOT(VLOOKUP(J670,KeyValues!$D$2:$E$562,2) = 0)),"???",0))</f>
        <v>0</v>
      </c>
      <c r="L670">
        <f t="shared" si="126"/>
        <v>0</v>
      </c>
      <c r="M670">
        <f t="shared" si="127"/>
        <v>0</v>
      </c>
      <c r="N670">
        <f t="shared" si="128"/>
        <v>10</v>
      </c>
      <c r="O670">
        <f t="shared" si="129"/>
        <v>0</v>
      </c>
      <c r="P670">
        <f t="shared" si="130"/>
        <v>3</v>
      </c>
      <c r="Q670">
        <f t="shared" si="131"/>
        <v>0</v>
      </c>
    </row>
    <row r="671" spans="1:17" x14ac:dyDescent="0.25">
      <c r="A671" t="s">
        <v>669</v>
      </c>
      <c r="B671" s="5" t="str">
        <f>VLOOKUP(I671,KeyValues!$J$2:$K$1401,2)</f>
        <v>Grovy-Shoot</v>
      </c>
      <c r="C671">
        <f t="shared" si="120"/>
        <v>2500</v>
      </c>
      <c r="D671">
        <f t="shared" si="121"/>
        <v>125</v>
      </c>
      <c r="E671">
        <f t="shared" si="122"/>
        <v>15</v>
      </c>
      <c r="F671" s="7" t="str">
        <f>VLOOKUP(E671,KeyValues!$A$2:$B686,2)</f>
        <v>Specific Items</v>
      </c>
      <c r="G671">
        <f t="shared" si="124"/>
        <v>59</v>
      </c>
      <c r="H671" s="7" t="str">
        <f>VLOOKUP($G671,KeyValues!$S$2:$T$64,2)</f>
        <v>Thorn</v>
      </c>
      <c r="I671">
        <f t="shared" si="123"/>
        <v>670</v>
      </c>
      <c r="J671">
        <f t="shared" si="125"/>
        <v>0</v>
      </c>
      <c r="K671" s="8">
        <f>IF(OR($E671=9,$E671=5),VLOOKUP(J671,KeyValues!$D$2:$E$562,2),IF(AND($E671=14,NOT(VLOOKUP(J671,KeyValues!$D$2:$E$562,2) = 0)),"???",0))</f>
        <v>0</v>
      </c>
      <c r="L671">
        <f t="shared" si="126"/>
        <v>0</v>
      </c>
      <c r="M671">
        <f t="shared" si="127"/>
        <v>0</v>
      </c>
      <c r="N671">
        <f t="shared" si="128"/>
        <v>1</v>
      </c>
      <c r="O671">
        <f t="shared" si="129"/>
        <v>0</v>
      </c>
      <c r="P671">
        <f t="shared" si="130"/>
        <v>3</v>
      </c>
      <c r="Q671">
        <f t="shared" si="131"/>
        <v>0</v>
      </c>
    </row>
    <row r="672" spans="1:17" x14ac:dyDescent="0.25">
      <c r="A672" t="s">
        <v>670</v>
      </c>
      <c r="B672" s="5" t="str">
        <f>VLOOKUP(I672,KeyValues!$J$2:$K$1401,2)</f>
        <v>Grovy-Card</v>
      </c>
      <c r="C672">
        <f t="shared" si="120"/>
        <v>2500</v>
      </c>
      <c r="D672">
        <f t="shared" si="121"/>
        <v>125</v>
      </c>
      <c r="E672">
        <f t="shared" si="122"/>
        <v>15</v>
      </c>
      <c r="F672" s="7" t="str">
        <f>VLOOKUP(E672,KeyValues!$A$2:$B687,2)</f>
        <v>Specific Items</v>
      </c>
      <c r="G672">
        <f t="shared" si="124"/>
        <v>27</v>
      </c>
      <c r="H672" s="7" t="str">
        <f>VLOOKUP($G672,KeyValues!$S$2:$T$64,2)</f>
        <v>Tag</v>
      </c>
      <c r="I672">
        <f t="shared" si="123"/>
        <v>671</v>
      </c>
      <c r="J672">
        <f t="shared" si="125"/>
        <v>0</v>
      </c>
      <c r="K672" s="8">
        <f>IF(OR($E672=9,$E672=5),VLOOKUP(J672,KeyValues!$D$2:$E$562,2),IF(AND($E672=14,NOT(VLOOKUP(J672,KeyValues!$D$2:$E$562,2) = 0)),"???",0))</f>
        <v>0</v>
      </c>
      <c r="L672">
        <f t="shared" si="126"/>
        <v>0</v>
      </c>
      <c r="M672">
        <f t="shared" si="127"/>
        <v>0</v>
      </c>
      <c r="N672">
        <f t="shared" si="128"/>
        <v>14</v>
      </c>
      <c r="O672">
        <f t="shared" si="129"/>
        <v>0</v>
      </c>
      <c r="P672">
        <f t="shared" si="130"/>
        <v>3</v>
      </c>
      <c r="Q672">
        <f t="shared" si="131"/>
        <v>0</v>
      </c>
    </row>
    <row r="673" spans="1:17" x14ac:dyDescent="0.25">
      <c r="A673" t="s">
        <v>671</v>
      </c>
      <c r="B673" s="5" t="str">
        <f>VLOOKUP(I673,KeyValues!$J$2:$K$1401,2)</f>
        <v>Jungle-Tag</v>
      </c>
      <c r="C673">
        <f t="shared" si="120"/>
        <v>2500</v>
      </c>
      <c r="D673">
        <f t="shared" si="121"/>
        <v>125</v>
      </c>
      <c r="E673">
        <f t="shared" si="122"/>
        <v>15</v>
      </c>
      <c r="F673" s="7" t="str">
        <f>VLOOKUP(E673,KeyValues!$A$2:$B688,2)</f>
        <v>Specific Items</v>
      </c>
      <c r="G673">
        <f t="shared" si="124"/>
        <v>27</v>
      </c>
      <c r="H673" s="7" t="str">
        <f>VLOOKUP($G673,KeyValues!$S$2:$T$64,2)</f>
        <v>Tag</v>
      </c>
      <c r="I673">
        <f t="shared" si="123"/>
        <v>672</v>
      </c>
      <c r="J673">
        <f t="shared" si="125"/>
        <v>0</v>
      </c>
      <c r="K673" s="8">
        <f>IF(OR($E673=9,$E673=5),VLOOKUP(J673,KeyValues!$D$2:$E$562,2),IF(AND($E673=14,NOT(VLOOKUP(J673,KeyValues!$D$2:$E$562,2) = 0)),"???",0))</f>
        <v>0</v>
      </c>
      <c r="L673">
        <f t="shared" si="126"/>
        <v>0</v>
      </c>
      <c r="M673">
        <f t="shared" si="127"/>
        <v>0</v>
      </c>
      <c r="N673">
        <f t="shared" si="128"/>
        <v>13</v>
      </c>
      <c r="O673">
        <f t="shared" si="129"/>
        <v>0</v>
      </c>
      <c r="P673">
        <f t="shared" si="130"/>
        <v>3</v>
      </c>
      <c r="Q673">
        <f t="shared" si="131"/>
        <v>0</v>
      </c>
    </row>
    <row r="674" spans="1:17" x14ac:dyDescent="0.25">
      <c r="A674" t="s">
        <v>672</v>
      </c>
      <c r="B674" s="5" t="str">
        <f>VLOOKUP(I674,KeyValues!$J$2:$K$1401,2)</f>
        <v>Grass Blade</v>
      </c>
      <c r="C674">
        <f t="shared" si="120"/>
        <v>2500</v>
      </c>
      <c r="D674">
        <f t="shared" si="121"/>
        <v>125</v>
      </c>
      <c r="E674">
        <f t="shared" si="122"/>
        <v>15</v>
      </c>
      <c r="F674" s="7" t="str">
        <f>VLOOKUP(E674,KeyValues!$A$2:$B689,2)</f>
        <v>Specific Items</v>
      </c>
      <c r="G674">
        <f t="shared" si="124"/>
        <v>39</v>
      </c>
      <c r="H674" s="7" t="str">
        <f>VLOOKUP($G674,KeyValues!$S$2:$T$64,2)</f>
        <v>Claw</v>
      </c>
      <c r="I674">
        <f t="shared" si="123"/>
        <v>673</v>
      </c>
      <c r="J674">
        <f t="shared" si="125"/>
        <v>0</v>
      </c>
      <c r="K674" s="8">
        <f>IF(OR($E674=9,$E674=5),VLOOKUP(J674,KeyValues!$D$2:$E$562,2),IF(AND($E674=14,NOT(VLOOKUP(J674,KeyValues!$D$2:$E$562,2) = 0)),"???",0))</f>
        <v>0</v>
      </c>
      <c r="L674">
        <f t="shared" si="126"/>
        <v>0</v>
      </c>
      <c r="M674">
        <f t="shared" si="127"/>
        <v>0</v>
      </c>
      <c r="N674">
        <f t="shared" si="128"/>
        <v>10</v>
      </c>
      <c r="O674">
        <f t="shared" si="129"/>
        <v>0</v>
      </c>
      <c r="P674">
        <f t="shared" si="130"/>
        <v>3</v>
      </c>
      <c r="Q674">
        <f t="shared" si="131"/>
        <v>0</v>
      </c>
    </row>
    <row r="675" spans="1:17" x14ac:dyDescent="0.25">
      <c r="A675" t="s">
        <v>673</v>
      </c>
      <c r="B675" s="5" t="str">
        <f>VLOOKUP(I675,KeyValues!$J$2:$K$1401,2)</f>
        <v>Scept-Claw</v>
      </c>
      <c r="C675">
        <f t="shared" si="120"/>
        <v>2500</v>
      </c>
      <c r="D675">
        <f t="shared" si="121"/>
        <v>125</v>
      </c>
      <c r="E675">
        <f t="shared" si="122"/>
        <v>15</v>
      </c>
      <c r="F675" s="7" t="str">
        <f>VLOOKUP(E675,KeyValues!$A$2:$B690,2)</f>
        <v>Specific Items</v>
      </c>
      <c r="G675">
        <f t="shared" si="124"/>
        <v>39</v>
      </c>
      <c r="H675" s="7" t="str">
        <f>VLOOKUP($G675,KeyValues!$S$2:$T$64,2)</f>
        <v>Claw</v>
      </c>
      <c r="I675">
        <f t="shared" si="123"/>
        <v>674</v>
      </c>
      <c r="J675">
        <f t="shared" si="125"/>
        <v>0</v>
      </c>
      <c r="K675" s="8">
        <f>IF(OR($E675=9,$E675=5),VLOOKUP(J675,KeyValues!$D$2:$E$562,2),IF(AND($E675=14,NOT(VLOOKUP(J675,KeyValues!$D$2:$E$562,2) = 0)),"???",0))</f>
        <v>0</v>
      </c>
      <c r="L675">
        <f t="shared" si="126"/>
        <v>0</v>
      </c>
      <c r="M675">
        <f t="shared" si="127"/>
        <v>0</v>
      </c>
      <c r="N675">
        <f t="shared" si="128"/>
        <v>0</v>
      </c>
      <c r="O675">
        <f t="shared" si="129"/>
        <v>0</v>
      </c>
      <c r="P675">
        <f t="shared" si="130"/>
        <v>3</v>
      </c>
      <c r="Q675">
        <f t="shared" si="131"/>
        <v>0</v>
      </c>
    </row>
    <row r="676" spans="1:17" x14ac:dyDescent="0.25">
      <c r="A676" t="s">
        <v>674</v>
      </c>
      <c r="B676" s="5" t="str">
        <f>VLOOKUP(I676,KeyValues!$J$2:$K$1401,2)</f>
        <v>Scept-Card</v>
      </c>
      <c r="C676">
        <f t="shared" si="120"/>
        <v>2500</v>
      </c>
      <c r="D676">
        <f t="shared" si="121"/>
        <v>125</v>
      </c>
      <c r="E676">
        <f t="shared" si="122"/>
        <v>15</v>
      </c>
      <c r="F676" s="7" t="str">
        <f>VLOOKUP(E676,KeyValues!$A$2:$B691,2)</f>
        <v>Specific Items</v>
      </c>
      <c r="G676">
        <f t="shared" si="124"/>
        <v>27</v>
      </c>
      <c r="H676" s="7" t="str">
        <f>VLOOKUP($G676,KeyValues!$S$2:$T$64,2)</f>
        <v>Tag</v>
      </c>
      <c r="I676">
        <f t="shared" si="123"/>
        <v>675</v>
      </c>
      <c r="J676">
        <f t="shared" si="125"/>
        <v>0</v>
      </c>
      <c r="K676" s="8">
        <f>IF(OR($E676=9,$E676=5),VLOOKUP(J676,KeyValues!$D$2:$E$562,2),IF(AND($E676=14,NOT(VLOOKUP(J676,KeyValues!$D$2:$E$562,2) = 0)),"???",0))</f>
        <v>0</v>
      </c>
      <c r="L676">
        <f t="shared" si="126"/>
        <v>0</v>
      </c>
      <c r="M676">
        <f t="shared" si="127"/>
        <v>0</v>
      </c>
      <c r="N676">
        <f t="shared" si="128"/>
        <v>14</v>
      </c>
      <c r="O676">
        <f t="shared" si="129"/>
        <v>0</v>
      </c>
      <c r="P676">
        <f t="shared" si="130"/>
        <v>3</v>
      </c>
      <c r="Q676">
        <f t="shared" si="131"/>
        <v>0</v>
      </c>
    </row>
    <row r="677" spans="1:17" x14ac:dyDescent="0.25">
      <c r="A677" t="s">
        <v>675</v>
      </c>
      <c r="B677" s="5" t="str">
        <f>VLOOKUP(I677,KeyValues!$J$2:$K$1401,2)</f>
        <v>Scept-Seal</v>
      </c>
      <c r="C677">
        <f t="shared" si="120"/>
        <v>2500</v>
      </c>
      <c r="D677">
        <f t="shared" si="121"/>
        <v>125</v>
      </c>
      <c r="E677">
        <f t="shared" si="122"/>
        <v>15</v>
      </c>
      <c r="F677" s="7" t="str">
        <f>VLOOKUP(E677,KeyValues!$A$2:$B692,2)</f>
        <v>Specific Items</v>
      </c>
      <c r="G677">
        <f t="shared" si="124"/>
        <v>28</v>
      </c>
      <c r="H677" s="7" t="str">
        <f>VLOOKUP($G677,KeyValues!$S$2:$T$64,2)</f>
        <v>Amulet</v>
      </c>
      <c r="I677">
        <f t="shared" si="123"/>
        <v>676</v>
      </c>
      <c r="J677">
        <f t="shared" si="125"/>
        <v>0</v>
      </c>
      <c r="K677" s="8">
        <f>IF(OR($E677=9,$E677=5),VLOOKUP(J677,KeyValues!$D$2:$E$562,2),IF(AND($E677=14,NOT(VLOOKUP(J677,KeyValues!$D$2:$E$562,2) = 0)),"???",0))</f>
        <v>0</v>
      </c>
      <c r="L677">
        <f t="shared" si="126"/>
        <v>0</v>
      </c>
      <c r="M677">
        <f t="shared" si="127"/>
        <v>0</v>
      </c>
      <c r="N677">
        <f t="shared" si="128"/>
        <v>11</v>
      </c>
      <c r="O677">
        <f t="shared" si="129"/>
        <v>0</v>
      </c>
      <c r="P677">
        <f t="shared" si="130"/>
        <v>3</v>
      </c>
      <c r="Q677">
        <f t="shared" si="131"/>
        <v>0</v>
      </c>
    </row>
    <row r="678" spans="1:17" x14ac:dyDescent="0.25">
      <c r="A678" t="s">
        <v>676</v>
      </c>
      <c r="B678" s="5" t="str">
        <f>VLOOKUP(I678,KeyValues!$J$2:$K$1401,2)</f>
        <v>Drain Bangle</v>
      </c>
      <c r="C678">
        <f t="shared" si="120"/>
        <v>2500</v>
      </c>
      <c r="D678">
        <f t="shared" si="121"/>
        <v>125</v>
      </c>
      <c r="E678">
        <f t="shared" si="122"/>
        <v>15</v>
      </c>
      <c r="F678" s="7" t="str">
        <f>VLOOKUP(E678,KeyValues!$A$2:$B693,2)</f>
        <v>Specific Items</v>
      </c>
      <c r="G678">
        <f t="shared" si="124"/>
        <v>54</v>
      </c>
      <c r="H678" s="7" t="str">
        <f>VLOOKUP($G678,KeyValues!$S$2:$T$64,2)</f>
        <v>Ring</v>
      </c>
      <c r="I678">
        <f t="shared" si="123"/>
        <v>677</v>
      </c>
      <c r="J678">
        <f t="shared" si="125"/>
        <v>0</v>
      </c>
      <c r="K678" s="8">
        <f>IF(OR($E678=9,$E678=5),VLOOKUP(J678,KeyValues!$D$2:$E$562,2),IF(AND($E678=14,NOT(VLOOKUP(J678,KeyValues!$D$2:$E$562,2) = 0)),"???",0))</f>
        <v>0</v>
      </c>
      <c r="L678">
        <f t="shared" si="126"/>
        <v>0</v>
      </c>
      <c r="M678">
        <f t="shared" si="127"/>
        <v>0</v>
      </c>
      <c r="N678">
        <f t="shared" si="128"/>
        <v>7</v>
      </c>
      <c r="O678">
        <f t="shared" si="129"/>
        <v>0</v>
      </c>
      <c r="P678">
        <f t="shared" si="130"/>
        <v>3</v>
      </c>
      <c r="Q678">
        <f t="shared" si="131"/>
        <v>0</v>
      </c>
    </row>
    <row r="679" spans="1:17" x14ac:dyDescent="0.25">
      <c r="A679" t="s">
        <v>677</v>
      </c>
      <c r="B679" s="5" t="str">
        <f>VLOOKUP(I679,KeyValues!$J$2:$K$1401,2)</f>
        <v>Torchic Hair</v>
      </c>
      <c r="C679">
        <f t="shared" si="120"/>
        <v>2500</v>
      </c>
      <c r="D679">
        <f t="shared" si="121"/>
        <v>125</v>
      </c>
      <c r="E679">
        <f t="shared" si="122"/>
        <v>15</v>
      </c>
      <c r="F679" s="7" t="str">
        <f>VLOOKUP(E679,KeyValues!$A$2:$B694,2)</f>
        <v>Specific Items</v>
      </c>
      <c r="G679">
        <f t="shared" si="124"/>
        <v>33</v>
      </c>
      <c r="H679" s="7" t="str">
        <f>VLOOKUP($G679,KeyValues!$S$2:$T$64,2)</f>
        <v>Hair</v>
      </c>
      <c r="I679">
        <f t="shared" si="123"/>
        <v>678</v>
      </c>
      <c r="J679">
        <f t="shared" si="125"/>
        <v>0</v>
      </c>
      <c r="K679" s="8">
        <f>IF(OR($E679=9,$E679=5),VLOOKUP(J679,KeyValues!$D$2:$E$562,2),IF(AND($E679=14,NOT(VLOOKUP(J679,KeyValues!$D$2:$E$562,2) = 0)),"???",0))</f>
        <v>0</v>
      </c>
      <c r="L679">
        <f t="shared" si="126"/>
        <v>0</v>
      </c>
      <c r="M679">
        <f t="shared" si="127"/>
        <v>0</v>
      </c>
      <c r="N679">
        <f t="shared" si="128"/>
        <v>1</v>
      </c>
      <c r="O679">
        <f t="shared" si="129"/>
        <v>0</v>
      </c>
      <c r="P679">
        <f t="shared" si="130"/>
        <v>3</v>
      </c>
      <c r="Q679">
        <f t="shared" si="131"/>
        <v>0</v>
      </c>
    </row>
    <row r="680" spans="1:17" x14ac:dyDescent="0.25">
      <c r="A680" t="s">
        <v>678</v>
      </c>
      <c r="B680" s="5" t="str">
        <f>VLOOKUP(I680,KeyValues!$J$2:$K$1401,2)</f>
        <v>Torchic Card</v>
      </c>
      <c r="C680">
        <f t="shared" si="120"/>
        <v>2500</v>
      </c>
      <c r="D680">
        <f t="shared" si="121"/>
        <v>125</v>
      </c>
      <c r="E680">
        <f t="shared" si="122"/>
        <v>15</v>
      </c>
      <c r="F680" s="7" t="str">
        <f>VLOOKUP(E680,KeyValues!$A$2:$B695,2)</f>
        <v>Specific Items</v>
      </c>
      <c r="G680">
        <f t="shared" si="124"/>
        <v>27</v>
      </c>
      <c r="H680" s="7" t="str">
        <f>VLOOKUP($G680,KeyValues!$S$2:$T$64,2)</f>
        <v>Tag</v>
      </c>
      <c r="I680">
        <f t="shared" si="123"/>
        <v>679</v>
      </c>
      <c r="J680">
        <f t="shared" si="125"/>
        <v>0</v>
      </c>
      <c r="K680" s="8">
        <f>IF(OR($E680=9,$E680=5),VLOOKUP(J680,KeyValues!$D$2:$E$562,2),IF(AND($E680=14,NOT(VLOOKUP(J680,KeyValues!$D$2:$E$562,2) = 0)),"???",0))</f>
        <v>0</v>
      </c>
      <c r="L680">
        <f t="shared" si="126"/>
        <v>0</v>
      </c>
      <c r="M680">
        <f t="shared" si="127"/>
        <v>0</v>
      </c>
      <c r="N680">
        <f t="shared" si="128"/>
        <v>14</v>
      </c>
      <c r="O680">
        <f t="shared" si="129"/>
        <v>0</v>
      </c>
      <c r="P680">
        <f t="shared" si="130"/>
        <v>3</v>
      </c>
      <c r="Q680">
        <f t="shared" si="131"/>
        <v>0</v>
      </c>
    </row>
    <row r="681" spans="1:17" x14ac:dyDescent="0.25">
      <c r="A681" t="s">
        <v>679</v>
      </c>
      <c r="B681" s="5" t="str">
        <f>VLOOKUP(I681,KeyValues!$J$2:$K$1401,2)</f>
        <v>Hot Pebble</v>
      </c>
      <c r="C681">
        <f t="shared" si="120"/>
        <v>2500</v>
      </c>
      <c r="D681">
        <f t="shared" si="121"/>
        <v>125</v>
      </c>
      <c r="E681">
        <f t="shared" si="122"/>
        <v>15</v>
      </c>
      <c r="F681" s="7" t="str">
        <f>VLOOKUP(E681,KeyValues!$A$2:$B696,2)</f>
        <v>Specific Items</v>
      </c>
      <c r="G681">
        <f t="shared" si="124"/>
        <v>49</v>
      </c>
      <c r="H681" s="7" t="str">
        <f>VLOOKUP($G681,KeyValues!$S$2:$T$64,2)</f>
        <v>Jewel</v>
      </c>
      <c r="I681">
        <f t="shared" si="123"/>
        <v>680</v>
      </c>
      <c r="J681">
        <f t="shared" si="125"/>
        <v>0</v>
      </c>
      <c r="K681" s="8">
        <f>IF(OR($E681=9,$E681=5),VLOOKUP(J681,KeyValues!$D$2:$E$562,2),IF(AND($E681=14,NOT(VLOOKUP(J681,KeyValues!$D$2:$E$562,2) = 0)),"???",0))</f>
        <v>0</v>
      </c>
      <c r="L681">
        <f t="shared" si="126"/>
        <v>0</v>
      </c>
      <c r="M681">
        <f t="shared" si="127"/>
        <v>0</v>
      </c>
      <c r="N681">
        <f t="shared" si="128"/>
        <v>0</v>
      </c>
      <c r="O681">
        <f t="shared" si="129"/>
        <v>0</v>
      </c>
      <c r="P681">
        <f t="shared" si="130"/>
        <v>3</v>
      </c>
      <c r="Q681">
        <f t="shared" si="131"/>
        <v>0</v>
      </c>
    </row>
    <row r="682" spans="1:17" x14ac:dyDescent="0.25">
      <c r="A682" t="s">
        <v>680</v>
      </c>
      <c r="B682" s="5" t="str">
        <f>VLOOKUP(I682,KeyValues!$J$2:$K$1401,2)</f>
        <v>Fire Cape</v>
      </c>
      <c r="C682">
        <f t="shared" si="120"/>
        <v>2500</v>
      </c>
      <c r="D682">
        <f t="shared" si="121"/>
        <v>125</v>
      </c>
      <c r="E682">
        <f t="shared" si="122"/>
        <v>15</v>
      </c>
      <c r="F682" s="7" t="str">
        <f>VLOOKUP(E682,KeyValues!$A$2:$B697,2)</f>
        <v>Specific Items</v>
      </c>
      <c r="G682">
        <f t="shared" si="124"/>
        <v>37</v>
      </c>
      <c r="H682" s="7" t="str">
        <f>VLOOKUP($G682,KeyValues!$S$2:$T$64,2)</f>
        <v>Scarf 2</v>
      </c>
      <c r="I682">
        <f t="shared" si="123"/>
        <v>681</v>
      </c>
      <c r="J682">
        <f t="shared" si="125"/>
        <v>0</v>
      </c>
      <c r="K682" s="8">
        <f>IF(OR($E682=9,$E682=5),VLOOKUP(J682,KeyValues!$D$2:$E$562,2),IF(AND($E682=14,NOT(VLOOKUP(J682,KeyValues!$D$2:$E$562,2) = 0)),"???",0))</f>
        <v>0</v>
      </c>
      <c r="L682">
        <f t="shared" si="126"/>
        <v>0</v>
      </c>
      <c r="M682">
        <f t="shared" si="127"/>
        <v>0</v>
      </c>
      <c r="N682">
        <f t="shared" si="128"/>
        <v>3</v>
      </c>
      <c r="O682">
        <f t="shared" si="129"/>
        <v>0</v>
      </c>
      <c r="P682">
        <f t="shared" si="130"/>
        <v>3</v>
      </c>
      <c r="Q682">
        <f t="shared" si="131"/>
        <v>0</v>
      </c>
    </row>
    <row r="683" spans="1:17" x14ac:dyDescent="0.25">
      <c r="A683" t="s">
        <v>681</v>
      </c>
      <c r="B683" s="5" t="str">
        <f>VLOOKUP(I683,KeyValues!$J$2:$K$1401,2)</f>
        <v>Combus-Sweat</v>
      </c>
      <c r="C683">
        <f t="shared" si="120"/>
        <v>2500</v>
      </c>
      <c r="D683">
        <f t="shared" si="121"/>
        <v>125</v>
      </c>
      <c r="E683">
        <f t="shared" si="122"/>
        <v>15</v>
      </c>
      <c r="F683" s="7" t="str">
        <f>VLOOKUP(E683,KeyValues!$A$2:$B698,2)</f>
        <v>Specific Items</v>
      </c>
      <c r="G683">
        <f t="shared" si="124"/>
        <v>35</v>
      </c>
      <c r="H683" s="7" t="str">
        <f>VLOOKUP($G683,KeyValues!$S$2:$T$64,2)</f>
        <v>Clear Bottle</v>
      </c>
      <c r="I683">
        <f t="shared" si="123"/>
        <v>682</v>
      </c>
      <c r="J683">
        <f t="shared" si="125"/>
        <v>0</v>
      </c>
      <c r="K683" s="8">
        <f>IF(OR($E683=9,$E683=5),VLOOKUP(J683,KeyValues!$D$2:$E$562,2),IF(AND($E683=14,NOT(VLOOKUP(J683,KeyValues!$D$2:$E$562,2) = 0)),"???",0))</f>
        <v>0</v>
      </c>
      <c r="L683">
        <f t="shared" si="126"/>
        <v>0</v>
      </c>
      <c r="M683">
        <f t="shared" si="127"/>
        <v>0</v>
      </c>
      <c r="N683">
        <f t="shared" si="128"/>
        <v>3</v>
      </c>
      <c r="O683">
        <f t="shared" si="129"/>
        <v>0</v>
      </c>
      <c r="P683">
        <f t="shared" si="130"/>
        <v>3</v>
      </c>
      <c r="Q683">
        <f t="shared" si="131"/>
        <v>0</v>
      </c>
    </row>
    <row r="684" spans="1:17" x14ac:dyDescent="0.25">
      <c r="A684" t="s">
        <v>682</v>
      </c>
      <c r="B684" s="5" t="str">
        <f>VLOOKUP(I684,KeyValues!$J$2:$K$1401,2)</f>
        <v>Combus-Claw</v>
      </c>
      <c r="C684">
        <f t="shared" si="120"/>
        <v>2500</v>
      </c>
      <c r="D684">
        <f t="shared" si="121"/>
        <v>125</v>
      </c>
      <c r="E684">
        <f t="shared" si="122"/>
        <v>15</v>
      </c>
      <c r="F684" s="7" t="str">
        <f>VLOOKUP(E684,KeyValues!$A$2:$B699,2)</f>
        <v>Specific Items</v>
      </c>
      <c r="G684">
        <f t="shared" si="124"/>
        <v>39</v>
      </c>
      <c r="H684" s="7" t="str">
        <f>VLOOKUP($G684,KeyValues!$S$2:$T$64,2)</f>
        <v>Claw</v>
      </c>
      <c r="I684">
        <f t="shared" si="123"/>
        <v>683</v>
      </c>
      <c r="J684">
        <f t="shared" si="125"/>
        <v>0</v>
      </c>
      <c r="K684" s="8">
        <f>IF(OR($E684=9,$E684=5),VLOOKUP(J684,KeyValues!$D$2:$E$562,2),IF(AND($E684=14,NOT(VLOOKUP(J684,KeyValues!$D$2:$E$562,2) = 0)),"???",0))</f>
        <v>0</v>
      </c>
      <c r="L684">
        <f t="shared" si="126"/>
        <v>0</v>
      </c>
      <c r="M684">
        <f t="shared" si="127"/>
        <v>0</v>
      </c>
      <c r="N684">
        <f t="shared" si="128"/>
        <v>0</v>
      </c>
      <c r="O684">
        <f t="shared" si="129"/>
        <v>0</v>
      </c>
      <c r="P684">
        <f t="shared" si="130"/>
        <v>3</v>
      </c>
      <c r="Q684">
        <f t="shared" si="131"/>
        <v>0</v>
      </c>
    </row>
    <row r="685" spans="1:17" x14ac:dyDescent="0.25">
      <c r="A685" t="s">
        <v>683</v>
      </c>
      <c r="B685" s="5" t="str">
        <f>VLOOKUP(I685,KeyValues!$J$2:$K$1401,2)</f>
        <v>Charge Tag</v>
      </c>
      <c r="C685">
        <f t="shared" si="120"/>
        <v>2500</v>
      </c>
      <c r="D685">
        <f t="shared" si="121"/>
        <v>125</v>
      </c>
      <c r="E685">
        <f t="shared" si="122"/>
        <v>15</v>
      </c>
      <c r="F685" s="7" t="str">
        <f>VLOOKUP(E685,KeyValues!$A$2:$B700,2)</f>
        <v>Specific Items</v>
      </c>
      <c r="G685">
        <f t="shared" si="124"/>
        <v>27</v>
      </c>
      <c r="H685" s="7" t="str">
        <f>VLOOKUP($G685,KeyValues!$S$2:$T$64,2)</f>
        <v>Tag</v>
      </c>
      <c r="I685">
        <f t="shared" si="123"/>
        <v>684</v>
      </c>
      <c r="J685">
        <f t="shared" si="125"/>
        <v>0</v>
      </c>
      <c r="K685" s="8">
        <f>IF(OR($E685=9,$E685=5),VLOOKUP(J685,KeyValues!$D$2:$E$562,2),IF(AND($E685=14,NOT(VLOOKUP(J685,KeyValues!$D$2:$E$562,2) = 0)),"???",0))</f>
        <v>0</v>
      </c>
      <c r="L685">
        <f t="shared" si="126"/>
        <v>0</v>
      </c>
      <c r="M685">
        <f t="shared" si="127"/>
        <v>0</v>
      </c>
      <c r="N685">
        <f t="shared" si="128"/>
        <v>13</v>
      </c>
      <c r="O685">
        <f t="shared" si="129"/>
        <v>0</v>
      </c>
      <c r="P685">
        <f t="shared" si="130"/>
        <v>3</v>
      </c>
      <c r="Q685">
        <f t="shared" si="131"/>
        <v>0</v>
      </c>
    </row>
    <row r="686" spans="1:17" x14ac:dyDescent="0.25">
      <c r="A686" t="s">
        <v>684</v>
      </c>
      <c r="B686" s="5" t="str">
        <f>VLOOKUP(I686,KeyValues!$J$2:$K$1401,2)</f>
        <v>Gutsy Band</v>
      </c>
      <c r="C686">
        <f t="shared" si="120"/>
        <v>2500</v>
      </c>
      <c r="D686">
        <f t="shared" si="121"/>
        <v>125</v>
      </c>
      <c r="E686">
        <f t="shared" si="122"/>
        <v>15</v>
      </c>
      <c r="F686" s="7" t="str">
        <f>VLOOKUP(E686,KeyValues!$A$2:$B701,2)</f>
        <v>Specific Items</v>
      </c>
      <c r="G686">
        <f t="shared" si="124"/>
        <v>58</v>
      </c>
      <c r="H686" s="7" t="str">
        <f>VLOOKUP($G686,KeyValues!$S$2:$T$64,2)</f>
        <v>Belt</v>
      </c>
      <c r="I686">
        <f t="shared" si="123"/>
        <v>685</v>
      </c>
      <c r="J686">
        <f t="shared" si="125"/>
        <v>0</v>
      </c>
      <c r="K686" s="8">
        <f>IF(OR($E686=9,$E686=5),VLOOKUP(J686,KeyValues!$D$2:$E$562,2),IF(AND($E686=14,NOT(VLOOKUP(J686,KeyValues!$D$2:$E$562,2) = 0)),"???",0))</f>
        <v>0</v>
      </c>
      <c r="L686">
        <f t="shared" si="126"/>
        <v>0</v>
      </c>
      <c r="M686">
        <f t="shared" si="127"/>
        <v>0</v>
      </c>
      <c r="N686">
        <f t="shared" si="128"/>
        <v>12</v>
      </c>
      <c r="O686">
        <f t="shared" si="129"/>
        <v>0</v>
      </c>
      <c r="P686">
        <f t="shared" si="130"/>
        <v>3</v>
      </c>
      <c r="Q686">
        <f t="shared" si="131"/>
        <v>0</v>
      </c>
    </row>
    <row r="687" spans="1:17" x14ac:dyDescent="0.25">
      <c r="A687" t="s">
        <v>685</v>
      </c>
      <c r="B687" s="5" t="str">
        <f>VLOOKUP(I687,KeyValues!$J$2:$K$1401,2)</f>
        <v>Blazi-Claw</v>
      </c>
      <c r="C687">
        <f t="shared" si="120"/>
        <v>2500</v>
      </c>
      <c r="D687">
        <f t="shared" si="121"/>
        <v>125</v>
      </c>
      <c r="E687">
        <f t="shared" si="122"/>
        <v>15</v>
      </c>
      <c r="F687" s="7" t="str">
        <f>VLOOKUP(E687,KeyValues!$A$2:$B702,2)</f>
        <v>Specific Items</v>
      </c>
      <c r="G687">
        <f t="shared" si="124"/>
        <v>39</v>
      </c>
      <c r="H687" s="7" t="str">
        <f>VLOOKUP($G687,KeyValues!$S$2:$T$64,2)</f>
        <v>Claw</v>
      </c>
      <c r="I687">
        <f t="shared" si="123"/>
        <v>686</v>
      </c>
      <c r="J687">
        <f t="shared" si="125"/>
        <v>0</v>
      </c>
      <c r="K687" s="8">
        <f>IF(OR($E687=9,$E687=5),VLOOKUP(J687,KeyValues!$D$2:$E$562,2),IF(AND($E687=14,NOT(VLOOKUP(J687,KeyValues!$D$2:$E$562,2) = 0)),"???",0))</f>
        <v>0</v>
      </c>
      <c r="L687">
        <f t="shared" si="126"/>
        <v>0</v>
      </c>
      <c r="M687">
        <f t="shared" si="127"/>
        <v>0</v>
      </c>
      <c r="N687">
        <f t="shared" si="128"/>
        <v>0</v>
      </c>
      <c r="O687">
        <f t="shared" si="129"/>
        <v>0</v>
      </c>
      <c r="P687">
        <f t="shared" si="130"/>
        <v>3</v>
      </c>
      <c r="Q687">
        <f t="shared" si="131"/>
        <v>0</v>
      </c>
    </row>
    <row r="688" spans="1:17" x14ac:dyDescent="0.25">
      <c r="A688" t="s">
        <v>686</v>
      </c>
      <c r="B688" s="5" t="str">
        <f>VLOOKUP(I688,KeyValues!$J$2:$K$1401,2)</f>
        <v>Blazi-Card</v>
      </c>
      <c r="C688">
        <f t="shared" si="120"/>
        <v>2500</v>
      </c>
      <c r="D688">
        <f t="shared" si="121"/>
        <v>125</v>
      </c>
      <c r="E688">
        <f t="shared" si="122"/>
        <v>15</v>
      </c>
      <c r="F688" s="7" t="str">
        <f>VLOOKUP(E688,KeyValues!$A$2:$B703,2)</f>
        <v>Specific Items</v>
      </c>
      <c r="G688">
        <f t="shared" si="124"/>
        <v>27</v>
      </c>
      <c r="H688" s="7" t="str">
        <f>VLOOKUP($G688,KeyValues!$S$2:$T$64,2)</f>
        <v>Tag</v>
      </c>
      <c r="I688">
        <f t="shared" si="123"/>
        <v>687</v>
      </c>
      <c r="J688">
        <f t="shared" si="125"/>
        <v>0</v>
      </c>
      <c r="K688" s="8">
        <f>IF(OR($E688=9,$E688=5),VLOOKUP(J688,KeyValues!$D$2:$E$562,2),IF(AND($E688=14,NOT(VLOOKUP(J688,KeyValues!$D$2:$E$562,2) = 0)),"???",0))</f>
        <v>0</v>
      </c>
      <c r="L688">
        <f t="shared" si="126"/>
        <v>0</v>
      </c>
      <c r="M688">
        <f t="shared" si="127"/>
        <v>0</v>
      </c>
      <c r="N688">
        <f t="shared" si="128"/>
        <v>14</v>
      </c>
      <c r="O688">
        <f t="shared" si="129"/>
        <v>0</v>
      </c>
      <c r="P688">
        <f t="shared" si="130"/>
        <v>3</v>
      </c>
      <c r="Q688">
        <f t="shared" si="131"/>
        <v>0</v>
      </c>
    </row>
    <row r="689" spans="1:17" x14ac:dyDescent="0.25">
      <c r="A689" t="s">
        <v>687</v>
      </c>
      <c r="B689" s="5" t="str">
        <f>VLOOKUP(I689,KeyValues!$J$2:$K$1401,2)</f>
        <v>Blazi-Seal</v>
      </c>
      <c r="C689">
        <f t="shared" si="120"/>
        <v>2500</v>
      </c>
      <c r="D689">
        <f t="shared" si="121"/>
        <v>125</v>
      </c>
      <c r="E689">
        <f t="shared" si="122"/>
        <v>15</v>
      </c>
      <c r="F689" s="7" t="str">
        <f>VLOOKUP(E689,KeyValues!$A$2:$B704,2)</f>
        <v>Specific Items</v>
      </c>
      <c r="G689">
        <f t="shared" si="124"/>
        <v>28</v>
      </c>
      <c r="H689" s="7" t="str">
        <f>VLOOKUP($G689,KeyValues!$S$2:$T$64,2)</f>
        <v>Amulet</v>
      </c>
      <c r="I689">
        <f t="shared" si="123"/>
        <v>688</v>
      </c>
      <c r="J689">
        <f t="shared" si="125"/>
        <v>0</v>
      </c>
      <c r="K689" s="8">
        <f>IF(OR($E689=9,$E689=5),VLOOKUP(J689,KeyValues!$D$2:$E$562,2),IF(AND($E689=14,NOT(VLOOKUP(J689,KeyValues!$D$2:$E$562,2) = 0)),"???",0))</f>
        <v>0</v>
      </c>
      <c r="L689">
        <f t="shared" si="126"/>
        <v>0</v>
      </c>
      <c r="M689">
        <f t="shared" si="127"/>
        <v>0</v>
      </c>
      <c r="N689">
        <f t="shared" si="128"/>
        <v>11</v>
      </c>
      <c r="O689">
        <f t="shared" si="129"/>
        <v>0</v>
      </c>
      <c r="P689">
        <f t="shared" si="130"/>
        <v>3</v>
      </c>
      <c r="Q689">
        <f t="shared" si="131"/>
        <v>0</v>
      </c>
    </row>
    <row r="690" spans="1:17" x14ac:dyDescent="0.25">
      <c r="A690" t="s">
        <v>688</v>
      </c>
      <c r="B690" s="5" t="str">
        <f>VLOOKUP(I690,KeyValues!$J$2:$K$1401,2)</f>
        <v>Blaze Torc</v>
      </c>
      <c r="C690">
        <f t="shared" si="120"/>
        <v>2500</v>
      </c>
      <c r="D690">
        <f t="shared" si="121"/>
        <v>125</v>
      </c>
      <c r="E690">
        <f t="shared" si="122"/>
        <v>15</v>
      </c>
      <c r="F690" s="7" t="str">
        <f>VLOOKUP(E690,KeyValues!$A$2:$B705,2)</f>
        <v>Specific Items</v>
      </c>
      <c r="G690">
        <f t="shared" si="124"/>
        <v>54</v>
      </c>
      <c r="H690" s="7" t="str">
        <f>VLOOKUP($G690,KeyValues!$S$2:$T$64,2)</f>
        <v>Ring</v>
      </c>
      <c r="I690">
        <f t="shared" si="123"/>
        <v>689</v>
      </c>
      <c r="J690">
        <f t="shared" si="125"/>
        <v>0</v>
      </c>
      <c r="K690" s="8">
        <f>IF(OR($E690=9,$E690=5),VLOOKUP(J690,KeyValues!$D$2:$E$562,2),IF(AND($E690=14,NOT(VLOOKUP(J690,KeyValues!$D$2:$E$562,2) = 0)),"???",0))</f>
        <v>0</v>
      </c>
      <c r="L690">
        <f t="shared" si="126"/>
        <v>0</v>
      </c>
      <c r="M690">
        <f t="shared" si="127"/>
        <v>0</v>
      </c>
      <c r="N690">
        <f t="shared" si="128"/>
        <v>5</v>
      </c>
      <c r="O690">
        <f t="shared" si="129"/>
        <v>0</v>
      </c>
      <c r="P690">
        <f t="shared" si="130"/>
        <v>3</v>
      </c>
      <c r="Q690">
        <f t="shared" si="131"/>
        <v>0</v>
      </c>
    </row>
    <row r="691" spans="1:17" x14ac:dyDescent="0.25">
      <c r="A691" t="s">
        <v>689</v>
      </c>
      <c r="B691" s="5" t="str">
        <f>VLOOKUP(I691,KeyValues!$J$2:$K$1401,2)</f>
        <v>Mudkip Mud</v>
      </c>
      <c r="C691">
        <f t="shared" si="120"/>
        <v>2500</v>
      </c>
      <c r="D691">
        <f t="shared" si="121"/>
        <v>125</v>
      </c>
      <c r="E691">
        <f t="shared" si="122"/>
        <v>15</v>
      </c>
      <c r="F691" s="7" t="str">
        <f>VLOOKUP(E691,KeyValues!$A$2:$B706,2)</f>
        <v>Specific Items</v>
      </c>
      <c r="G691">
        <f t="shared" si="124"/>
        <v>15</v>
      </c>
      <c r="H691" s="7" t="str">
        <f>VLOOKUP($G691,KeyValues!$S$2:$T$64,2)</f>
        <v>Sphere</v>
      </c>
      <c r="I691">
        <f t="shared" si="123"/>
        <v>690</v>
      </c>
      <c r="J691">
        <f t="shared" si="125"/>
        <v>0</v>
      </c>
      <c r="K691" s="8">
        <f>IF(OR($E691=9,$E691=5),VLOOKUP(J691,KeyValues!$D$2:$E$562,2),IF(AND($E691=14,NOT(VLOOKUP(J691,KeyValues!$D$2:$E$562,2) = 0)),"???",0))</f>
        <v>0</v>
      </c>
      <c r="L691">
        <f t="shared" si="126"/>
        <v>0</v>
      </c>
      <c r="M691">
        <f t="shared" si="127"/>
        <v>0</v>
      </c>
      <c r="N691">
        <f t="shared" si="128"/>
        <v>1</v>
      </c>
      <c r="O691">
        <f t="shared" si="129"/>
        <v>0</v>
      </c>
      <c r="P691">
        <f t="shared" si="130"/>
        <v>3</v>
      </c>
      <c r="Q691">
        <f t="shared" si="131"/>
        <v>0</v>
      </c>
    </row>
    <row r="692" spans="1:17" x14ac:dyDescent="0.25">
      <c r="A692" t="s">
        <v>690</v>
      </c>
      <c r="B692" s="5" t="str">
        <f>VLOOKUP(I692,KeyValues!$J$2:$K$1401,2)</f>
        <v>Mudkip Card</v>
      </c>
      <c r="C692">
        <f t="shared" si="120"/>
        <v>2500</v>
      </c>
      <c r="D692">
        <f t="shared" si="121"/>
        <v>125</v>
      </c>
      <c r="E692">
        <f t="shared" si="122"/>
        <v>15</v>
      </c>
      <c r="F692" s="7" t="str">
        <f>VLOOKUP(E692,KeyValues!$A$2:$B707,2)</f>
        <v>Specific Items</v>
      </c>
      <c r="G692">
        <f t="shared" si="124"/>
        <v>27</v>
      </c>
      <c r="H692" s="7" t="str">
        <f>VLOOKUP($G692,KeyValues!$S$2:$T$64,2)</f>
        <v>Tag</v>
      </c>
      <c r="I692">
        <f t="shared" si="123"/>
        <v>691</v>
      </c>
      <c r="J692">
        <f t="shared" si="125"/>
        <v>0</v>
      </c>
      <c r="K692" s="8">
        <f>IF(OR($E692=9,$E692=5),VLOOKUP(J692,KeyValues!$D$2:$E$562,2),IF(AND($E692=14,NOT(VLOOKUP(J692,KeyValues!$D$2:$E$562,2) = 0)),"???",0))</f>
        <v>0</v>
      </c>
      <c r="L692">
        <f t="shared" si="126"/>
        <v>0</v>
      </c>
      <c r="M692">
        <f t="shared" si="127"/>
        <v>0</v>
      </c>
      <c r="N692">
        <f t="shared" si="128"/>
        <v>14</v>
      </c>
      <c r="O692">
        <f t="shared" si="129"/>
        <v>0</v>
      </c>
      <c r="P692">
        <f t="shared" si="130"/>
        <v>3</v>
      </c>
      <c r="Q692">
        <f t="shared" si="131"/>
        <v>0</v>
      </c>
    </row>
    <row r="693" spans="1:17" x14ac:dyDescent="0.25">
      <c r="A693" t="s">
        <v>691</v>
      </c>
      <c r="B693" s="5" t="str">
        <f>VLOOKUP(I693,KeyValues!$J$2:$K$1401,2)</f>
        <v>Mud Jewel</v>
      </c>
      <c r="C693">
        <f t="shared" si="120"/>
        <v>2500</v>
      </c>
      <c r="D693">
        <f t="shared" si="121"/>
        <v>125</v>
      </c>
      <c r="E693">
        <f t="shared" si="122"/>
        <v>15</v>
      </c>
      <c r="F693" s="7" t="str">
        <f>VLOOKUP(E693,KeyValues!$A$2:$B708,2)</f>
        <v>Specific Items</v>
      </c>
      <c r="G693">
        <f t="shared" si="124"/>
        <v>49</v>
      </c>
      <c r="H693" s="7" t="str">
        <f>VLOOKUP($G693,KeyValues!$S$2:$T$64,2)</f>
        <v>Jewel</v>
      </c>
      <c r="I693">
        <f t="shared" si="123"/>
        <v>692</v>
      </c>
      <c r="J693">
        <f t="shared" si="125"/>
        <v>0</v>
      </c>
      <c r="K693" s="8">
        <f>IF(OR($E693=9,$E693=5),VLOOKUP(J693,KeyValues!$D$2:$E$562,2),IF(AND($E693=14,NOT(VLOOKUP(J693,KeyValues!$D$2:$E$562,2) = 0)),"???",0))</f>
        <v>0</v>
      </c>
      <c r="L693">
        <f t="shared" si="126"/>
        <v>0</v>
      </c>
      <c r="M693">
        <f t="shared" si="127"/>
        <v>0</v>
      </c>
      <c r="N693">
        <f t="shared" si="128"/>
        <v>13</v>
      </c>
      <c r="O693">
        <f t="shared" si="129"/>
        <v>0</v>
      </c>
      <c r="P693">
        <f t="shared" si="130"/>
        <v>3</v>
      </c>
      <c r="Q693">
        <f t="shared" si="131"/>
        <v>0</v>
      </c>
    </row>
    <row r="694" spans="1:17" x14ac:dyDescent="0.25">
      <c r="A694" t="s">
        <v>692</v>
      </c>
      <c r="B694" s="5" t="str">
        <f>VLOOKUP(I694,KeyValues!$J$2:$K$1401,2)</f>
        <v>Speed Scarf</v>
      </c>
      <c r="C694">
        <f t="shared" si="120"/>
        <v>2500</v>
      </c>
      <c r="D694">
        <f t="shared" si="121"/>
        <v>125</v>
      </c>
      <c r="E694">
        <f t="shared" si="122"/>
        <v>15</v>
      </c>
      <c r="F694" s="7" t="str">
        <f>VLOOKUP(E694,KeyValues!$A$2:$B709,2)</f>
        <v>Specific Items</v>
      </c>
      <c r="G694">
        <f t="shared" si="124"/>
        <v>37</v>
      </c>
      <c r="H694" s="7" t="str">
        <f>VLOOKUP($G694,KeyValues!$S$2:$T$64,2)</f>
        <v>Scarf 2</v>
      </c>
      <c r="I694">
        <f t="shared" si="123"/>
        <v>693</v>
      </c>
      <c r="J694">
        <f t="shared" si="125"/>
        <v>0</v>
      </c>
      <c r="K694" s="8">
        <f>IF(OR($E694=9,$E694=5),VLOOKUP(J694,KeyValues!$D$2:$E$562,2),IF(AND($E694=14,NOT(VLOOKUP(J694,KeyValues!$D$2:$E$562,2) = 0)),"???",0))</f>
        <v>0</v>
      </c>
      <c r="L694">
        <f t="shared" si="126"/>
        <v>0</v>
      </c>
      <c r="M694">
        <f t="shared" si="127"/>
        <v>0</v>
      </c>
      <c r="N694">
        <f t="shared" si="128"/>
        <v>12</v>
      </c>
      <c r="O694">
        <f t="shared" si="129"/>
        <v>0</v>
      </c>
      <c r="P694">
        <f t="shared" si="130"/>
        <v>3</v>
      </c>
      <c r="Q694">
        <f t="shared" si="131"/>
        <v>0</v>
      </c>
    </row>
    <row r="695" spans="1:17" x14ac:dyDescent="0.25">
      <c r="A695" t="s">
        <v>693</v>
      </c>
      <c r="B695" s="5" t="str">
        <f>VLOOKUP(I695,KeyValues!$J$2:$K$1401,2)</f>
        <v>Marsh-Mud</v>
      </c>
      <c r="C695">
        <f t="shared" si="120"/>
        <v>2500</v>
      </c>
      <c r="D695">
        <f t="shared" si="121"/>
        <v>125</v>
      </c>
      <c r="E695">
        <f t="shared" si="122"/>
        <v>15</v>
      </c>
      <c r="F695" s="7" t="str">
        <f>VLOOKUP(E695,KeyValues!$A$2:$B710,2)</f>
        <v>Specific Items</v>
      </c>
      <c r="G695">
        <f t="shared" si="124"/>
        <v>15</v>
      </c>
      <c r="H695" s="7" t="str">
        <f>VLOOKUP($G695,KeyValues!$S$2:$T$64,2)</f>
        <v>Sphere</v>
      </c>
      <c r="I695">
        <f t="shared" si="123"/>
        <v>694</v>
      </c>
      <c r="J695">
        <f t="shared" si="125"/>
        <v>0</v>
      </c>
      <c r="K695" s="8">
        <f>IF(OR($E695=9,$E695=5),VLOOKUP(J695,KeyValues!$D$2:$E$562,2),IF(AND($E695=14,NOT(VLOOKUP(J695,KeyValues!$D$2:$E$562,2) = 0)),"???",0))</f>
        <v>0</v>
      </c>
      <c r="L695">
        <f t="shared" si="126"/>
        <v>0</v>
      </c>
      <c r="M695">
        <f t="shared" si="127"/>
        <v>0</v>
      </c>
      <c r="N695">
        <f t="shared" si="128"/>
        <v>1</v>
      </c>
      <c r="O695">
        <f t="shared" si="129"/>
        <v>0</v>
      </c>
      <c r="P695">
        <f t="shared" si="130"/>
        <v>3</v>
      </c>
      <c r="Q695">
        <f t="shared" si="131"/>
        <v>0</v>
      </c>
    </row>
    <row r="696" spans="1:17" x14ac:dyDescent="0.25">
      <c r="A696" t="s">
        <v>694</v>
      </c>
      <c r="B696" s="5" t="str">
        <f>VLOOKUP(I696,KeyValues!$J$2:$K$1401,2)</f>
        <v>Marsh-Card</v>
      </c>
      <c r="C696">
        <f t="shared" si="120"/>
        <v>2500</v>
      </c>
      <c r="D696">
        <f t="shared" si="121"/>
        <v>125</v>
      </c>
      <c r="E696">
        <f t="shared" si="122"/>
        <v>15</v>
      </c>
      <c r="F696" s="7" t="str">
        <f>VLOOKUP(E696,KeyValues!$A$2:$B711,2)</f>
        <v>Specific Items</v>
      </c>
      <c r="G696">
        <f t="shared" si="124"/>
        <v>27</v>
      </c>
      <c r="H696" s="7" t="str">
        <f>VLOOKUP($G696,KeyValues!$S$2:$T$64,2)</f>
        <v>Tag</v>
      </c>
      <c r="I696">
        <f t="shared" si="123"/>
        <v>695</v>
      </c>
      <c r="J696">
        <f t="shared" si="125"/>
        <v>0</v>
      </c>
      <c r="K696" s="8">
        <f>IF(OR($E696=9,$E696=5),VLOOKUP(J696,KeyValues!$D$2:$E$562,2),IF(AND($E696=14,NOT(VLOOKUP(J696,KeyValues!$D$2:$E$562,2) = 0)),"???",0))</f>
        <v>0</v>
      </c>
      <c r="L696">
        <f t="shared" si="126"/>
        <v>0</v>
      </c>
      <c r="M696">
        <f t="shared" si="127"/>
        <v>0</v>
      </c>
      <c r="N696">
        <f t="shared" si="128"/>
        <v>14</v>
      </c>
      <c r="O696">
        <f t="shared" si="129"/>
        <v>0</v>
      </c>
      <c r="P696">
        <f t="shared" si="130"/>
        <v>3</v>
      </c>
      <c r="Q696">
        <f t="shared" si="131"/>
        <v>0</v>
      </c>
    </row>
    <row r="697" spans="1:17" x14ac:dyDescent="0.25">
      <c r="A697" t="s">
        <v>695</v>
      </c>
      <c r="B697" s="5" t="str">
        <f>VLOOKUP(I697,KeyValues!$J$2:$K$1401,2)</f>
        <v>Marsh-Crest</v>
      </c>
      <c r="C697">
        <f t="shared" si="120"/>
        <v>2500</v>
      </c>
      <c r="D697">
        <f t="shared" si="121"/>
        <v>125</v>
      </c>
      <c r="E697">
        <f t="shared" si="122"/>
        <v>15</v>
      </c>
      <c r="F697" s="7" t="str">
        <f>VLOOKUP(E697,KeyValues!$A$2:$B712,2)</f>
        <v>Specific Items</v>
      </c>
      <c r="G697">
        <f t="shared" si="124"/>
        <v>28</v>
      </c>
      <c r="H697" s="7" t="str">
        <f>VLOOKUP($G697,KeyValues!$S$2:$T$64,2)</f>
        <v>Amulet</v>
      </c>
      <c r="I697">
        <f t="shared" si="123"/>
        <v>696</v>
      </c>
      <c r="J697">
        <f t="shared" si="125"/>
        <v>0</v>
      </c>
      <c r="K697" s="8">
        <f>IF(OR($E697=9,$E697=5),VLOOKUP(J697,KeyValues!$D$2:$E$562,2),IF(AND($E697=14,NOT(VLOOKUP(J697,KeyValues!$D$2:$E$562,2) = 0)),"???",0))</f>
        <v>0</v>
      </c>
      <c r="L697">
        <f t="shared" si="126"/>
        <v>0</v>
      </c>
      <c r="M697">
        <f t="shared" si="127"/>
        <v>0</v>
      </c>
      <c r="N697">
        <f t="shared" si="128"/>
        <v>2</v>
      </c>
      <c r="O697">
        <f t="shared" si="129"/>
        <v>0</v>
      </c>
      <c r="P697">
        <f t="shared" si="130"/>
        <v>3</v>
      </c>
      <c r="Q697">
        <f t="shared" si="131"/>
        <v>0</v>
      </c>
    </row>
    <row r="698" spans="1:17" x14ac:dyDescent="0.25">
      <c r="A698" t="s">
        <v>696</v>
      </c>
      <c r="B698" s="5" t="str">
        <f>VLOOKUP(I698,KeyValues!$J$2:$K$1401,2)</f>
        <v>Marsh Torc</v>
      </c>
      <c r="C698">
        <f t="shared" si="120"/>
        <v>2500</v>
      </c>
      <c r="D698">
        <f t="shared" si="121"/>
        <v>125</v>
      </c>
      <c r="E698">
        <f t="shared" si="122"/>
        <v>15</v>
      </c>
      <c r="F698" s="7" t="str">
        <f>VLOOKUP(E698,KeyValues!$A$2:$B713,2)</f>
        <v>Specific Items</v>
      </c>
      <c r="G698">
        <f t="shared" si="124"/>
        <v>54</v>
      </c>
      <c r="H698" s="7" t="str">
        <f>VLOOKUP($G698,KeyValues!$S$2:$T$64,2)</f>
        <v>Ring</v>
      </c>
      <c r="I698">
        <f t="shared" si="123"/>
        <v>697</v>
      </c>
      <c r="J698">
        <f t="shared" si="125"/>
        <v>0</v>
      </c>
      <c r="K698" s="8">
        <f>IF(OR($E698=9,$E698=5),VLOOKUP(J698,KeyValues!$D$2:$E$562,2),IF(AND($E698=14,NOT(VLOOKUP(J698,KeyValues!$D$2:$E$562,2) = 0)),"???",0))</f>
        <v>0</v>
      </c>
      <c r="L698">
        <f t="shared" si="126"/>
        <v>0</v>
      </c>
      <c r="M698">
        <f t="shared" si="127"/>
        <v>0</v>
      </c>
      <c r="N698">
        <f t="shared" si="128"/>
        <v>5</v>
      </c>
      <c r="O698">
        <f t="shared" si="129"/>
        <v>0</v>
      </c>
      <c r="P698">
        <f t="shared" si="130"/>
        <v>3</v>
      </c>
      <c r="Q698">
        <f t="shared" si="131"/>
        <v>0</v>
      </c>
    </row>
    <row r="699" spans="1:17" x14ac:dyDescent="0.25">
      <c r="A699" t="s">
        <v>697</v>
      </c>
      <c r="B699" s="5" t="str">
        <f>VLOOKUP(I699,KeyValues!$J$2:$K$1401,2)</f>
        <v>Swamp-Mud</v>
      </c>
      <c r="C699">
        <f t="shared" si="120"/>
        <v>2500</v>
      </c>
      <c r="D699">
        <f t="shared" si="121"/>
        <v>125</v>
      </c>
      <c r="E699">
        <f t="shared" si="122"/>
        <v>15</v>
      </c>
      <c r="F699" s="7" t="str">
        <f>VLOOKUP(E699,KeyValues!$A$2:$B714,2)</f>
        <v>Specific Items</v>
      </c>
      <c r="G699">
        <f t="shared" si="124"/>
        <v>15</v>
      </c>
      <c r="H699" s="7" t="str">
        <f>VLOOKUP($G699,KeyValues!$S$2:$T$64,2)</f>
        <v>Sphere</v>
      </c>
      <c r="I699">
        <f t="shared" si="123"/>
        <v>698</v>
      </c>
      <c r="J699">
        <f t="shared" si="125"/>
        <v>0</v>
      </c>
      <c r="K699" s="8">
        <f>IF(OR($E699=9,$E699=5),VLOOKUP(J699,KeyValues!$D$2:$E$562,2),IF(AND($E699=14,NOT(VLOOKUP(J699,KeyValues!$D$2:$E$562,2) = 0)),"???",0))</f>
        <v>0</v>
      </c>
      <c r="L699">
        <f t="shared" si="126"/>
        <v>0</v>
      </c>
      <c r="M699">
        <f t="shared" si="127"/>
        <v>0</v>
      </c>
      <c r="N699">
        <f t="shared" si="128"/>
        <v>1</v>
      </c>
      <c r="O699">
        <f t="shared" si="129"/>
        <v>0</v>
      </c>
      <c r="P699">
        <f t="shared" si="130"/>
        <v>3</v>
      </c>
      <c r="Q699">
        <f t="shared" si="131"/>
        <v>0</v>
      </c>
    </row>
    <row r="700" spans="1:17" x14ac:dyDescent="0.25">
      <c r="A700" t="s">
        <v>698</v>
      </c>
      <c r="B700" s="5" t="str">
        <f>VLOOKUP(I700,KeyValues!$J$2:$K$1401,2)</f>
        <v>Swamp-Card</v>
      </c>
      <c r="C700">
        <f t="shared" si="120"/>
        <v>2500</v>
      </c>
      <c r="D700">
        <f t="shared" si="121"/>
        <v>125</v>
      </c>
      <c r="E700">
        <f t="shared" si="122"/>
        <v>15</v>
      </c>
      <c r="F700" s="7" t="str">
        <f>VLOOKUP(E700,KeyValues!$A$2:$B715,2)</f>
        <v>Specific Items</v>
      </c>
      <c r="G700">
        <f t="shared" si="124"/>
        <v>27</v>
      </c>
      <c r="H700" s="7" t="str">
        <f>VLOOKUP($G700,KeyValues!$S$2:$T$64,2)</f>
        <v>Tag</v>
      </c>
      <c r="I700">
        <f t="shared" si="123"/>
        <v>699</v>
      </c>
      <c r="J700">
        <f t="shared" si="125"/>
        <v>0</v>
      </c>
      <c r="K700" s="8">
        <f>IF(OR($E700=9,$E700=5),VLOOKUP(J700,KeyValues!$D$2:$E$562,2),IF(AND($E700=14,NOT(VLOOKUP(J700,KeyValues!$D$2:$E$562,2) = 0)),"???",0))</f>
        <v>0</v>
      </c>
      <c r="L700">
        <f t="shared" si="126"/>
        <v>0</v>
      </c>
      <c r="M700">
        <f t="shared" si="127"/>
        <v>0</v>
      </c>
      <c r="N700">
        <f t="shared" si="128"/>
        <v>14</v>
      </c>
      <c r="O700">
        <f t="shared" si="129"/>
        <v>0</v>
      </c>
      <c r="P700">
        <f t="shared" si="130"/>
        <v>3</v>
      </c>
      <c r="Q700">
        <f t="shared" si="131"/>
        <v>0</v>
      </c>
    </row>
    <row r="701" spans="1:17" x14ac:dyDescent="0.25">
      <c r="A701" t="s">
        <v>699</v>
      </c>
      <c r="B701" s="5" t="str">
        <f>VLOOKUP(I701,KeyValues!$J$2:$K$1401,2)</f>
        <v>Swamp-Seal</v>
      </c>
      <c r="C701">
        <f t="shared" si="120"/>
        <v>2500</v>
      </c>
      <c r="D701">
        <f t="shared" si="121"/>
        <v>125</v>
      </c>
      <c r="E701">
        <f t="shared" si="122"/>
        <v>15</v>
      </c>
      <c r="F701" s="7" t="str">
        <f>VLOOKUP(E701,KeyValues!$A$2:$B716,2)</f>
        <v>Specific Items</v>
      </c>
      <c r="G701">
        <f t="shared" si="124"/>
        <v>28</v>
      </c>
      <c r="H701" s="7" t="str">
        <f>VLOOKUP($G701,KeyValues!$S$2:$T$64,2)</f>
        <v>Amulet</v>
      </c>
      <c r="I701">
        <f t="shared" si="123"/>
        <v>700</v>
      </c>
      <c r="J701">
        <f t="shared" si="125"/>
        <v>0</v>
      </c>
      <c r="K701" s="8">
        <f>IF(OR($E701=9,$E701=5),VLOOKUP(J701,KeyValues!$D$2:$E$562,2),IF(AND($E701=14,NOT(VLOOKUP(J701,KeyValues!$D$2:$E$562,2) = 0)),"???",0))</f>
        <v>0</v>
      </c>
      <c r="L701">
        <f t="shared" si="126"/>
        <v>0</v>
      </c>
      <c r="M701">
        <f t="shared" si="127"/>
        <v>0</v>
      </c>
      <c r="N701">
        <f t="shared" si="128"/>
        <v>11</v>
      </c>
      <c r="O701">
        <f t="shared" si="129"/>
        <v>0</v>
      </c>
      <c r="P701">
        <f t="shared" si="130"/>
        <v>3</v>
      </c>
      <c r="Q701">
        <f t="shared" si="131"/>
        <v>0</v>
      </c>
    </row>
    <row r="702" spans="1:17" x14ac:dyDescent="0.25">
      <c r="A702" t="s">
        <v>700</v>
      </c>
      <c r="B702" s="5" t="str">
        <f>VLOOKUP(I702,KeyValues!$J$2:$K$1401,2)</f>
        <v>Swamp Bangle</v>
      </c>
      <c r="C702">
        <f t="shared" si="120"/>
        <v>2500</v>
      </c>
      <c r="D702">
        <f t="shared" si="121"/>
        <v>125</v>
      </c>
      <c r="E702">
        <f t="shared" si="122"/>
        <v>15</v>
      </c>
      <c r="F702" s="7" t="str">
        <f>VLOOKUP(E702,KeyValues!$A$2:$B717,2)</f>
        <v>Specific Items</v>
      </c>
      <c r="G702">
        <f t="shared" si="124"/>
        <v>54</v>
      </c>
      <c r="H702" s="7" t="str">
        <f>VLOOKUP($G702,KeyValues!$S$2:$T$64,2)</f>
        <v>Ring</v>
      </c>
      <c r="I702">
        <f t="shared" si="123"/>
        <v>701</v>
      </c>
      <c r="J702">
        <f t="shared" si="125"/>
        <v>0</v>
      </c>
      <c r="K702" s="8">
        <f>IF(OR($E702=9,$E702=5),VLOOKUP(J702,KeyValues!$D$2:$E$562,2),IF(AND($E702=14,NOT(VLOOKUP(J702,KeyValues!$D$2:$E$562,2) = 0)),"???",0))</f>
        <v>0</v>
      </c>
      <c r="L702">
        <f t="shared" si="126"/>
        <v>0</v>
      </c>
      <c r="M702">
        <f t="shared" si="127"/>
        <v>0</v>
      </c>
      <c r="N702">
        <f t="shared" si="128"/>
        <v>7</v>
      </c>
      <c r="O702">
        <f t="shared" si="129"/>
        <v>0</v>
      </c>
      <c r="P702">
        <f t="shared" si="130"/>
        <v>3</v>
      </c>
      <c r="Q702">
        <f t="shared" si="131"/>
        <v>0</v>
      </c>
    </row>
    <row r="703" spans="1:17" x14ac:dyDescent="0.25">
      <c r="A703" t="s">
        <v>701</v>
      </c>
      <c r="B703" s="5" t="str">
        <f>VLOOKUP(I703,KeyValues!$J$2:$K$1401,2)</f>
        <v>Skitty Fang</v>
      </c>
      <c r="C703">
        <f t="shared" si="120"/>
        <v>2500</v>
      </c>
      <c r="D703">
        <f t="shared" si="121"/>
        <v>125</v>
      </c>
      <c r="E703">
        <f t="shared" si="122"/>
        <v>15</v>
      </c>
      <c r="F703" s="7" t="str">
        <f>VLOOKUP(E703,KeyValues!$A$2:$B718,2)</f>
        <v>Specific Items</v>
      </c>
      <c r="G703">
        <f t="shared" si="124"/>
        <v>32</v>
      </c>
      <c r="H703" s="7" t="str">
        <f>VLOOKUP($G703,KeyValues!$S$2:$T$64,2)</f>
        <v>Fang</v>
      </c>
      <c r="I703">
        <f t="shared" si="123"/>
        <v>702</v>
      </c>
      <c r="J703">
        <f t="shared" si="125"/>
        <v>0</v>
      </c>
      <c r="K703" s="8">
        <f>IF(OR($E703=9,$E703=5),VLOOKUP(J703,KeyValues!$D$2:$E$562,2),IF(AND($E703=14,NOT(VLOOKUP(J703,KeyValues!$D$2:$E$562,2) = 0)),"???",0))</f>
        <v>0</v>
      </c>
      <c r="L703">
        <f t="shared" si="126"/>
        <v>0</v>
      </c>
      <c r="M703">
        <f t="shared" si="127"/>
        <v>0</v>
      </c>
      <c r="N703">
        <f t="shared" si="128"/>
        <v>0</v>
      </c>
      <c r="O703">
        <f t="shared" si="129"/>
        <v>0</v>
      </c>
      <c r="P703">
        <f t="shared" si="130"/>
        <v>3</v>
      </c>
      <c r="Q703">
        <f t="shared" si="131"/>
        <v>0</v>
      </c>
    </row>
    <row r="704" spans="1:17" x14ac:dyDescent="0.25">
      <c r="A704" t="s">
        <v>702</v>
      </c>
      <c r="B704" s="5" t="str">
        <f>VLOOKUP(I704,KeyValues!$J$2:$K$1401,2)</f>
        <v>Skitty Card</v>
      </c>
      <c r="C704">
        <f t="shared" si="120"/>
        <v>2500</v>
      </c>
      <c r="D704">
        <f t="shared" si="121"/>
        <v>125</v>
      </c>
      <c r="E704">
        <f t="shared" si="122"/>
        <v>15</v>
      </c>
      <c r="F704" s="7" t="str">
        <f>VLOOKUP(E704,KeyValues!$A$2:$B719,2)</f>
        <v>Specific Items</v>
      </c>
      <c r="G704">
        <f t="shared" si="124"/>
        <v>27</v>
      </c>
      <c r="H704" s="7" t="str">
        <f>VLOOKUP($G704,KeyValues!$S$2:$T$64,2)</f>
        <v>Tag</v>
      </c>
      <c r="I704">
        <f t="shared" si="123"/>
        <v>703</v>
      </c>
      <c r="J704">
        <f t="shared" si="125"/>
        <v>0</v>
      </c>
      <c r="K704" s="8">
        <f>IF(OR($E704=9,$E704=5),VLOOKUP(J704,KeyValues!$D$2:$E$562,2),IF(AND($E704=14,NOT(VLOOKUP(J704,KeyValues!$D$2:$E$562,2) = 0)),"???",0))</f>
        <v>0</v>
      </c>
      <c r="L704">
        <f t="shared" si="126"/>
        <v>0</v>
      </c>
      <c r="M704">
        <f t="shared" si="127"/>
        <v>0</v>
      </c>
      <c r="N704">
        <f t="shared" si="128"/>
        <v>14</v>
      </c>
      <c r="O704">
        <f t="shared" si="129"/>
        <v>0</v>
      </c>
      <c r="P704">
        <f t="shared" si="130"/>
        <v>3</v>
      </c>
      <c r="Q704">
        <f t="shared" si="131"/>
        <v>0</v>
      </c>
    </row>
    <row r="705" spans="1:17" x14ac:dyDescent="0.25">
      <c r="A705" t="s">
        <v>703</v>
      </c>
      <c r="B705" s="5" t="str">
        <f>VLOOKUP(I705,KeyValues!$J$2:$K$1401,2)</f>
        <v>Smile Pebble</v>
      </c>
      <c r="C705">
        <f t="shared" si="120"/>
        <v>2500</v>
      </c>
      <c r="D705">
        <f t="shared" si="121"/>
        <v>125</v>
      </c>
      <c r="E705">
        <f t="shared" si="122"/>
        <v>15</v>
      </c>
      <c r="F705" s="7" t="str">
        <f>VLOOKUP(E705,KeyValues!$A$2:$B720,2)</f>
        <v>Specific Items</v>
      </c>
      <c r="G705">
        <f t="shared" si="124"/>
        <v>49</v>
      </c>
      <c r="H705" s="7" t="str">
        <f>VLOOKUP($G705,KeyValues!$S$2:$T$64,2)</f>
        <v>Jewel</v>
      </c>
      <c r="I705">
        <f t="shared" si="123"/>
        <v>704</v>
      </c>
      <c r="J705">
        <f t="shared" si="125"/>
        <v>0</v>
      </c>
      <c r="K705" s="8">
        <f>IF(OR($E705=9,$E705=5),VLOOKUP(J705,KeyValues!$D$2:$E$562,2),IF(AND($E705=14,NOT(VLOOKUP(J705,KeyValues!$D$2:$E$562,2) = 0)),"???",0))</f>
        <v>0</v>
      </c>
      <c r="L705">
        <f t="shared" si="126"/>
        <v>0</v>
      </c>
      <c r="M705">
        <f t="shared" si="127"/>
        <v>0</v>
      </c>
      <c r="N705">
        <f t="shared" si="128"/>
        <v>0</v>
      </c>
      <c r="O705">
        <f t="shared" si="129"/>
        <v>0</v>
      </c>
      <c r="P705">
        <f t="shared" si="130"/>
        <v>3</v>
      </c>
      <c r="Q705">
        <f t="shared" si="131"/>
        <v>0</v>
      </c>
    </row>
    <row r="706" spans="1:17" x14ac:dyDescent="0.25">
      <c r="A706" t="s">
        <v>704</v>
      </c>
      <c r="B706" s="5" t="str">
        <f>VLOOKUP(I706,KeyValues!$J$2:$K$1401,2)</f>
        <v>Heal Pendant</v>
      </c>
      <c r="C706">
        <f t="shared" ref="C706:C769" si="132">HEX2DEC(MID($A706,4,2)&amp;MID($A706,1,2))</f>
        <v>2500</v>
      </c>
      <c r="D706">
        <f t="shared" ref="D706:D769" si="133">HEX2DEC(MID($A706,10,2)&amp;MID($A706,7,2))</f>
        <v>125</v>
      </c>
      <c r="E706">
        <f t="shared" ref="E706:E769" si="134">HEX2DEC(MID($A706,13,2))</f>
        <v>15</v>
      </c>
      <c r="F706" s="7" t="str">
        <f>VLOOKUP(E706,KeyValues!$A$2:$B721,2)</f>
        <v>Specific Items</v>
      </c>
      <c r="G706">
        <f t="shared" si="124"/>
        <v>54</v>
      </c>
      <c r="H706" s="7" t="str">
        <f>VLOOKUP($G706,KeyValues!$S$2:$T$64,2)</f>
        <v>Ring</v>
      </c>
      <c r="I706">
        <f t="shared" ref="I706:I769" si="135">HEX2DEC(MID($A706,22,2)&amp;MID($A706,19,2))</f>
        <v>705</v>
      </c>
      <c r="J706">
        <f t="shared" si="125"/>
        <v>0</v>
      </c>
      <c r="K706" s="8">
        <f>IF(OR($E706=9,$E706=5),VLOOKUP(J706,KeyValues!$D$2:$E$562,2),IF(AND($E706=14,NOT(VLOOKUP(J706,KeyValues!$D$2:$E$562,2) = 0)),"???",0))</f>
        <v>0</v>
      </c>
      <c r="L706">
        <f t="shared" si="126"/>
        <v>0</v>
      </c>
      <c r="M706">
        <f t="shared" si="127"/>
        <v>0</v>
      </c>
      <c r="N706">
        <f t="shared" si="128"/>
        <v>0</v>
      </c>
      <c r="O706">
        <f t="shared" si="129"/>
        <v>0</v>
      </c>
      <c r="P706">
        <f t="shared" si="130"/>
        <v>3</v>
      </c>
      <c r="Q706">
        <f t="shared" si="131"/>
        <v>0</v>
      </c>
    </row>
    <row r="707" spans="1:17" x14ac:dyDescent="0.25">
      <c r="A707" t="s">
        <v>705</v>
      </c>
      <c r="B707" s="5" t="str">
        <f>VLOOKUP(I707,KeyValues!$J$2:$K$1401,2)</f>
        <v>Delcat-Hair</v>
      </c>
      <c r="C707">
        <f t="shared" si="132"/>
        <v>2500</v>
      </c>
      <c r="D707">
        <f t="shared" si="133"/>
        <v>125</v>
      </c>
      <c r="E707">
        <f t="shared" si="134"/>
        <v>15</v>
      </c>
      <c r="F707" s="7" t="str">
        <f>VLOOKUP(E707,KeyValues!$A$2:$B722,2)</f>
        <v>Specific Items</v>
      </c>
      <c r="G707">
        <f t="shared" ref="G707:G770" si="136">HEX2DEC(MID($A707,16,2))</f>
        <v>33</v>
      </c>
      <c r="H707" s="7" t="str">
        <f>VLOOKUP($G707,KeyValues!$S$2:$T$64,2)</f>
        <v>Hair</v>
      </c>
      <c r="I707">
        <f t="shared" si="135"/>
        <v>706</v>
      </c>
      <c r="J707">
        <f t="shared" ref="J707:J770" si="137">HEX2DEC(MID($A707,28,2)&amp;MID($A707,25,2))</f>
        <v>0</v>
      </c>
      <c r="K707" s="8">
        <f>IF(OR($E707=9,$E707=5),VLOOKUP(J707,KeyValues!$D$2:$E$562,2),IF(AND($E707=14,NOT(VLOOKUP(J707,KeyValues!$D$2:$E$562,2) = 0)),"???",0))</f>
        <v>0</v>
      </c>
      <c r="L707">
        <f t="shared" ref="L707:L770" si="138">HEX2DEC(MID($A707,31,2))</f>
        <v>0</v>
      </c>
      <c r="M707">
        <f t="shared" ref="M707:M770" si="139">HEX2DEC(MID($A707,34,2))</f>
        <v>0</v>
      </c>
      <c r="N707">
        <f t="shared" ref="N707:N770" si="140">HEX2DEC(MID($A707,37,2))</f>
        <v>1</v>
      </c>
      <c r="O707">
        <f t="shared" ref="O707:O770" si="141">HEX2DEC(MID($A707,40,2))</f>
        <v>0</v>
      </c>
      <c r="P707">
        <f t="shared" ref="P707:P770" si="142">HEX2DEC(MID($A707,43,2))</f>
        <v>3</v>
      </c>
      <c r="Q707">
        <f t="shared" ref="Q707:Q770" si="143">HEX2DEC(MID($A707,46,2))</f>
        <v>0</v>
      </c>
    </row>
    <row r="708" spans="1:17" x14ac:dyDescent="0.25">
      <c r="A708" t="s">
        <v>706</v>
      </c>
      <c r="B708" s="5" t="str">
        <f>VLOOKUP(I708,KeyValues!$J$2:$K$1401,2)</f>
        <v>Delcat-Fang</v>
      </c>
      <c r="C708">
        <f t="shared" si="132"/>
        <v>2500</v>
      </c>
      <c r="D708">
        <f t="shared" si="133"/>
        <v>125</v>
      </c>
      <c r="E708">
        <f t="shared" si="134"/>
        <v>15</v>
      </c>
      <c r="F708" s="7" t="str">
        <f>VLOOKUP(E708,KeyValues!$A$2:$B723,2)</f>
        <v>Specific Items</v>
      </c>
      <c r="G708">
        <f t="shared" si="136"/>
        <v>32</v>
      </c>
      <c r="H708" s="7" t="str">
        <f>VLOOKUP($G708,KeyValues!$S$2:$T$64,2)</f>
        <v>Fang</v>
      </c>
      <c r="I708">
        <f t="shared" si="135"/>
        <v>707</v>
      </c>
      <c r="J708">
        <f t="shared" si="137"/>
        <v>0</v>
      </c>
      <c r="K708" s="8">
        <f>IF(OR($E708=9,$E708=5),VLOOKUP(J708,KeyValues!$D$2:$E$562,2),IF(AND($E708=14,NOT(VLOOKUP(J708,KeyValues!$D$2:$E$562,2) = 0)),"???",0))</f>
        <v>0</v>
      </c>
      <c r="L708">
        <f t="shared" si="138"/>
        <v>0</v>
      </c>
      <c r="M708">
        <f t="shared" si="139"/>
        <v>0</v>
      </c>
      <c r="N708">
        <f t="shared" si="140"/>
        <v>0</v>
      </c>
      <c r="O708">
        <f t="shared" si="141"/>
        <v>0</v>
      </c>
      <c r="P708">
        <f t="shared" si="142"/>
        <v>3</v>
      </c>
      <c r="Q708">
        <f t="shared" si="143"/>
        <v>0</v>
      </c>
    </row>
    <row r="709" spans="1:17" x14ac:dyDescent="0.25">
      <c r="A709" t="s">
        <v>707</v>
      </c>
      <c r="B709" s="5" t="str">
        <f>VLOOKUP(I709,KeyValues!$J$2:$K$1401,2)</f>
        <v>Prim Pebble</v>
      </c>
      <c r="C709">
        <f t="shared" si="132"/>
        <v>2500</v>
      </c>
      <c r="D709">
        <f t="shared" si="133"/>
        <v>125</v>
      </c>
      <c r="E709">
        <f t="shared" si="134"/>
        <v>15</v>
      </c>
      <c r="F709" s="7" t="str">
        <f>VLOOKUP(E709,KeyValues!$A$2:$B724,2)</f>
        <v>Specific Items</v>
      </c>
      <c r="G709">
        <f t="shared" si="136"/>
        <v>49</v>
      </c>
      <c r="H709" s="7" t="str">
        <f>VLOOKUP($G709,KeyValues!$S$2:$T$64,2)</f>
        <v>Jewel</v>
      </c>
      <c r="I709">
        <f t="shared" si="135"/>
        <v>708</v>
      </c>
      <c r="J709">
        <f t="shared" si="137"/>
        <v>0</v>
      </c>
      <c r="K709" s="8">
        <f>IF(OR($E709=9,$E709=5),VLOOKUP(J709,KeyValues!$D$2:$E$562,2),IF(AND($E709=14,NOT(VLOOKUP(J709,KeyValues!$D$2:$E$562,2) = 0)),"???",0))</f>
        <v>0</v>
      </c>
      <c r="L709">
        <f t="shared" si="138"/>
        <v>0</v>
      </c>
      <c r="M709">
        <f t="shared" si="139"/>
        <v>0</v>
      </c>
      <c r="N709">
        <f t="shared" si="140"/>
        <v>0</v>
      </c>
      <c r="O709">
        <f t="shared" si="141"/>
        <v>0</v>
      </c>
      <c r="P709">
        <f t="shared" si="142"/>
        <v>3</v>
      </c>
      <c r="Q709">
        <f t="shared" si="143"/>
        <v>0</v>
      </c>
    </row>
    <row r="710" spans="1:17" x14ac:dyDescent="0.25">
      <c r="A710" t="s">
        <v>708</v>
      </c>
      <c r="B710" s="5" t="str">
        <f>VLOOKUP(I710,KeyValues!$J$2:$K$1401,2)</f>
        <v>Guard Collar</v>
      </c>
      <c r="C710">
        <f t="shared" si="132"/>
        <v>2500</v>
      </c>
      <c r="D710">
        <f t="shared" si="133"/>
        <v>125</v>
      </c>
      <c r="E710">
        <f t="shared" si="134"/>
        <v>15</v>
      </c>
      <c r="F710" s="7" t="str">
        <f>VLOOKUP(E710,KeyValues!$A$2:$B725,2)</f>
        <v>Specific Items</v>
      </c>
      <c r="G710">
        <f t="shared" si="136"/>
        <v>37</v>
      </c>
      <c r="H710" s="7" t="str">
        <f>VLOOKUP($G710,KeyValues!$S$2:$T$64,2)</f>
        <v>Scarf 2</v>
      </c>
      <c r="I710">
        <f t="shared" si="135"/>
        <v>709</v>
      </c>
      <c r="J710">
        <f t="shared" si="137"/>
        <v>0</v>
      </c>
      <c r="K710" s="8">
        <f>IF(OR($E710=9,$E710=5),VLOOKUP(J710,KeyValues!$D$2:$E$562,2),IF(AND($E710=14,NOT(VLOOKUP(J710,KeyValues!$D$2:$E$562,2) = 0)),"???",0))</f>
        <v>0</v>
      </c>
      <c r="L710">
        <f t="shared" si="138"/>
        <v>0</v>
      </c>
      <c r="M710">
        <f t="shared" si="139"/>
        <v>0</v>
      </c>
      <c r="N710">
        <f t="shared" si="140"/>
        <v>11</v>
      </c>
      <c r="O710">
        <f t="shared" si="141"/>
        <v>0</v>
      </c>
      <c r="P710">
        <f t="shared" si="142"/>
        <v>3</v>
      </c>
      <c r="Q710">
        <f t="shared" si="143"/>
        <v>0</v>
      </c>
    </row>
    <row r="711" spans="1:17" x14ac:dyDescent="0.25">
      <c r="A711" t="s">
        <v>709</v>
      </c>
      <c r="B711" s="5" t="str">
        <f>VLOOKUP(I711,KeyValues!$J$2:$K$1401,2)</f>
        <v>Lucky Leaf</v>
      </c>
      <c r="C711">
        <f t="shared" si="132"/>
        <v>2500</v>
      </c>
      <c r="D711">
        <f t="shared" si="133"/>
        <v>125</v>
      </c>
      <c r="E711">
        <f t="shared" si="134"/>
        <v>15</v>
      </c>
      <c r="F711" s="7" t="str">
        <f>VLOOKUP(E711,KeyValues!$A$2:$B726,2)</f>
        <v>Specific Items</v>
      </c>
      <c r="G711">
        <f t="shared" si="136"/>
        <v>41</v>
      </c>
      <c r="H711" s="7" t="str">
        <f>VLOOKUP($G711,KeyValues!$S$2:$T$64,2)</f>
        <v>Leaf</v>
      </c>
      <c r="I711">
        <f t="shared" si="135"/>
        <v>710</v>
      </c>
      <c r="J711">
        <f t="shared" si="137"/>
        <v>0</v>
      </c>
      <c r="K711" s="8">
        <f>IF(OR($E711=9,$E711=5),VLOOKUP(J711,KeyValues!$D$2:$E$562,2),IF(AND($E711=14,NOT(VLOOKUP(J711,KeyValues!$D$2:$E$562,2) = 0)),"???",0))</f>
        <v>0</v>
      </c>
      <c r="L711">
        <f t="shared" si="138"/>
        <v>0</v>
      </c>
      <c r="M711">
        <f t="shared" si="139"/>
        <v>0</v>
      </c>
      <c r="N711">
        <f t="shared" si="140"/>
        <v>3</v>
      </c>
      <c r="O711">
        <f t="shared" si="141"/>
        <v>0</v>
      </c>
      <c r="P711">
        <f t="shared" si="142"/>
        <v>3</v>
      </c>
      <c r="Q711">
        <f t="shared" si="143"/>
        <v>0</v>
      </c>
    </row>
    <row r="712" spans="1:17" x14ac:dyDescent="0.25">
      <c r="A712" t="s">
        <v>710</v>
      </c>
      <c r="B712" s="5" t="str">
        <f>VLOOKUP(I712,KeyValues!$J$2:$K$1401,2)</f>
        <v>Turtwig Card</v>
      </c>
      <c r="C712">
        <f t="shared" si="132"/>
        <v>2500</v>
      </c>
      <c r="D712">
        <f t="shared" si="133"/>
        <v>125</v>
      </c>
      <c r="E712">
        <f t="shared" si="134"/>
        <v>15</v>
      </c>
      <c r="F712" s="7" t="str">
        <f>VLOOKUP(E712,KeyValues!$A$2:$B727,2)</f>
        <v>Specific Items</v>
      </c>
      <c r="G712">
        <f t="shared" si="136"/>
        <v>27</v>
      </c>
      <c r="H712" s="7" t="str">
        <f>VLOOKUP($G712,KeyValues!$S$2:$T$64,2)</f>
        <v>Tag</v>
      </c>
      <c r="I712">
        <f t="shared" si="135"/>
        <v>711</v>
      </c>
      <c r="J712">
        <f t="shared" si="137"/>
        <v>0</v>
      </c>
      <c r="K712" s="8">
        <f>IF(OR($E712=9,$E712=5),VLOOKUP(J712,KeyValues!$D$2:$E$562,2),IF(AND($E712=14,NOT(VLOOKUP(J712,KeyValues!$D$2:$E$562,2) = 0)),"???",0))</f>
        <v>0</v>
      </c>
      <c r="L712">
        <f t="shared" si="138"/>
        <v>0</v>
      </c>
      <c r="M712">
        <f t="shared" si="139"/>
        <v>0</v>
      </c>
      <c r="N712">
        <f t="shared" si="140"/>
        <v>14</v>
      </c>
      <c r="O712">
        <f t="shared" si="141"/>
        <v>0</v>
      </c>
      <c r="P712">
        <f t="shared" si="142"/>
        <v>3</v>
      </c>
      <c r="Q712">
        <f t="shared" si="143"/>
        <v>0</v>
      </c>
    </row>
    <row r="713" spans="1:17" x14ac:dyDescent="0.25">
      <c r="A713" t="s">
        <v>711</v>
      </c>
      <c r="B713" s="5" t="str">
        <f>VLOOKUP(I713,KeyValues!$J$2:$K$1401,2)</f>
        <v>Sprout Rock</v>
      </c>
      <c r="C713">
        <f t="shared" si="132"/>
        <v>2500</v>
      </c>
      <c r="D713">
        <f t="shared" si="133"/>
        <v>125</v>
      </c>
      <c r="E713">
        <f t="shared" si="134"/>
        <v>15</v>
      </c>
      <c r="F713" s="7" t="str">
        <f>VLOOKUP(E713,KeyValues!$A$2:$B728,2)</f>
        <v>Specific Items</v>
      </c>
      <c r="G713">
        <f t="shared" si="136"/>
        <v>49</v>
      </c>
      <c r="H713" s="7" t="str">
        <f>VLOOKUP($G713,KeyValues!$S$2:$T$64,2)</f>
        <v>Jewel</v>
      </c>
      <c r="I713">
        <f t="shared" si="135"/>
        <v>712</v>
      </c>
      <c r="J713">
        <f t="shared" si="137"/>
        <v>0</v>
      </c>
      <c r="K713" s="8">
        <f>IF(OR($E713=9,$E713=5),VLOOKUP(J713,KeyValues!$D$2:$E$562,2),IF(AND($E713=14,NOT(VLOOKUP(J713,KeyValues!$D$2:$E$562,2) = 0)),"???",0))</f>
        <v>0</v>
      </c>
      <c r="L713">
        <f t="shared" si="138"/>
        <v>0</v>
      </c>
      <c r="M713">
        <f t="shared" si="139"/>
        <v>0</v>
      </c>
      <c r="N713">
        <f t="shared" si="140"/>
        <v>6</v>
      </c>
      <c r="O713">
        <f t="shared" si="141"/>
        <v>0</v>
      </c>
      <c r="P713">
        <f t="shared" si="142"/>
        <v>3</v>
      </c>
      <c r="Q713">
        <f t="shared" si="143"/>
        <v>0</v>
      </c>
    </row>
    <row r="714" spans="1:17" x14ac:dyDescent="0.25">
      <c r="A714" t="s">
        <v>712</v>
      </c>
      <c r="B714" s="5" t="str">
        <f>VLOOKUP(I714,KeyValues!$J$2:$K$1401,2)</f>
        <v>Leafy Hat</v>
      </c>
      <c r="C714">
        <f t="shared" si="132"/>
        <v>2500</v>
      </c>
      <c r="D714">
        <f t="shared" si="133"/>
        <v>125</v>
      </c>
      <c r="E714">
        <f t="shared" si="134"/>
        <v>15</v>
      </c>
      <c r="F714" s="7" t="str">
        <f>VLOOKUP(E714,KeyValues!$A$2:$B729,2)</f>
        <v>Specific Items</v>
      </c>
      <c r="G714">
        <f t="shared" si="136"/>
        <v>43</v>
      </c>
      <c r="H714" s="7" t="str">
        <f>VLOOKUP($G714,KeyValues!$S$2:$T$64,2)</f>
        <v>Hat</v>
      </c>
      <c r="I714">
        <f t="shared" si="135"/>
        <v>713</v>
      </c>
      <c r="J714">
        <f t="shared" si="137"/>
        <v>0</v>
      </c>
      <c r="K714" s="8">
        <f>IF(OR($E714=9,$E714=5),VLOOKUP(J714,KeyValues!$D$2:$E$562,2),IF(AND($E714=14,NOT(VLOOKUP(J714,KeyValues!$D$2:$E$562,2) = 0)),"???",0))</f>
        <v>0</v>
      </c>
      <c r="L714">
        <f t="shared" si="138"/>
        <v>0</v>
      </c>
      <c r="M714">
        <f t="shared" si="139"/>
        <v>0</v>
      </c>
      <c r="N714">
        <f t="shared" si="140"/>
        <v>3</v>
      </c>
      <c r="O714">
        <f t="shared" si="141"/>
        <v>0</v>
      </c>
      <c r="P714">
        <f t="shared" si="142"/>
        <v>3</v>
      </c>
      <c r="Q714">
        <f t="shared" si="143"/>
        <v>0</v>
      </c>
    </row>
    <row r="715" spans="1:17" x14ac:dyDescent="0.25">
      <c r="A715" t="s">
        <v>713</v>
      </c>
      <c r="B715" s="5" t="str">
        <f>VLOOKUP(I715,KeyValues!$J$2:$K$1401,2)</f>
        <v>Grotle Twig</v>
      </c>
      <c r="C715">
        <f t="shared" si="132"/>
        <v>2500</v>
      </c>
      <c r="D715">
        <f t="shared" si="133"/>
        <v>125</v>
      </c>
      <c r="E715">
        <f t="shared" si="134"/>
        <v>15</v>
      </c>
      <c r="F715" s="7" t="str">
        <f>VLOOKUP(E715,KeyValues!$A$2:$B730,2)</f>
        <v>Specific Items</v>
      </c>
      <c r="G715">
        <f t="shared" si="136"/>
        <v>59</v>
      </c>
      <c r="H715" s="7" t="str">
        <f>VLOOKUP($G715,KeyValues!$S$2:$T$64,2)</f>
        <v>Thorn</v>
      </c>
      <c r="I715">
        <f t="shared" si="135"/>
        <v>714</v>
      </c>
      <c r="J715">
        <f t="shared" si="137"/>
        <v>0</v>
      </c>
      <c r="K715" s="8">
        <f>IF(OR($E715=9,$E715=5),VLOOKUP(J715,KeyValues!$D$2:$E$562,2),IF(AND($E715=14,NOT(VLOOKUP(J715,KeyValues!$D$2:$E$562,2) = 0)),"???",0))</f>
        <v>0</v>
      </c>
      <c r="L715">
        <f t="shared" si="138"/>
        <v>0</v>
      </c>
      <c r="M715">
        <f t="shared" si="139"/>
        <v>0</v>
      </c>
      <c r="N715">
        <f t="shared" si="140"/>
        <v>1</v>
      </c>
      <c r="O715">
        <f t="shared" si="141"/>
        <v>0</v>
      </c>
      <c r="P715">
        <f t="shared" si="142"/>
        <v>3</v>
      </c>
      <c r="Q715">
        <f t="shared" si="143"/>
        <v>0</v>
      </c>
    </row>
    <row r="716" spans="1:17" x14ac:dyDescent="0.25">
      <c r="A716" t="s">
        <v>714</v>
      </c>
      <c r="B716" s="5" t="str">
        <f>VLOOKUP(I716,KeyValues!$J$2:$K$1401,2)</f>
        <v>Grotle Claw</v>
      </c>
      <c r="C716">
        <f t="shared" si="132"/>
        <v>2500</v>
      </c>
      <c r="D716">
        <f t="shared" si="133"/>
        <v>125</v>
      </c>
      <c r="E716">
        <f t="shared" si="134"/>
        <v>15</v>
      </c>
      <c r="F716" s="7" t="str">
        <f>VLOOKUP(E716,KeyValues!$A$2:$B731,2)</f>
        <v>Specific Items</v>
      </c>
      <c r="G716">
        <f t="shared" si="136"/>
        <v>39</v>
      </c>
      <c r="H716" s="7" t="str">
        <f>VLOOKUP($G716,KeyValues!$S$2:$T$64,2)</f>
        <v>Claw</v>
      </c>
      <c r="I716">
        <f t="shared" si="135"/>
        <v>715</v>
      </c>
      <c r="J716">
        <f t="shared" si="137"/>
        <v>0</v>
      </c>
      <c r="K716" s="8">
        <f>IF(OR($E716=9,$E716=5),VLOOKUP(J716,KeyValues!$D$2:$E$562,2),IF(AND($E716=14,NOT(VLOOKUP(J716,KeyValues!$D$2:$E$562,2) = 0)),"???",0))</f>
        <v>0</v>
      </c>
      <c r="L716">
        <f t="shared" si="138"/>
        <v>0</v>
      </c>
      <c r="M716">
        <f t="shared" si="139"/>
        <v>0</v>
      </c>
      <c r="N716">
        <f t="shared" si="140"/>
        <v>0</v>
      </c>
      <c r="O716">
        <f t="shared" si="141"/>
        <v>0</v>
      </c>
      <c r="P716">
        <f t="shared" si="142"/>
        <v>3</v>
      </c>
      <c r="Q716">
        <f t="shared" si="143"/>
        <v>0</v>
      </c>
    </row>
    <row r="717" spans="1:17" x14ac:dyDescent="0.25">
      <c r="A717" t="s">
        <v>715</v>
      </c>
      <c r="B717" s="5" t="str">
        <f>VLOOKUP(I717,KeyValues!$J$2:$K$1401,2)</f>
        <v>Grotle Crest</v>
      </c>
      <c r="C717">
        <f t="shared" si="132"/>
        <v>2500</v>
      </c>
      <c r="D717">
        <f t="shared" si="133"/>
        <v>125</v>
      </c>
      <c r="E717">
        <f t="shared" si="134"/>
        <v>15</v>
      </c>
      <c r="F717" s="7" t="str">
        <f>VLOOKUP(E717,KeyValues!$A$2:$B732,2)</f>
        <v>Specific Items</v>
      </c>
      <c r="G717">
        <f t="shared" si="136"/>
        <v>28</v>
      </c>
      <c r="H717" s="7" t="str">
        <f>VLOOKUP($G717,KeyValues!$S$2:$T$64,2)</f>
        <v>Amulet</v>
      </c>
      <c r="I717">
        <f t="shared" si="135"/>
        <v>716</v>
      </c>
      <c r="J717">
        <f t="shared" si="137"/>
        <v>0</v>
      </c>
      <c r="K717" s="8">
        <f>IF(OR($E717=9,$E717=5),VLOOKUP(J717,KeyValues!$D$2:$E$562,2),IF(AND($E717=14,NOT(VLOOKUP(J717,KeyValues!$D$2:$E$562,2) = 0)),"???",0))</f>
        <v>0</v>
      </c>
      <c r="L717">
        <f t="shared" si="138"/>
        <v>0</v>
      </c>
      <c r="M717">
        <f t="shared" si="139"/>
        <v>0</v>
      </c>
      <c r="N717">
        <f t="shared" si="140"/>
        <v>2</v>
      </c>
      <c r="O717">
        <f t="shared" si="141"/>
        <v>0</v>
      </c>
      <c r="P717">
        <f t="shared" si="142"/>
        <v>3</v>
      </c>
      <c r="Q717">
        <f t="shared" si="143"/>
        <v>0</v>
      </c>
    </row>
    <row r="718" spans="1:17" x14ac:dyDescent="0.25">
      <c r="A718" t="s">
        <v>716</v>
      </c>
      <c r="B718" s="5" t="str">
        <f>VLOOKUP(I718,KeyValues!$J$2:$K$1401,2)</f>
        <v>Woody Scarf</v>
      </c>
      <c r="C718">
        <f t="shared" si="132"/>
        <v>2500</v>
      </c>
      <c r="D718">
        <f t="shared" si="133"/>
        <v>125</v>
      </c>
      <c r="E718">
        <f t="shared" si="134"/>
        <v>15</v>
      </c>
      <c r="F718" s="7" t="str">
        <f>VLOOKUP(E718,KeyValues!$A$2:$B733,2)</f>
        <v>Specific Items</v>
      </c>
      <c r="G718">
        <f t="shared" si="136"/>
        <v>37</v>
      </c>
      <c r="H718" s="7" t="str">
        <f>VLOOKUP($G718,KeyValues!$S$2:$T$64,2)</f>
        <v>Scarf 2</v>
      </c>
      <c r="I718">
        <f t="shared" si="135"/>
        <v>717</v>
      </c>
      <c r="J718">
        <f t="shared" si="137"/>
        <v>0</v>
      </c>
      <c r="K718" s="8">
        <f>IF(OR($E718=9,$E718=5),VLOOKUP(J718,KeyValues!$D$2:$E$562,2),IF(AND($E718=14,NOT(VLOOKUP(J718,KeyValues!$D$2:$E$562,2) = 0)),"???",0))</f>
        <v>0</v>
      </c>
      <c r="L718">
        <f t="shared" si="138"/>
        <v>0</v>
      </c>
      <c r="M718">
        <f t="shared" si="139"/>
        <v>0</v>
      </c>
      <c r="N718">
        <f t="shared" si="140"/>
        <v>12</v>
      </c>
      <c r="O718">
        <f t="shared" si="141"/>
        <v>0</v>
      </c>
      <c r="P718">
        <f t="shared" si="142"/>
        <v>3</v>
      </c>
      <c r="Q718">
        <f t="shared" si="143"/>
        <v>0</v>
      </c>
    </row>
    <row r="719" spans="1:17" x14ac:dyDescent="0.25">
      <c r="A719" t="s">
        <v>717</v>
      </c>
      <c r="B719" s="5" t="str">
        <f>VLOOKUP(I719,KeyValues!$J$2:$K$1401,2)</f>
        <v>Tort-Claw</v>
      </c>
      <c r="C719">
        <f t="shared" si="132"/>
        <v>2500</v>
      </c>
      <c r="D719">
        <f t="shared" si="133"/>
        <v>125</v>
      </c>
      <c r="E719">
        <f t="shared" si="134"/>
        <v>15</v>
      </c>
      <c r="F719" s="7" t="str">
        <f>VLOOKUP(E719,KeyValues!$A$2:$B734,2)</f>
        <v>Specific Items</v>
      </c>
      <c r="G719">
        <f t="shared" si="136"/>
        <v>39</v>
      </c>
      <c r="H719" s="7" t="str">
        <f>VLOOKUP($G719,KeyValues!$S$2:$T$64,2)</f>
        <v>Claw</v>
      </c>
      <c r="I719">
        <f t="shared" si="135"/>
        <v>718</v>
      </c>
      <c r="J719">
        <f t="shared" si="137"/>
        <v>0</v>
      </c>
      <c r="K719" s="8">
        <f>IF(OR($E719=9,$E719=5),VLOOKUP(J719,KeyValues!$D$2:$E$562,2),IF(AND($E719=14,NOT(VLOOKUP(J719,KeyValues!$D$2:$E$562,2) = 0)),"???",0))</f>
        <v>0</v>
      </c>
      <c r="L719">
        <f t="shared" si="138"/>
        <v>0</v>
      </c>
      <c r="M719">
        <f t="shared" si="139"/>
        <v>0</v>
      </c>
      <c r="N719">
        <f t="shared" si="140"/>
        <v>0</v>
      </c>
      <c r="O719">
        <f t="shared" si="141"/>
        <v>0</v>
      </c>
      <c r="P719">
        <f t="shared" si="142"/>
        <v>3</v>
      </c>
      <c r="Q719">
        <f t="shared" si="143"/>
        <v>0</v>
      </c>
    </row>
    <row r="720" spans="1:17" x14ac:dyDescent="0.25">
      <c r="A720" t="s">
        <v>718</v>
      </c>
      <c r="B720" s="5" t="str">
        <f>VLOOKUP(I720,KeyValues!$J$2:$K$1401,2)</f>
        <v>Tort-Horn</v>
      </c>
      <c r="C720">
        <f t="shared" si="132"/>
        <v>2500</v>
      </c>
      <c r="D720">
        <f t="shared" si="133"/>
        <v>125</v>
      </c>
      <c r="E720">
        <f t="shared" si="134"/>
        <v>15</v>
      </c>
      <c r="F720" s="7" t="str">
        <f>VLOOKUP(E720,KeyValues!$A$2:$B735,2)</f>
        <v>Specific Items</v>
      </c>
      <c r="G720">
        <f t="shared" si="136"/>
        <v>38</v>
      </c>
      <c r="H720" s="7" t="str">
        <f>VLOOKUP($G720,KeyValues!$S$2:$T$64,2)</f>
        <v>Horn</v>
      </c>
      <c r="I720">
        <f t="shared" si="135"/>
        <v>719</v>
      </c>
      <c r="J720">
        <f t="shared" si="137"/>
        <v>0</v>
      </c>
      <c r="K720" s="8">
        <f>IF(OR($E720=9,$E720=5),VLOOKUP(J720,KeyValues!$D$2:$E$562,2),IF(AND($E720=14,NOT(VLOOKUP(J720,KeyValues!$D$2:$E$562,2) = 0)),"???",0))</f>
        <v>0</v>
      </c>
      <c r="L720">
        <f t="shared" si="138"/>
        <v>0</v>
      </c>
      <c r="M720">
        <f t="shared" si="139"/>
        <v>0</v>
      </c>
      <c r="N720">
        <f t="shared" si="140"/>
        <v>8</v>
      </c>
      <c r="O720">
        <f t="shared" si="141"/>
        <v>0</v>
      </c>
      <c r="P720">
        <f t="shared" si="142"/>
        <v>3</v>
      </c>
      <c r="Q720">
        <f t="shared" si="143"/>
        <v>0</v>
      </c>
    </row>
    <row r="721" spans="1:17" x14ac:dyDescent="0.25">
      <c r="A721" t="s">
        <v>719</v>
      </c>
      <c r="B721" s="5" t="str">
        <f>VLOOKUP(I721,KeyValues!$J$2:$K$1401,2)</f>
        <v>Tort-Seal</v>
      </c>
      <c r="C721">
        <f t="shared" si="132"/>
        <v>2500</v>
      </c>
      <c r="D721">
        <f t="shared" si="133"/>
        <v>125</v>
      </c>
      <c r="E721">
        <f t="shared" si="134"/>
        <v>15</v>
      </c>
      <c r="F721" s="7" t="str">
        <f>VLOOKUP(E721,KeyValues!$A$2:$B736,2)</f>
        <v>Specific Items</v>
      </c>
      <c r="G721">
        <f t="shared" si="136"/>
        <v>28</v>
      </c>
      <c r="H721" s="7" t="str">
        <f>VLOOKUP($G721,KeyValues!$S$2:$T$64,2)</f>
        <v>Amulet</v>
      </c>
      <c r="I721">
        <f t="shared" si="135"/>
        <v>720</v>
      </c>
      <c r="J721">
        <f t="shared" si="137"/>
        <v>0</v>
      </c>
      <c r="K721" s="8">
        <f>IF(OR($E721=9,$E721=5),VLOOKUP(J721,KeyValues!$D$2:$E$562,2),IF(AND($E721=14,NOT(VLOOKUP(J721,KeyValues!$D$2:$E$562,2) = 0)),"???",0))</f>
        <v>0</v>
      </c>
      <c r="L721">
        <f t="shared" si="138"/>
        <v>0</v>
      </c>
      <c r="M721">
        <f t="shared" si="139"/>
        <v>0</v>
      </c>
      <c r="N721">
        <f t="shared" si="140"/>
        <v>11</v>
      </c>
      <c r="O721">
        <f t="shared" si="141"/>
        <v>0</v>
      </c>
      <c r="P721">
        <f t="shared" si="142"/>
        <v>3</v>
      </c>
      <c r="Q721">
        <f t="shared" si="143"/>
        <v>0</v>
      </c>
    </row>
    <row r="722" spans="1:17" x14ac:dyDescent="0.25">
      <c r="A722" t="s">
        <v>720</v>
      </c>
      <c r="B722" s="5" t="str">
        <f>VLOOKUP(I722,KeyValues!$J$2:$K$1401,2)</f>
        <v>Forest Torc</v>
      </c>
      <c r="C722">
        <f t="shared" si="132"/>
        <v>2500</v>
      </c>
      <c r="D722">
        <f t="shared" si="133"/>
        <v>125</v>
      </c>
      <c r="E722">
        <f t="shared" si="134"/>
        <v>15</v>
      </c>
      <c r="F722" s="7" t="str">
        <f>VLOOKUP(E722,KeyValues!$A$2:$B737,2)</f>
        <v>Specific Items</v>
      </c>
      <c r="G722">
        <f t="shared" si="136"/>
        <v>54</v>
      </c>
      <c r="H722" s="7" t="str">
        <f>VLOOKUP($G722,KeyValues!$S$2:$T$64,2)</f>
        <v>Ring</v>
      </c>
      <c r="I722">
        <f t="shared" si="135"/>
        <v>721</v>
      </c>
      <c r="J722">
        <f t="shared" si="137"/>
        <v>0</v>
      </c>
      <c r="K722" s="8">
        <f>IF(OR($E722=9,$E722=5),VLOOKUP(J722,KeyValues!$D$2:$E$562,2),IF(AND($E722=14,NOT(VLOOKUP(J722,KeyValues!$D$2:$E$562,2) = 0)),"???",0))</f>
        <v>0</v>
      </c>
      <c r="L722">
        <f t="shared" si="138"/>
        <v>0</v>
      </c>
      <c r="M722">
        <f t="shared" si="139"/>
        <v>0</v>
      </c>
      <c r="N722">
        <f t="shared" si="140"/>
        <v>5</v>
      </c>
      <c r="O722">
        <f t="shared" si="141"/>
        <v>0</v>
      </c>
      <c r="P722">
        <f t="shared" si="142"/>
        <v>3</v>
      </c>
      <c r="Q722">
        <f t="shared" si="143"/>
        <v>0</v>
      </c>
    </row>
    <row r="723" spans="1:17" x14ac:dyDescent="0.25">
      <c r="A723" t="s">
        <v>721</v>
      </c>
      <c r="B723" s="5" t="str">
        <f>VLOOKUP(I723,KeyValues!$J$2:$K$1401,2)</f>
        <v>Chim-Hair</v>
      </c>
      <c r="C723">
        <f t="shared" si="132"/>
        <v>2500</v>
      </c>
      <c r="D723">
        <f t="shared" si="133"/>
        <v>125</v>
      </c>
      <c r="E723">
        <f t="shared" si="134"/>
        <v>15</v>
      </c>
      <c r="F723" s="7" t="str">
        <f>VLOOKUP(E723,KeyValues!$A$2:$B738,2)</f>
        <v>Specific Items</v>
      </c>
      <c r="G723">
        <f t="shared" si="136"/>
        <v>33</v>
      </c>
      <c r="H723" s="7" t="str">
        <f>VLOOKUP($G723,KeyValues!$S$2:$T$64,2)</f>
        <v>Hair</v>
      </c>
      <c r="I723">
        <f t="shared" si="135"/>
        <v>722</v>
      </c>
      <c r="J723">
        <f t="shared" si="137"/>
        <v>0</v>
      </c>
      <c r="K723" s="8">
        <f>IF(OR($E723=9,$E723=5),VLOOKUP(J723,KeyValues!$D$2:$E$562,2),IF(AND($E723=14,NOT(VLOOKUP(J723,KeyValues!$D$2:$E$562,2) = 0)),"???",0))</f>
        <v>0</v>
      </c>
      <c r="L723">
        <f t="shared" si="138"/>
        <v>0</v>
      </c>
      <c r="M723">
        <f t="shared" si="139"/>
        <v>0</v>
      </c>
      <c r="N723">
        <f t="shared" si="140"/>
        <v>1</v>
      </c>
      <c r="O723">
        <f t="shared" si="141"/>
        <v>0</v>
      </c>
      <c r="P723">
        <f t="shared" si="142"/>
        <v>3</v>
      </c>
      <c r="Q723">
        <f t="shared" si="143"/>
        <v>0</v>
      </c>
    </row>
    <row r="724" spans="1:17" x14ac:dyDescent="0.25">
      <c r="A724" t="s">
        <v>722</v>
      </c>
      <c r="B724" s="5" t="str">
        <f>VLOOKUP(I724,KeyValues!$J$2:$K$1401,2)</f>
        <v>Chim-Fang</v>
      </c>
      <c r="C724">
        <f t="shared" si="132"/>
        <v>2500</v>
      </c>
      <c r="D724">
        <f t="shared" si="133"/>
        <v>125</v>
      </c>
      <c r="E724">
        <f t="shared" si="134"/>
        <v>15</v>
      </c>
      <c r="F724" s="7" t="str">
        <f>VLOOKUP(E724,KeyValues!$A$2:$B739,2)</f>
        <v>Specific Items</v>
      </c>
      <c r="G724">
        <f t="shared" si="136"/>
        <v>32</v>
      </c>
      <c r="H724" s="7" t="str">
        <f>VLOOKUP($G724,KeyValues!$S$2:$T$64,2)</f>
        <v>Fang</v>
      </c>
      <c r="I724">
        <f t="shared" si="135"/>
        <v>723</v>
      </c>
      <c r="J724">
        <f t="shared" si="137"/>
        <v>0</v>
      </c>
      <c r="K724" s="8">
        <f>IF(OR($E724=9,$E724=5),VLOOKUP(J724,KeyValues!$D$2:$E$562,2),IF(AND($E724=14,NOT(VLOOKUP(J724,KeyValues!$D$2:$E$562,2) = 0)),"???",0))</f>
        <v>0</v>
      </c>
      <c r="L724">
        <f t="shared" si="138"/>
        <v>0</v>
      </c>
      <c r="M724">
        <f t="shared" si="139"/>
        <v>0</v>
      </c>
      <c r="N724">
        <f t="shared" si="140"/>
        <v>0</v>
      </c>
      <c r="O724">
        <f t="shared" si="141"/>
        <v>0</v>
      </c>
      <c r="P724">
        <f t="shared" si="142"/>
        <v>3</v>
      </c>
      <c r="Q724">
        <f t="shared" si="143"/>
        <v>0</v>
      </c>
    </row>
    <row r="725" spans="1:17" x14ac:dyDescent="0.25">
      <c r="A725" t="s">
        <v>723</v>
      </c>
      <c r="B725" s="5" t="str">
        <f>VLOOKUP(I725,KeyValues!$J$2:$K$1401,2)</f>
        <v>Nimble Charm</v>
      </c>
      <c r="C725">
        <f t="shared" si="132"/>
        <v>2500</v>
      </c>
      <c r="D725">
        <f t="shared" si="133"/>
        <v>125</v>
      </c>
      <c r="E725">
        <f t="shared" si="134"/>
        <v>15</v>
      </c>
      <c r="F725" s="7" t="str">
        <f>VLOOKUP(E725,KeyValues!$A$2:$B740,2)</f>
        <v>Specific Items</v>
      </c>
      <c r="G725">
        <f t="shared" si="136"/>
        <v>28</v>
      </c>
      <c r="H725" s="7" t="str">
        <f>VLOOKUP($G725,KeyValues!$S$2:$T$64,2)</f>
        <v>Amulet</v>
      </c>
      <c r="I725">
        <f t="shared" si="135"/>
        <v>724</v>
      </c>
      <c r="J725">
        <f t="shared" si="137"/>
        <v>0</v>
      </c>
      <c r="K725" s="8">
        <f>IF(OR($E725=9,$E725=5),VLOOKUP(J725,KeyValues!$D$2:$E$562,2),IF(AND($E725=14,NOT(VLOOKUP(J725,KeyValues!$D$2:$E$562,2) = 0)),"???",0))</f>
        <v>0</v>
      </c>
      <c r="L725">
        <f t="shared" si="138"/>
        <v>0</v>
      </c>
      <c r="M725">
        <f t="shared" si="139"/>
        <v>0</v>
      </c>
      <c r="N725">
        <f t="shared" si="140"/>
        <v>3</v>
      </c>
      <c r="O725">
        <f t="shared" si="141"/>
        <v>0</v>
      </c>
      <c r="P725">
        <f t="shared" si="142"/>
        <v>3</v>
      </c>
      <c r="Q725">
        <f t="shared" si="143"/>
        <v>0</v>
      </c>
    </row>
    <row r="726" spans="1:17" x14ac:dyDescent="0.25">
      <c r="A726" t="s">
        <v>724</v>
      </c>
      <c r="B726" s="5" t="str">
        <f>VLOOKUP(I726,KeyValues!$J$2:$K$1401,2)</f>
        <v>Ember Cap</v>
      </c>
      <c r="C726">
        <f t="shared" si="132"/>
        <v>2500</v>
      </c>
      <c r="D726">
        <f t="shared" si="133"/>
        <v>125</v>
      </c>
      <c r="E726">
        <f t="shared" si="134"/>
        <v>15</v>
      </c>
      <c r="F726" s="7" t="str">
        <f>VLOOKUP(E726,KeyValues!$A$2:$B741,2)</f>
        <v>Specific Items</v>
      </c>
      <c r="G726">
        <f t="shared" si="136"/>
        <v>43</v>
      </c>
      <c r="H726" s="7" t="str">
        <f>VLOOKUP($G726,KeyValues!$S$2:$T$64,2)</f>
        <v>Hat</v>
      </c>
      <c r="I726">
        <f t="shared" si="135"/>
        <v>725</v>
      </c>
      <c r="J726">
        <f t="shared" si="137"/>
        <v>0</v>
      </c>
      <c r="K726" s="8">
        <f>IF(OR($E726=9,$E726=5),VLOOKUP(J726,KeyValues!$D$2:$E$562,2),IF(AND($E726=14,NOT(VLOOKUP(J726,KeyValues!$D$2:$E$562,2) = 0)),"???",0))</f>
        <v>0</v>
      </c>
      <c r="L726">
        <f t="shared" si="138"/>
        <v>0</v>
      </c>
      <c r="M726">
        <f t="shared" si="139"/>
        <v>0</v>
      </c>
      <c r="N726">
        <f t="shared" si="140"/>
        <v>3</v>
      </c>
      <c r="O726">
        <f t="shared" si="141"/>
        <v>0</v>
      </c>
      <c r="P726">
        <f t="shared" si="142"/>
        <v>3</v>
      </c>
      <c r="Q726">
        <f t="shared" si="143"/>
        <v>0</v>
      </c>
    </row>
    <row r="727" spans="1:17" x14ac:dyDescent="0.25">
      <c r="A727" t="s">
        <v>725</v>
      </c>
      <c r="B727" s="5" t="str">
        <f>VLOOKUP(I727,KeyValues!$J$2:$K$1401,2)</f>
        <v>Monfer-Hair</v>
      </c>
      <c r="C727">
        <f t="shared" si="132"/>
        <v>2500</v>
      </c>
      <c r="D727">
        <f t="shared" si="133"/>
        <v>125</v>
      </c>
      <c r="E727">
        <f t="shared" si="134"/>
        <v>15</v>
      </c>
      <c r="F727" s="7" t="str">
        <f>VLOOKUP(E727,KeyValues!$A$2:$B742,2)</f>
        <v>Specific Items</v>
      </c>
      <c r="G727">
        <f t="shared" si="136"/>
        <v>33</v>
      </c>
      <c r="H727" s="7" t="str">
        <f>VLOOKUP($G727,KeyValues!$S$2:$T$64,2)</f>
        <v>Hair</v>
      </c>
      <c r="I727">
        <f t="shared" si="135"/>
        <v>726</v>
      </c>
      <c r="J727">
        <f t="shared" si="137"/>
        <v>0</v>
      </c>
      <c r="K727" s="8">
        <f>IF(OR($E727=9,$E727=5),VLOOKUP(J727,KeyValues!$D$2:$E$562,2),IF(AND($E727=14,NOT(VLOOKUP(J727,KeyValues!$D$2:$E$562,2) = 0)),"???",0))</f>
        <v>0</v>
      </c>
      <c r="L727">
        <f t="shared" si="138"/>
        <v>0</v>
      </c>
      <c r="M727">
        <f t="shared" si="139"/>
        <v>0</v>
      </c>
      <c r="N727">
        <f t="shared" si="140"/>
        <v>1</v>
      </c>
      <c r="O727">
        <f t="shared" si="141"/>
        <v>0</v>
      </c>
      <c r="P727">
        <f t="shared" si="142"/>
        <v>3</v>
      </c>
      <c r="Q727">
        <f t="shared" si="143"/>
        <v>0</v>
      </c>
    </row>
    <row r="728" spans="1:17" x14ac:dyDescent="0.25">
      <c r="A728" t="s">
        <v>726</v>
      </c>
      <c r="B728" s="5" t="str">
        <f>VLOOKUP(I728,KeyValues!$J$2:$K$1401,2)</f>
        <v>Monfer-Fang</v>
      </c>
      <c r="C728">
        <f t="shared" si="132"/>
        <v>2500</v>
      </c>
      <c r="D728">
        <f t="shared" si="133"/>
        <v>125</v>
      </c>
      <c r="E728">
        <f t="shared" si="134"/>
        <v>15</v>
      </c>
      <c r="F728" s="7" t="str">
        <f>VLOOKUP(E728,KeyValues!$A$2:$B743,2)</f>
        <v>Specific Items</v>
      </c>
      <c r="G728">
        <f t="shared" si="136"/>
        <v>32</v>
      </c>
      <c r="H728" s="7" t="str">
        <f>VLOOKUP($G728,KeyValues!$S$2:$T$64,2)</f>
        <v>Fang</v>
      </c>
      <c r="I728">
        <f t="shared" si="135"/>
        <v>727</v>
      </c>
      <c r="J728">
        <f t="shared" si="137"/>
        <v>0</v>
      </c>
      <c r="K728" s="8">
        <f>IF(OR($E728=9,$E728=5),VLOOKUP(J728,KeyValues!$D$2:$E$562,2),IF(AND($E728=14,NOT(VLOOKUP(J728,KeyValues!$D$2:$E$562,2) = 0)),"???",0))</f>
        <v>0</v>
      </c>
      <c r="L728">
        <f t="shared" si="138"/>
        <v>0</v>
      </c>
      <c r="M728">
        <f t="shared" si="139"/>
        <v>0</v>
      </c>
      <c r="N728">
        <f t="shared" si="140"/>
        <v>0</v>
      </c>
      <c r="O728">
        <f t="shared" si="141"/>
        <v>0</v>
      </c>
      <c r="P728">
        <f t="shared" si="142"/>
        <v>3</v>
      </c>
      <c r="Q728">
        <f t="shared" si="143"/>
        <v>0</v>
      </c>
    </row>
    <row r="729" spans="1:17" x14ac:dyDescent="0.25">
      <c r="A729" t="s">
        <v>727</v>
      </c>
      <c r="B729" s="5" t="str">
        <f>VLOOKUP(I729,KeyValues!$J$2:$K$1401,2)</f>
        <v>Monfer-Crest</v>
      </c>
      <c r="C729">
        <f t="shared" si="132"/>
        <v>2500</v>
      </c>
      <c r="D729">
        <f t="shared" si="133"/>
        <v>125</v>
      </c>
      <c r="E729">
        <f t="shared" si="134"/>
        <v>15</v>
      </c>
      <c r="F729" s="7" t="str">
        <f>VLOOKUP(E729,KeyValues!$A$2:$B744,2)</f>
        <v>Specific Items</v>
      </c>
      <c r="G729">
        <f t="shared" si="136"/>
        <v>28</v>
      </c>
      <c r="H729" s="7" t="str">
        <f>VLOOKUP($G729,KeyValues!$S$2:$T$64,2)</f>
        <v>Amulet</v>
      </c>
      <c r="I729">
        <f t="shared" si="135"/>
        <v>728</v>
      </c>
      <c r="J729">
        <f t="shared" si="137"/>
        <v>0</v>
      </c>
      <c r="K729" s="8">
        <f>IF(OR($E729=9,$E729=5),VLOOKUP(J729,KeyValues!$D$2:$E$562,2),IF(AND($E729=14,NOT(VLOOKUP(J729,KeyValues!$D$2:$E$562,2) = 0)),"???",0))</f>
        <v>0</v>
      </c>
      <c r="L729">
        <f t="shared" si="138"/>
        <v>0</v>
      </c>
      <c r="M729">
        <f t="shared" si="139"/>
        <v>0</v>
      </c>
      <c r="N729">
        <f t="shared" si="140"/>
        <v>2</v>
      </c>
      <c r="O729">
        <f t="shared" si="141"/>
        <v>0</v>
      </c>
      <c r="P729">
        <f t="shared" si="142"/>
        <v>3</v>
      </c>
      <c r="Q729">
        <f t="shared" si="143"/>
        <v>0</v>
      </c>
    </row>
    <row r="730" spans="1:17" x14ac:dyDescent="0.25">
      <c r="A730" t="s">
        <v>728</v>
      </c>
      <c r="B730" s="5" t="str">
        <f>VLOOKUP(I730,KeyValues!$J$2:$K$1401,2)</f>
        <v>Burst Sash</v>
      </c>
      <c r="C730">
        <f t="shared" si="132"/>
        <v>2500</v>
      </c>
      <c r="D730">
        <f t="shared" si="133"/>
        <v>125</v>
      </c>
      <c r="E730">
        <f t="shared" si="134"/>
        <v>15</v>
      </c>
      <c r="F730" s="7" t="str">
        <f>VLOOKUP(E730,KeyValues!$A$2:$B745,2)</f>
        <v>Specific Items</v>
      </c>
      <c r="G730">
        <f t="shared" si="136"/>
        <v>37</v>
      </c>
      <c r="H730" s="7" t="str">
        <f>VLOOKUP($G730,KeyValues!$S$2:$T$64,2)</f>
        <v>Scarf 2</v>
      </c>
      <c r="I730">
        <f t="shared" si="135"/>
        <v>729</v>
      </c>
      <c r="J730">
        <f t="shared" si="137"/>
        <v>0</v>
      </c>
      <c r="K730" s="8">
        <f>IF(OR($E730=9,$E730=5),VLOOKUP(J730,KeyValues!$D$2:$E$562,2),IF(AND($E730=14,NOT(VLOOKUP(J730,KeyValues!$D$2:$E$562,2) = 0)),"???",0))</f>
        <v>0</v>
      </c>
      <c r="L730">
        <f t="shared" si="138"/>
        <v>0</v>
      </c>
      <c r="M730">
        <f t="shared" si="139"/>
        <v>0</v>
      </c>
      <c r="N730">
        <f t="shared" si="140"/>
        <v>0</v>
      </c>
      <c r="O730">
        <f t="shared" si="141"/>
        <v>0</v>
      </c>
      <c r="P730">
        <f t="shared" si="142"/>
        <v>3</v>
      </c>
      <c r="Q730">
        <f t="shared" si="143"/>
        <v>0</v>
      </c>
    </row>
    <row r="731" spans="1:17" x14ac:dyDescent="0.25">
      <c r="A731" t="s">
        <v>729</v>
      </c>
      <c r="B731" s="5" t="str">
        <f>VLOOKUP(I731,KeyValues!$J$2:$K$1401,2)</f>
        <v>Infern-Hair</v>
      </c>
      <c r="C731">
        <f t="shared" si="132"/>
        <v>2500</v>
      </c>
      <c r="D731">
        <f t="shared" si="133"/>
        <v>125</v>
      </c>
      <c r="E731">
        <f t="shared" si="134"/>
        <v>15</v>
      </c>
      <c r="F731" s="7" t="str">
        <f>VLOOKUP(E731,KeyValues!$A$2:$B746,2)</f>
        <v>Specific Items</v>
      </c>
      <c r="G731">
        <f t="shared" si="136"/>
        <v>33</v>
      </c>
      <c r="H731" s="7" t="str">
        <f>VLOOKUP($G731,KeyValues!$S$2:$T$64,2)</f>
        <v>Hair</v>
      </c>
      <c r="I731">
        <f t="shared" si="135"/>
        <v>730</v>
      </c>
      <c r="J731">
        <f t="shared" si="137"/>
        <v>0</v>
      </c>
      <c r="K731" s="8">
        <f>IF(OR($E731=9,$E731=5),VLOOKUP(J731,KeyValues!$D$2:$E$562,2),IF(AND($E731=14,NOT(VLOOKUP(J731,KeyValues!$D$2:$E$562,2) = 0)),"???",0))</f>
        <v>0</v>
      </c>
      <c r="L731">
        <f t="shared" si="138"/>
        <v>0</v>
      </c>
      <c r="M731">
        <f t="shared" si="139"/>
        <v>0</v>
      </c>
      <c r="N731">
        <f t="shared" si="140"/>
        <v>1</v>
      </c>
      <c r="O731">
        <f t="shared" si="141"/>
        <v>0</v>
      </c>
      <c r="P731">
        <f t="shared" si="142"/>
        <v>3</v>
      </c>
      <c r="Q731">
        <f t="shared" si="143"/>
        <v>0</v>
      </c>
    </row>
    <row r="732" spans="1:17" x14ac:dyDescent="0.25">
      <c r="A732" t="s">
        <v>730</v>
      </c>
      <c r="B732" s="5" t="str">
        <f>VLOOKUP(I732,KeyValues!$J$2:$K$1401,2)</f>
        <v>Infern-Fang</v>
      </c>
      <c r="C732">
        <f t="shared" si="132"/>
        <v>2500</v>
      </c>
      <c r="D732">
        <f t="shared" si="133"/>
        <v>125</v>
      </c>
      <c r="E732">
        <f t="shared" si="134"/>
        <v>15</v>
      </c>
      <c r="F732" s="7" t="str">
        <f>VLOOKUP(E732,KeyValues!$A$2:$B747,2)</f>
        <v>Specific Items</v>
      </c>
      <c r="G732">
        <f t="shared" si="136"/>
        <v>32</v>
      </c>
      <c r="H732" s="7" t="str">
        <f>VLOOKUP($G732,KeyValues!$S$2:$T$64,2)</f>
        <v>Fang</v>
      </c>
      <c r="I732">
        <f t="shared" si="135"/>
        <v>731</v>
      </c>
      <c r="J732">
        <f t="shared" si="137"/>
        <v>0</v>
      </c>
      <c r="K732" s="8">
        <f>IF(OR($E732=9,$E732=5),VLOOKUP(J732,KeyValues!$D$2:$E$562,2),IF(AND($E732=14,NOT(VLOOKUP(J732,KeyValues!$D$2:$E$562,2) = 0)),"???",0))</f>
        <v>0</v>
      </c>
      <c r="L732">
        <f t="shared" si="138"/>
        <v>0</v>
      </c>
      <c r="M732">
        <f t="shared" si="139"/>
        <v>0</v>
      </c>
      <c r="N732">
        <f t="shared" si="140"/>
        <v>0</v>
      </c>
      <c r="O732">
        <f t="shared" si="141"/>
        <v>0</v>
      </c>
      <c r="P732">
        <f t="shared" si="142"/>
        <v>3</v>
      </c>
      <c r="Q732">
        <f t="shared" si="143"/>
        <v>0</v>
      </c>
    </row>
    <row r="733" spans="1:17" x14ac:dyDescent="0.25">
      <c r="A733" t="s">
        <v>731</v>
      </c>
      <c r="B733" s="5" t="str">
        <f>VLOOKUP(I733,KeyValues!$J$2:$K$1401,2)</f>
        <v>Infern-Seal</v>
      </c>
      <c r="C733">
        <f t="shared" si="132"/>
        <v>2500</v>
      </c>
      <c r="D733">
        <f t="shared" si="133"/>
        <v>125</v>
      </c>
      <c r="E733">
        <f t="shared" si="134"/>
        <v>15</v>
      </c>
      <c r="F733" s="7" t="str">
        <f>VLOOKUP(E733,KeyValues!$A$2:$B748,2)</f>
        <v>Specific Items</v>
      </c>
      <c r="G733">
        <f t="shared" si="136"/>
        <v>28</v>
      </c>
      <c r="H733" s="7" t="str">
        <f>VLOOKUP($G733,KeyValues!$S$2:$T$64,2)</f>
        <v>Amulet</v>
      </c>
      <c r="I733">
        <f t="shared" si="135"/>
        <v>732</v>
      </c>
      <c r="J733">
        <f t="shared" si="137"/>
        <v>0</v>
      </c>
      <c r="K733" s="8">
        <f>IF(OR($E733=9,$E733=5),VLOOKUP(J733,KeyValues!$D$2:$E$562,2),IF(AND($E733=14,NOT(VLOOKUP(J733,KeyValues!$D$2:$E$562,2) = 0)),"???",0))</f>
        <v>0</v>
      </c>
      <c r="L733">
        <f t="shared" si="138"/>
        <v>0</v>
      </c>
      <c r="M733">
        <f t="shared" si="139"/>
        <v>0</v>
      </c>
      <c r="N733">
        <f t="shared" si="140"/>
        <v>11</v>
      </c>
      <c r="O733">
        <f t="shared" si="141"/>
        <v>0</v>
      </c>
      <c r="P733">
        <f t="shared" si="142"/>
        <v>3</v>
      </c>
      <c r="Q733">
        <f t="shared" si="143"/>
        <v>0</v>
      </c>
    </row>
    <row r="734" spans="1:17" x14ac:dyDescent="0.25">
      <c r="A734" t="s">
        <v>732</v>
      </c>
      <c r="B734" s="5" t="str">
        <f>VLOOKUP(I734,KeyValues!$J$2:$K$1401,2)</f>
        <v>Blazing Ruff</v>
      </c>
      <c r="C734">
        <f t="shared" si="132"/>
        <v>2500</v>
      </c>
      <c r="D734">
        <f t="shared" si="133"/>
        <v>125</v>
      </c>
      <c r="E734">
        <f t="shared" si="134"/>
        <v>15</v>
      </c>
      <c r="F734" s="7" t="str">
        <f>VLOOKUP(E734,KeyValues!$A$2:$B749,2)</f>
        <v>Specific Items</v>
      </c>
      <c r="G734">
        <f t="shared" si="136"/>
        <v>37</v>
      </c>
      <c r="H734" s="7" t="str">
        <f>VLOOKUP($G734,KeyValues!$S$2:$T$64,2)</f>
        <v>Scarf 2</v>
      </c>
      <c r="I734">
        <f t="shared" si="135"/>
        <v>733</v>
      </c>
      <c r="J734">
        <f t="shared" si="137"/>
        <v>0</v>
      </c>
      <c r="K734" s="8">
        <f>IF(OR($E734=9,$E734=5),VLOOKUP(J734,KeyValues!$D$2:$E$562,2),IF(AND($E734=14,NOT(VLOOKUP(J734,KeyValues!$D$2:$E$562,2) = 0)),"???",0))</f>
        <v>0</v>
      </c>
      <c r="L734">
        <f t="shared" si="138"/>
        <v>0</v>
      </c>
      <c r="M734">
        <f t="shared" si="139"/>
        <v>0</v>
      </c>
      <c r="N734">
        <f t="shared" si="140"/>
        <v>14</v>
      </c>
      <c r="O734">
        <f t="shared" si="141"/>
        <v>0</v>
      </c>
      <c r="P734">
        <f t="shared" si="142"/>
        <v>3</v>
      </c>
      <c r="Q734">
        <f t="shared" si="143"/>
        <v>0</v>
      </c>
    </row>
    <row r="735" spans="1:17" x14ac:dyDescent="0.25">
      <c r="A735" t="s">
        <v>733</v>
      </c>
      <c r="B735" s="5" t="str">
        <f>VLOOKUP(I735,KeyValues!$J$2:$K$1401,2)</f>
        <v>Piplup Foam</v>
      </c>
      <c r="C735">
        <f t="shared" si="132"/>
        <v>2500</v>
      </c>
      <c r="D735">
        <f t="shared" si="133"/>
        <v>125</v>
      </c>
      <c r="E735">
        <f t="shared" si="134"/>
        <v>15</v>
      </c>
      <c r="F735" s="7" t="str">
        <f>VLOOKUP(E735,KeyValues!$A$2:$B750,2)</f>
        <v>Specific Items</v>
      </c>
      <c r="G735">
        <f t="shared" si="136"/>
        <v>15</v>
      </c>
      <c r="H735" s="7" t="str">
        <f>VLOOKUP($G735,KeyValues!$S$2:$T$64,2)</f>
        <v>Sphere</v>
      </c>
      <c r="I735">
        <f t="shared" si="135"/>
        <v>734</v>
      </c>
      <c r="J735">
        <f t="shared" si="137"/>
        <v>0</v>
      </c>
      <c r="K735" s="8">
        <f>IF(OR($E735=9,$E735=5),VLOOKUP(J735,KeyValues!$D$2:$E$562,2),IF(AND($E735=14,NOT(VLOOKUP(J735,KeyValues!$D$2:$E$562,2) = 0)),"???",0))</f>
        <v>0</v>
      </c>
      <c r="L735">
        <f t="shared" si="138"/>
        <v>0</v>
      </c>
      <c r="M735">
        <f t="shared" si="139"/>
        <v>0</v>
      </c>
      <c r="N735">
        <f t="shared" si="140"/>
        <v>12</v>
      </c>
      <c r="O735">
        <f t="shared" si="141"/>
        <v>0</v>
      </c>
      <c r="P735">
        <f t="shared" si="142"/>
        <v>3</v>
      </c>
      <c r="Q735">
        <f t="shared" si="143"/>
        <v>0</v>
      </c>
    </row>
    <row r="736" spans="1:17" x14ac:dyDescent="0.25">
      <c r="A736" t="s">
        <v>734</v>
      </c>
      <c r="B736" s="5" t="str">
        <f>VLOOKUP(I736,KeyValues!$J$2:$K$1401,2)</f>
        <v>Piplup Card</v>
      </c>
      <c r="C736">
        <f t="shared" si="132"/>
        <v>2500</v>
      </c>
      <c r="D736">
        <f t="shared" si="133"/>
        <v>125</v>
      </c>
      <c r="E736">
        <f t="shared" si="134"/>
        <v>15</v>
      </c>
      <c r="F736" s="7" t="str">
        <f>VLOOKUP(E736,KeyValues!$A$2:$B751,2)</f>
        <v>Specific Items</v>
      </c>
      <c r="G736">
        <f t="shared" si="136"/>
        <v>27</v>
      </c>
      <c r="H736" s="7" t="str">
        <f>VLOOKUP($G736,KeyValues!$S$2:$T$64,2)</f>
        <v>Tag</v>
      </c>
      <c r="I736">
        <f t="shared" si="135"/>
        <v>735</v>
      </c>
      <c r="J736">
        <f t="shared" si="137"/>
        <v>0</v>
      </c>
      <c r="K736" s="8">
        <f>IF(OR($E736=9,$E736=5),VLOOKUP(J736,KeyValues!$D$2:$E$562,2),IF(AND($E736=14,NOT(VLOOKUP(J736,KeyValues!$D$2:$E$562,2) = 0)),"???",0))</f>
        <v>0</v>
      </c>
      <c r="L736">
        <f t="shared" si="138"/>
        <v>0</v>
      </c>
      <c r="M736">
        <f t="shared" si="139"/>
        <v>0</v>
      </c>
      <c r="N736">
        <f t="shared" si="140"/>
        <v>14</v>
      </c>
      <c r="O736">
        <f t="shared" si="141"/>
        <v>0</v>
      </c>
      <c r="P736">
        <f t="shared" si="142"/>
        <v>3</v>
      </c>
      <c r="Q736">
        <f t="shared" si="143"/>
        <v>0</v>
      </c>
    </row>
    <row r="737" spans="1:17" x14ac:dyDescent="0.25">
      <c r="A737" t="s">
        <v>735</v>
      </c>
      <c r="B737" s="5" t="str">
        <f>VLOOKUP(I737,KeyValues!$J$2:$K$1401,2)</f>
        <v>Sea Ore</v>
      </c>
      <c r="C737">
        <f t="shared" si="132"/>
        <v>2500</v>
      </c>
      <c r="D737">
        <f t="shared" si="133"/>
        <v>125</v>
      </c>
      <c r="E737">
        <f t="shared" si="134"/>
        <v>15</v>
      </c>
      <c r="F737" s="7" t="str">
        <f>VLOOKUP(E737,KeyValues!$A$2:$B752,2)</f>
        <v>Specific Items</v>
      </c>
      <c r="G737">
        <f t="shared" si="136"/>
        <v>49</v>
      </c>
      <c r="H737" s="7" t="str">
        <f>VLOOKUP($G737,KeyValues!$S$2:$T$64,2)</f>
        <v>Jewel</v>
      </c>
      <c r="I737">
        <f t="shared" si="135"/>
        <v>736</v>
      </c>
      <c r="J737">
        <f t="shared" si="137"/>
        <v>0</v>
      </c>
      <c r="K737" s="8">
        <f>IF(OR($E737=9,$E737=5),VLOOKUP(J737,KeyValues!$D$2:$E$562,2),IF(AND($E737=14,NOT(VLOOKUP(J737,KeyValues!$D$2:$E$562,2) = 0)),"???",0))</f>
        <v>0</v>
      </c>
      <c r="L737">
        <f t="shared" si="138"/>
        <v>0</v>
      </c>
      <c r="M737">
        <f t="shared" si="139"/>
        <v>0</v>
      </c>
      <c r="N737">
        <f t="shared" si="140"/>
        <v>6</v>
      </c>
      <c r="O737">
        <f t="shared" si="141"/>
        <v>0</v>
      </c>
      <c r="P737">
        <f t="shared" si="142"/>
        <v>3</v>
      </c>
      <c r="Q737">
        <f t="shared" si="143"/>
        <v>0</v>
      </c>
    </row>
    <row r="738" spans="1:17" x14ac:dyDescent="0.25">
      <c r="A738" t="s">
        <v>736</v>
      </c>
      <c r="B738" s="5" t="str">
        <f>VLOOKUP(I738,KeyValues!$J$2:$K$1401,2)</f>
        <v>Water Cape</v>
      </c>
      <c r="C738">
        <f t="shared" si="132"/>
        <v>2500</v>
      </c>
      <c r="D738">
        <f t="shared" si="133"/>
        <v>125</v>
      </c>
      <c r="E738">
        <f t="shared" si="134"/>
        <v>15</v>
      </c>
      <c r="F738" s="7" t="str">
        <f>VLOOKUP(E738,KeyValues!$A$2:$B753,2)</f>
        <v>Specific Items</v>
      </c>
      <c r="G738">
        <f t="shared" si="136"/>
        <v>37</v>
      </c>
      <c r="H738" s="7" t="str">
        <f>VLOOKUP($G738,KeyValues!$S$2:$T$64,2)</f>
        <v>Scarf 2</v>
      </c>
      <c r="I738">
        <f t="shared" si="135"/>
        <v>737</v>
      </c>
      <c r="J738">
        <f t="shared" si="137"/>
        <v>0</v>
      </c>
      <c r="K738" s="8">
        <f>IF(OR($E738=9,$E738=5),VLOOKUP(J738,KeyValues!$D$2:$E$562,2),IF(AND($E738=14,NOT(VLOOKUP(J738,KeyValues!$D$2:$E$562,2) = 0)),"???",0))</f>
        <v>0</v>
      </c>
      <c r="L738">
        <f t="shared" si="138"/>
        <v>0</v>
      </c>
      <c r="M738">
        <f t="shared" si="139"/>
        <v>0</v>
      </c>
      <c r="N738">
        <f t="shared" si="140"/>
        <v>3</v>
      </c>
      <c r="O738">
        <f t="shared" si="141"/>
        <v>0</v>
      </c>
      <c r="P738">
        <f t="shared" si="142"/>
        <v>3</v>
      </c>
      <c r="Q738">
        <f t="shared" si="143"/>
        <v>0</v>
      </c>
    </row>
    <row r="739" spans="1:17" x14ac:dyDescent="0.25">
      <c r="A739" t="s">
        <v>737</v>
      </c>
      <c r="B739" s="5" t="str">
        <f>VLOOKUP(I739,KeyValues!$J$2:$K$1401,2)</f>
        <v>Prin-Foam</v>
      </c>
      <c r="C739">
        <f t="shared" si="132"/>
        <v>2500</v>
      </c>
      <c r="D739">
        <f t="shared" si="133"/>
        <v>125</v>
      </c>
      <c r="E739">
        <f t="shared" si="134"/>
        <v>15</v>
      </c>
      <c r="F739" s="7" t="str">
        <f>VLOOKUP(E739,KeyValues!$A$2:$B754,2)</f>
        <v>Specific Items</v>
      </c>
      <c r="G739">
        <f t="shared" si="136"/>
        <v>15</v>
      </c>
      <c r="H739" s="7" t="str">
        <f>VLOOKUP($G739,KeyValues!$S$2:$T$64,2)</f>
        <v>Sphere</v>
      </c>
      <c r="I739">
        <f t="shared" si="135"/>
        <v>738</v>
      </c>
      <c r="J739">
        <f t="shared" si="137"/>
        <v>0</v>
      </c>
      <c r="K739" s="8">
        <f>IF(OR($E739=9,$E739=5),VLOOKUP(J739,KeyValues!$D$2:$E$562,2),IF(AND($E739=14,NOT(VLOOKUP(J739,KeyValues!$D$2:$E$562,2) = 0)),"???",0))</f>
        <v>0</v>
      </c>
      <c r="L739">
        <f t="shared" si="138"/>
        <v>0</v>
      </c>
      <c r="M739">
        <f t="shared" si="139"/>
        <v>0</v>
      </c>
      <c r="N739">
        <f t="shared" si="140"/>
        <v>12</v>
      </c>
      <c r="O739">
        <f t="shared" si="141"/>
        <v>0</v>
      </c>
      <c r="P739">
        <f t="shared" si="142"/>
        <v>3</v>
      </c>
      <c r="Q739">
        <f t="shared" si="143"/>
        <v>0</v>
      </c>
    </row>
    <row r="740" spans="1:17" x14ac:dyDescent="0.25">
      <c r="A740" t="s">
        <v>738</v>
      </c>
      <c r="B740" s="5" t="str">
        <f>VLOOKUP(I740,KeyValues!$J$2:$K$1401,2)</f>
        <v>Prin-Card</v>
      </c>
      <c r="C740">
        <f t="shared" si="132"/>
        <v>2500</v>
      </c>
      <c r="D740">
        <f t="shared" si="133"/>
        <v>125</v>
      </c>
      <c r="E740">
        <f t="shared" si="134"/>
        <v>15</v>
      </c>
      <c r="F740" s="7" t="str">
        <f>VLOOKUP(E740,KeyValues!$A$2:$B755,2)</f>
        <v>Specific Items</v>
      </c>
      <c r="G740">
        <f t="shared" si="136"/>
        <v>27</v>
      </c>
      <c r="H740" s="7" t="str">
        <f>VLOOKUP($G740,KeyValues!$S$2:$T$64,2)</f>
        <v>Tag</v>
      </c>
      <c r="I740">
        <f t="shared" si="135"/>
        <v>739</v>
      </c>
      <c r="J740">
        <f t="shared" si="137"/>
        <v>0</v>
      </c>
      <c r="K740" s="8">
        <f>IF(OR($E740=9,$E740=5),VLOOKUP(J740,KeyValues!$D$2:$E$562,2),IF(AND($E740=14,NOT(VLOOKUP(J740,KeyValues!$D$2:$E$562,2) = 0)),"???",0))</f>
        <v>0</v>
      </c>
      <c r="L740">
        <f t="shared" si="138"/>
        <v>0</v>
      </c>
      <c r="M740">
        <f t="shared" si="139"/>
        <v>0</v>
      </c>
      <c r="N740">
        <f t="shared" si="140"/>
        <v>14</v>
      </c>
      <c r="O740">
        <f t="shared" si="141"/>
        <v>0</v>
      </c>
      <c r="P740">
        <f t="shared" si="142"/>
        <v>3</v>
      </c>
      <c r="Q740">
        <f t="shared" si="143"/>
        <v>0</v>
      </c>
    </row>
    <row r="741" spans="1:17" x14ac:dyDescent="0.25">
      <c r="A741" t="s">
        <v>739</v>
      </c>
      <c r="B741" s="5" t="str">
        <f>VLOOKUP(I741,KeyValues!$J$2:$K$1401,2)</f>
        <v>Prin-Crest</v>
      </c>
      <c r="C741">
        <f t="shared" si="132"/>
        <v>2500</v>
      </c>
      <c r="D741">
        <f t="shared" si="133"/>
        <v>125</v>
      </c>
      <c r="E741">
        <f t="shared" si="134"/>
        <v>15</v>
      </c>
      <c r="F741" s="7" t="str">
        <f>VLOOKUP(E741,KeyValues!$A$2:$B756,2)</f>
        <v>Specific Items</v>
      </c>
      <c r="G741">
        <f t="shared" si="136"/>
        <v>28</v>
      </c>
      <c r="H741" s="7" t="str">
        <f>VLOOKUP($G741,KeyValues!$S$2:$T$64,2)</f>
        <v>Amulet</v>
      </c>
      <c r="I741">
        <f t="shared" si="135"/>
        <v>740</v>
      </c>
      <c r="J741">
        <f t="shared" si="137"/>
        <v>0</v>
      </c>
      <c r="K741" s="8">
        <f>IF(OR($E741=9,$E741=5),VLOOKUP(J741,KeyValues!$D$2:$E$562,2),IF(AND($E741=14,NOT(VLOOKUP(J741,KeyValues!$D$2:$E$562,2) = 0)),"???",0))</f>
        <v>0</v>
      </c>
      <c r="L741">
        <f t="shared" si="138"/>
        <v>0</v>
      </c>
      <c r="M741">
        <f t="shared" si="139"/>
        <v>0</v>
      </c>
      <c r="N741">
        <f t="shared" si="140"/>
        <v>2</v>
      </c>
      <c r="O741">
        <f t="shared" si="141"/>
        <v>0</v>
      </c>
      <c r="P741">
        <f t="shared" si="142"/>
        <v>3</v>
      </c>
      <c r="Q741">
        <f t="shared" si="143"/>
        <v>0</v>
      </c>
    </row>
    <row r="742" spans="1:17" x14ac:dyDescent="0.25">
      <c r="A742" t="s">
        <v>740</v>
      </c>
      <c r="B742" s="5" t="str">
        <f>VLOOKUP(I742,KeyValues!$J$2:$K$1401,2)</f>
        <v>Aqua Blade</v>
      </c>
      <c r="C742">
        <f t="shared" si="132"/>
        <v>2500</v>
      </c>
      <c r="D742">
        <f t="shared" si="133"/>
        <v>125</v>
      </c>
      <c r="E742">
        <f t="shared" si="134"/>
        <v>15</v>
      </c>
      <c r="F742" s="7" t="str">
        <f>VLOOKUP(E742,KeyValues!$A$2:$B757,2)</f>
        <v>Specific Items</v>
      </c>
      <c r="G742">
        <f t="shared" si="136"/>
        <v>39</v>
      </c>
      <c r="H742" s="7" t="str">
        <f>VLOOKUP($G742,KeyValues!$S$2:$T$64,2)</f>
        <v>Claw</v>
      </c>
      <c r="I742">
        <f t="shared" si="135"/>
        <v>741</v>
      </c>
      <c r="J742">
        <f t="shared" si="137"/>
        <v>0</v>
      </c>
      <c r="K742" s="8">
        <f>IF(OR($E742=9,$E742=5),VLOOKUP(J742,KeyValues!$D$2:$E$562,2),IF(AND($E742=14,NOT(VLOOKUP(J742,KeyValues!$D$2:$E$562,2) = 0)),"???",0))</f>
        <v>0</v>
      </c>
      <c r="L742">
        <f t="shared" si="138"/>
        <v>0</v>
      </c>
      <c r="M742">
        <f t="shared" si="139"/>
        <v>0</v>
      </c>
      <c r="N742">
        <f t="shared" si="140"/>
        <v>10</v>
      </c>
      <c r="O742">
        <f t="shared" si="141"/>
        <v>0</v>
      </c>
      <c r="P742">
        <f t="shared" si="142"/>
        <v>3</v>
      </c>
      <c r="Q742">
        <f t="shared" si="143"/>
        <v>0</v>
      </c>
    </row>
    <row r="743" spans="1:17" x14ac:dyDescent="0.25">
      <c r="A743" t="s">
        <v>741</v>
      </c>
      <c r="B743" s="5" t="str">
        <f>VLOOKUP(I743,KeyValues!$J$2:$K$1401,2)</f>
        <v>Empol-Claw</v>
      </c>
      <c r="C743">
        <f t="shared" si="132"/>
        <v>2500</v>
      </c>
      <c r="D743">
        <f t="shared" si="133"/>
        <v>125</v>
      </c>
      <c r="E743">
        <f t="shared" si="134"/>
        <v>15</v>
      </c>
      <c r="F743" s="7" t="str">
        <f>VLOOKUP(E743,KeyValues!$A$2:$B758,2)</f>
        <v>Specific Items</v>
      </c>
      <c r="G743">
        <f t="shared" si="136"/>
        <v>39</v>
      </c>
      <c r="H743" s="7" t="str">
        <f>VLOOKUP($G743,KeyValues!$S$2:$T$64,2)</f>
        <v>Claw</v>
      </c>
      <c r="I743">
        <f t="shared" si="135"/>
        <v>742</v>
      </c>
      <c r="J743">
        <f t="shared" si="137"/>
        <v>0</v>
      </c>
      <c r="K743" s="8">
        <f>IF(OR($E743=9,$E743=5),VLOOKUP(J743,KeyValues!$D$2:$E$562,2),IF(AND($E743=14,NOT(VLOOKUP(J743,KeyValues!$D$2:$E$562,2) = 0)),"???",0))</f>
        <v>0</v>
      </c>
      <c r="L743">
        <f t="shared" si="138"/>
        <v>0</v>
      </c>
      <c r="M743">
        <f t="shared" si="139"/>
        <v>0</v>
      </c>
      <c r="N743">
        <f t="shared" si="140"/>
        <v>0</v>
      </c>
      <c r="O743">
        <f t="shared" si="141"/>
        <v>0</v>
      </c>
      <c r="P743">
        <f t="shared" si="142"/>
        <v>3</v>
      </c>
      <c r="Q743">
        <f t="shared" si="143"/>
        <v>0</v>
      </c>
    </row>
    <row r="744" spans="1:17" x14ac:dyDescent="0.25">
      <c r="A744" t="s">
        <v>742</v>
      </c>
      <c r="B744" s="5" t="str">
        <f>VLOOKUP(I744,KeyValues!$J$2:$K$1401,2)</f>
        <v>Empol-Horn</v>
      </c>
      <c r="C744">
        <f t="shared" si="132"/>
        <v>2500</v>
      </c>
      <c r="D744">
        <f t="shared" si="133"/>
        <v>125</v>
      </c>
      <c r="E744">
        <f t="shared" si="134"/>
        <v>15</v>
      </c>
      <c r="F744" s="7" t="str">
        <f>VLOOKUP(E744,KeyValues!$A$2:$B759,2)</f>
        <v>Specific Items</v>
      </c>
      <c r="G744">
        <f t="shared" si="136"/>
        <v>38</v>
      </c>
      <c r="H744" s="7" t="str">
        <f>VLOOKUP($G744,KeyValues!$S$2:$T$64,2)</f>
        <v>Horn</v>
      </c>
      <c r="I744">
        <f t="shared" si="135"/>
        <v>743</v>
      </c>
      <c r="J744">
        <f t="shared" si="137"/>
        <v>0</v>
      </c>
      <c r="K744" s="8">
        <f>IF(OR($E744=9,$E744=5),VLOOKUP(J744,KeyValues!$D$2:$E$562,2),IF(AND($E744=14,NOT(VLOOKUP(J744,KeyValues!$D$2:$E$562,2) = 0)),"???",0))</f>
        <v>0</v>
      </c>
      <c r="L744">
        <f t="shared" si="138"/>
        <v>0</v>
      </c>
      <c r="M744">
        <f t="shared" si="139"/>
        <v>0</v>
      </c>
      <c r="N744">
        <f t="shared" si="140"/>
        <v>8</v>
      </c>
      <c r="O744">
        <f t="shared" si="141"/>
        <v>0</v>
      </c>
      <c r="P744">
        <f t="shared" si="142"/>
        <v>3</v>
      </c>
      <c r="Q744">
        <f t="shared" si="143"/>
        <v>0</v>
      </c>
    </row>
    <row r="745" spans="1:17" x14ac:dyDescent="0.25">
      <c r="A745" t="s">
        <v>743</v>
      </c>
      <c r="B745" s="5" t="str">
        <f>VLOOKUP(I745,KeyValues!$J$2:$K$1401,2)</f>
        <v>Empol-Seal</v>
      </c>
      <c r="C745">
        <f t="shared" si="132"/>
        <v>2500</v>
      </c>
      <c r="D745">
        <f t="shared" si="133"/>
        <v>125</v>
      </c>
      <c r="E745">
        <f t="shared" si="134"/>
        <v>15</v>
      </c>
      <c r="F745" s="7" t="str">
        <f>VLOOKUP(E745,KeyValues!$A$2:$B760,2)</f>
        <v>Specific Items</v>
      </c>
      <c r="G745">
        <f t="shared" si="136"/>
        <v>28</v>
      </c>
      <c r="H745" s="7" t="str">
        <f>VLOOKUP($G745,KeyValues!$S$2:$T$64,2)</f>
        <v>Amulet</v>
      </c>
      <c r="I745">
        <f t="shared" si="135"/>
        <v>744</v>
      </c>
      <c r="J745">
        <f t="shared" si="137"/>
        <v>0</v>
      </c>
      <c r="K745" s="8">
        <f>IF(OR($E745=9,$E745=5),VLOOKUP(J745,KeyValues!$D$2:$E$562,2),IF(AND($E745=14,NOT(VLOOKUP(J745,KeyValues!$D$2:$E$562,2) = 0)),"???",0))</f>
        <v>0</v>
      </c>
      <c r="L745">
        <f t="shared" si="138"/>
        <v>0</v>
      </c>
      <c r="M745">
        <f t="shared" si="139"/>
        <v>0</v>
      </c>
      <c r="N745">
        <f t="shared" si="140"/>
        <v>11</v>
      </c>
      <c r="O745">
        <f t="shared" si="141"/>
        <v>0</v>
      </c>
      <c r="P745">
        <f t="shared" si="142"/>
        <v>3</v>
      </c>
      <c r="Q745">
        <f t="shared" si="143"/>
        <v>0</v>
      </c>
    </row>
    <row r="746" spans="1:17" x14ac:dyDescent="0.25">
      <c r="A746" t="s">
        <v>744</v>
      </c>
      <c r="B746" s="5" t="str">
        <f>VLOOKUP(I746,KeyValues!$J$2:$K$1401,2)</f>
        <v>Marine Crown</v>
      </c>
      <c r="C746">
        <f t="shared" si="132"/>
        <v>2500</v>
      </c>
      <c r="D746">
        <f t="shared" si="133"/>
        <v>125</v>
      </c>
      <c r="E746">
        <f t="shared" si="134"/>
        <v>15</v>
      </c>
      <c r="F746" s="7" t="str">
        <f>VLOOKUP(E746,KeyValues!$A$2:$B761,2)</f>
        <v>Specific Items</v>
      </c>
      <c r="G746">
        <f t="shared" si="136"/>
        <v>31</v>
      </c>
      <c r="H746" s="7" t="str">
        <f>VLOOKUP($G746,KeyValues!$S$2:$T$64,2)</f>
        <v>Tiara</v>
      </c>
      <c r="I746">
        <f t="shared" si="135"/>
        <v>745</v>
      </c>
      <c r="J746">
        <f t="shared" si="137"/>
        <v>0</v>
      </c>
      <c r="K746" s="8">
        <f>IF(OR($E746=9,$E746=5),VLOOKUP(J746,KeyValues!$D$2:$E$562,2),IF(AND($E746=14,NOT(VLOOKUP(J746,KeyValues!$D$2:$E$562,2) = 0)),"???",0))</f>
        <v>0</v>
      </c>
      <c r="L746">
        <f t="shared" si="138"/>
        <v>0</v>
      </c>
      <c r="M746">
        <f t="shared" si="139"/>
        <v>0</v>
      </c>
      <c r="N746">
        <f t="shared" si="140"/>
        <v>5</v>
      </c>
      <c r="O746">
        <f t="shared" si="141"/>
        <v>0</v>
      </c>
      <c r="P746">
        <f t="shared" si="142"/>
        <v>3</v>
      </c>
      <c r="Q746">
        <f t="shared" si="143"/>
        <v>0</v>
      </c>
    </row>
    <row r="747" spans="1:17" x14ac:dyDescent="0.25">
      <c r="A747" t="s">
        <v>745</v>
      </c>
      <c r="B747" s="5" t="str">
        <f>VLOOKUP(I747,KeyValues!$J$2:$K$1401,2)</f>
        <v>Munch-Drool</v>
      </c>
      <c r="C747">
        <f t="shared" si="132"/>
        <v>2500</v>
      </c>
      <c r="D747">
        <f t="shared" si="133"/>
        <v>125</v>
      </c>
      <c r="E747">
        <f t="shared" si="134"/>
        <v>15</v>
      </c>
      <c r="F747" s="7" t="str">
        <f>VLOOKUP(E747,KeyValues!$A$2:$B762,2)</f>
        <v>Specific Items</v>
      </c>
      <c r="G747">
        <f t="shared" si="136"/>
        <v>35</v>
      </c>
      <c r="H747" s="7" t="str">
        <f>VLOOKUP($G747,KeyValues!$S$2:$T$64,2)</f>
        <v>Clear Bottle</v>
      </c>
      <c r="I747">
        <f t="shared" si="135"/>
        <v>746</v>
      </c>
      <c r="J747">
        <f t="shared" si="137"/>
        <v>0</v>
      </c>
      <c r="K747" s="8">
        <f>IF(OR($E747=9,$E747=5),VLOOKUP(J747,KeyValues!$D$2:$E$562,2),IF(AND($E747=14,NOT(VLOOKUP(J747,KeyValues!$D$2:$E$562,2) = 0)),"???",0))</f>
        <v>0</v>
      </c>
      <c r="L747">
        <f t="shared" si="138"/>
        <v>0</v>
      </c>
      <c r="M747">
        <f t="shared" si="139"/>
        <v>0</v>
      </c>
      <c r="N747">
        <f t="shared" si="140"/>
        <v>4</v>
      </c>
      <c r="O747">
        <f t="shared" si="141"/>
        <v>0</v>
      </c>
      <c r="P747">
        <f t="shared" si="142"/>
        <v>3</v>
      </c>
      <c r="Q747">
        <f t="shared" si="143"/>
        <v>0</v>
      </c>
    </row>
    <row r="748" spans="1:17" x14ac:dyDescent="0.25">
      <c r="A748" t="s">
        <v>746</v>
      </c>
      <c r="B748" s="5" t="str">
        <f>VLOOKUP(I748,KeyValues!$J$2:$K$1401,2)</f>
        <v>Munch-Claw</v>
      </c>
      <c r="C748">
        <f t="shared" si="132"/>
        <v>2500</v>
      </c>
      <c r="D748">
        <f t="shared" si="133"/>
        <v>125</v>
      </c>
      <c r="E748">
        <f t="shared" si="134"/>
        <v>15</v>
      </c>
      <c r="F748" s="7" t="str">
        <f>VLOOKUP(E748,KeyValues!$A$2:$B763,2)</f>
        <v>Specific Items</v>
      </c>
      <c r="G748">
        <f t="shared" si="136"/>
        <v>39</v>
      </c>
      <c r="H748" s="7" t="str">
        <f>VLOOKUP($G748,KeyValues!$S$2:$T$64,2)</f>
        <v>Claw</v>
      </c>
      <c r="I748">
        <f t="shared" si="135"/>
        <v>747</v>
      </c>
      <c r="J748">
        <f t="shared" si="137"/>
        <v>0</v>
      </c>
      <c r="K748" s="8">
        <f>IF(OR($E748=9,$E748=5),VLOOKUP(J748,KeyValues!$D$2:$E$562,2),IF(AND($E748=14,NOT(VLOOKUP(J748,KeyValues!$D$2:$E$562,2) = 0)),"???",0))</f>
        <v>0</v>
      </c>
      <c r="L748">
        <f t="shared" si="138"/>
        <v>0</v>
      </c>
      <c r="M748">
        <f t="shared" si="139"/>
        <v>0</v>
      </c>
      <c r="N748">
        <f t="shared" si="140"/>
        <v>0</v>
      </c>
      <c r="O748">
        <f t="shared" si="141"/>
        <v>0</v>
      </c>
      <c r="P748">
        <f t="shared" si="142"/>
        <v>3</v>
      </c>
      <c r="Q748">
        <f t="shared" si="143"/>
        <v>0</v>
      </c>
    </row>
    <row r="749" spans="1:17" x14ac:dyDescent="0.25">
      <c r="A749" t="s">
        <v>747</v>
      </c>
      <c r="B749" s="5" t="str">
        <f>VLOOKUP(I749,KeyValues!$J$2:$K$1401,2)</f>
        <v>Tummy Charm</v>
      </c>
      <c r="C749">
        <f t="shared" si="132"/>
        <v>2500</v>
      </c>
      <c r="D749">
        <f t="shared" si="133"/>
        <v>125</v>
      </c>
      <c r="E749">
        <f t="shared" si="134"/>
        <v>15</v>
      </c>
      <c r="F749" s="7" t="str">
        <f>VLOOKUP(E749,KeyValues!$A$2:$B764,2)</f>
        <v>Specific Items</v>
      </c>
      <c r="G749">
        <f t="shared" si="136"/>
        <v>28</v>
      </c>
      <c r="H749" s="7" t="str">
        <f>VLOOKUP($G749,KeyValues!$S$2:$T$64,2)</f>
        <v>Amulet</v>
      </c>
      <c r="I749">
        <f t="shared" si="135"/>
        <v>748</v>
      </c>
      <c r="J749">
        <f t="shared" si="137"/>
        <v>0</v>
      </c>
      <c r="K749" s="8">
        <f>IF(OR($E749=9,$E749=5),VLOOKUP(J749,KeyValues!$D$2:$E$562,2),IF(AND($E749=14,NOT(VLOOKUP(J749,KeyValues!$D$2:$E$562,2) = 0)),"???",0))</f>
        <v>0</v>
      </c>
      <c r="L749">
        <f t="shared" si="138"/>
        <v>0</v>
      </c>
      <c r="M749">
        <f t="shared" si="139"/>
        <v>0</v>
      </c>
      <c r="N749">
        <f t="shared" si="140"/>
        <v>3</v>
      </c>
      <c r="O749">
        <f t="shared" si="141"/>
        <v>0</v>
      </c>
      <c r="P749">
        <f t="shared" si="142"/>
        <v>3</v>
      </c>
      <c r="Q749">
        <f t="shared" si="143"/>
        <v>0</v>
      </c>
    </row>
    <row r="750" spans="1:17" x14ac:dyDescent="0.25">
      <c r="A750" t="s">
        <v>748</v>
      </c>
      <c r="B750" s="5" t="str">
        <f>VLOOKUP(I750,KeyValues!$J$2:$K$1401,2)</f>
        <v>Glutton Cape</v>
      </c>
      <c r="C750">
        <f t="shared" si="132"/>
        <v>2500</v>
      </c>
      <c r="D750">
        <f t="shared" si="133"/>
        <v>125</v>
      </c>
      <c r="E750">
        <f t="shared" si="134"/>
        <v>15</v>
      </c>
      <c r="F750" s="7" t="str">
        <f>VLOOKUP(E750,KeyValues!$A$2:$B765,2)</f>
        <v>Specific Items</v>
      </c>
      <c r="G750">
        <f t="shared" si="136"/>
        <v>37</v>
      </c>
      <c r="H750" s="7" t="str">
        <f>VLOOKUP($G750,KeyValues!$S$2:$T$64,2)</f>
        <v>Scarf 2</v>
      </c>
      <c r="I750">
        <f t="shared" si="135"/>
        <v>749</v>
      </c>
      <c r="J750">
        <f t="shared" si="137"/>
        <v>0</v>
      </c>
      <c r="K750" s="8">
        <f>IF(OR($E750=9,$E750=5),VLOOKUP(J750,KeyValues!$D$2:$E$562,2),IF(AND($E750=14,NOT(VLOOKUP(J750,KeyValues!$D$2:$E$562,2) = 0)),"???",0))</f>
        <v>0</v>
      </c>
      <c r="L750">
        <f t="shared" si="138"/>
        <v>0</v>
      </c>
      <c r="M750">
        <f t="shared" si="139"/>
        <v>0</v>
      </c>
      <c r="N750">
        <f t="shared" si="140"/>
        <v>3</v>
      </c>
      <c r="O750">
        <f t="shared" si="141"/>
        <v>0</v>
      </c>
      <c r="P750">
        <f t="shared" si="142"/>
        <v>3</v>
      </c>
      <c r="Q750">
        <f t="shared" si="143"/>
        <v>0</v>
      </c>
    </row>
    <row r="751" spans="1:17" x14ac:dyDescent="0.25">
      <c r="A751" t="s">
        <v>749</v>
      </c>
      <c r="B751" s="5" t="str">
        <f>VLOOKUP(I751,KeyValues!$J$2:$K$1401,2)</f>
        <v>Snorlax Gasp</v>
      </c>
      <c r="C751">
        <f t="shared" si="132"/>
        <v>2500</v>
      </c>
      <c r="D751">
        <f t="shared" si="133"/>
        <v>125</v>
      </c>
      <c r="E751">
        <f t="shared" si="134"/>
        <v>15</v>
      </c>
      <c r="F751" s="7" t="str">
        <f>VLOOKUP(E751,KeyValues!$A$2:$B766,2)</f>
        <v>Specific Items</v>
      </c>
      <c r="G751">
        <f t="shared" si="136"/>
        <v>15</v>
      </c>
      <c r="H751" s="7" t="str">
        <f>VLOOKUP($G751,KeyValues!$S$2:$T$64,2)</f>
        <v>Sphere</v>
      </c>
      <c r="I751">
        <f t="shared" si="135"/>
        <v>750</v>
      </c>
      <c r="J751">
        <f t="shared" si="137"/>
        <v>0</v>
      </c>
      <c r="K751" s="8">
        <f>IF(OR($E751=9,$E751=5),VLOOKUP(J751,KeyValues!$D$2:$E$562,2),IF(AND($E751=14,NOT(VLOOKUP(J751,KeyValues!$D$2:$E$562,2) = 0)),"???",0))</f>
        <v>0</v>
      </c>
      <c r="L751">
        <f t="shared" si="138"/>
        <v>0</v>
      </c>
      <c r="M751">
        <f t="shared" si="139"/>
        <v>0</v>
      </c>
      <c r="N751">
        <f t="shared" si="140"/>
        <v>7</v>
      </c>
      <c r="O751">
        <f t="shared" si="141"/>
        <v>0</v>
      </c>
      <c r="P751">
        <f t="shared" si="142"/>
        <v>3</v>
      </c>
      <c r="Q751">
        <f t="shared" si="143"/>
        <v>0</v>
      </c>
    </row>
    <row r="752" spans="1:17" x14ac:dyDescent="0.25">
      <c r="A752" t="s">
        <v>750</v>
      </c>
      <c r="B752" s="5" t="str">
        <f>VLOOKUP(I752,KeyValues!$J$2:$K$1401,2)</f>
        <v>Snorlax Fang</v>
      </c>
      <c r="C752">
        <f t="shared" si="132"/>
        <v>2500</v>
      </c>
      <c r="D752">
        <f t="shared" si="133"/>
        <v>125</v>
      </c>
      <c r="E752">
        <f t="shared" si="134"/>
        <v>15</v>
      </c>
      <c r="F752" s="7" t="str">
        <f>VLOOKUP(E752,KeyValues!$A$2:$B767,2)</f>
        <v>Specific Items</v>
      </c>
      <c r="G752">
        <f t="shared" si="136"/>
        <v>32</v>
      </c>
      <c r="H752" s="7" t="str">
        <f>VLOOKUP($G752,KeyValues!$S$2:$T$64,2)</f>
        <v>Fang</v>
      </c>
      <c r="I752">
        <f t="shared" si="135"/>
        <v>751</v>
      </c>
      <c r="J752">
        <f t="shared" si="137"/>
        <v>0</v>
      </c>
      <c r="K752" s="8">
        <f>IF(OR($E752=9,$E752=5),VLOOKUP(J752,KeyValues!$D$2:$E$562,2),IF(AND($E752=14,NOT(VLOOKUP(J752,KeyValues!$D$2:$E$562,2) = 0)),"???",0))</f>
        <v>0</v>
      </c>
      <c r="L752">
        <f t="shared" si="138"/>
        <v>0</v>
      </c>
      <c r="M752">
        <f t="shared" si="139"/>
        <v>0</v>
      </c>
      <c r="N752">
        <f t="shared" si="140"/>
        <v>0</v>
      </c>
      <c r="O752">
        <f t="shared" si="141"/>
        <v>0</v>
      </c>
      <c r="P752">
        <f t="shared" si="142"/>
        <v>3</v>
      </c>
      <c r="Q752">
        <f t="shared" si="143"/>
        <v>0</v>
      </c>
    </row>
    <row r="753" spans="1:17" x14ac:dyDescent="0.25">
      <c r="A753" t="s">
        <v>751</v>
      </c>
      <c r="B753" s="5" t="str">
        <f>VLOOKUP(I753,KeyValues!$J$2:$K$1401,2)</f>
        <v>Valor Charm</v>
      </c>
      <c r="C753">
        <f t="shared" si="132"/>
        <v>2500</v>
      </c>
      <c r="D753">
        <f t="shared" si="133"/>
        <v>125</v>
      </c>
      <c r="E753">
        <f t="shared" si="134"/>
        <v>15</v>
      </c>
      <c r="F753" s="7" t="str">
        <f>VLOOKUP(E753,KeyValues!$A$2:$B768,2)</f>
        <v>Specific Items</v>
      </c>
      <c r="G753">
        <f t="shared" si="136"/>
        <v>28</v>
      </c>
      <c r="H753" s="7" t="str">
        <f>VLOOKUP($G753,KeyValues!$S$2:$T$64,2)</f>
        <v>Amulet</v>
      </c>
      <c r="I753">
        <f t="shared" si="135"/>
        <v>752</v>
      </c>
      <c r="J753">
        <f t="shared" si="137"/>
        <v>0</v>
      </c>
      <c r="K753" s="8">
        <f>IF(OR($E753=9,$E753=5),VLOOKUP(J753,KeyValues!$D$2:$E$562,2),IF(AND($E753=14,NOT(VLOOKUP(J753,KeyValues!$D$2:$E$562,2) = 0)),"???",0))</f>
        <v>0</v>
      </c>
      <c r="L753">
        <f t="shared" si="138"/>
        <v>0</v>
      </c>
      <c r="M753">
        <f t="shared" si="139"/>
        <v>0</v>
      </c>
      <c r="N753">
        <f t="shared" si="140"/>
        <v>3</v>
      </c>
      <c r="O753">
        <f t="shared" si="141"/>
        <v>0</v>
      </c>
      <c r="P753">
        <f t="shared" si="142"/>
        <v>3</v>
      </c>
      <c r="Q753">
        <f t="shared" si="143"/>
        <v>0</v>
      </c>
    </row>
    <row r="754" spans="1:17" x14ac:dyDescent="0.25">
      <c r="A754" t="s">
        <v>752</v>
      </c>
      <c r="B754" s="5" t="str">
        <f>VLOOKUP(I754,KeyValues!$J$2:$K$1401,2)</f>
        <v>Glee Scarf</v>
      </c>
      <c r="C754">
        <f t="shared" si="132"/>
        <v>2500</v>
      </c>
      <c r="D754">
        <f t="shared" si="133"/>
        <v>125</v>
      </c>
      <c r="E754">
        <f t="shared" si="134"/>
        <v>15</v>
      </c>
      <c r="F754" s="7" t="str">
        <f>VLOOKUP(E754,KeyValues!$A$2:$B769,2)</f>
        <v>Specific Items</v>
      </c>
      <c r="G754">
        <f t="shared" si="136"/>
        <v>37</v>
      </c>
      <c r="H754" s="7" t="str">
        <f>VLOOKUP($G754,KeyValues!$S$2:$T$64,2)</f>
        <v>Scarf 2</v>
      </c>
      <c r="I754">
        <f t="shared" si="135"/>
        <v>753</v>
      </c>
      <c r="J754">
        <f t="shared" si="137"/>
        <v>0</v>
      </c>
      <c r="K754" s="8">
        <f>IF(OR($E754=9,$E754=5),VLOOKUP(J754,KeyValues!$D$2:$E$562,2),IF(AND($E754=14,NOT(VLOOKUP(J754,KeyValues!$D$2:$E$562,2) = 0)),"???",0))</f>
        <v>0</v>
      </c>
      <c r="L754">
        <f t="shared" si="138"/>
        <v>0</v>
      </c>
      <c r="M754">
        <f t="shared" si="139"/>
        <v>0</v>
      </c>
      <c r="N754">
        <f t="shared" si="140"/>
        <v>12</v>
      </c>
      <c r="O754">
        <f t="shared" si="141"/>
        <v>0</v>
      </c>
      <c r="P754">
        <f t="shared" si="142"/>
        <v>3</v>
      </c>
      <c r="Q754">
        <f t="shared" si="143"/>
        <v>0</v>
      </c>
    </row>
    <row r="755" spans="1:17" x14ac:dyDescent="0.25">
      <c r="A755" t="s">
        <v>753</v>
      </c>
      <c r="B755" s="5" t="str">
        <f>VLOOKUP(I755,KeyValues!$J$2:$K$1401,2)</f>
        <v>Scyther Fang</v>
      </c>
      <c r="C755">
        <f t="shared" si="132"/>
        <v>2500</v>
      </c>
      <c r="D755">
        <f t="shared" si="133"/>
        <v>125</v>
      </c>
      <c r="E755">
        <f t="shared" si="134"/>
        <v>15</v>
      </c>
      <c r="F755" s="7" t="str">
        <f>VLOOKUP(E755,KeyValues!$A$2:$B770,2)</f>
        <v>Specific Items</v>
      </c>
      <c r="G755">
        <f t="shared" si="136"/>
        <v>32</v>
      </c>
      <c r="H755" s="7" t="str">
        <f>VLOOKUP($G755,KeyValues!$S$2:$T$64,2)</f>
        <v>Fang</v>
      </c>
      <c r="I755">
        <f t="shared" si="135"/>
        <v>754</v>
      </c>
      <c r="J755">
        <f t="shared" si="137"/>
        <v>0</v>
      </c>
      <c r="K755" s="8">
        <f>IF(OR($E755=9,$E755=5),VLOOKUP(J755,KeyValues!$D$2:$E$562,2),IF(AND($E755=14,NOT(VLOOKUP(J755,KeyValues!$D$2:$E$562,2) = 0)),"???",0))</f>
        <v>0</v>
      </c>
      <c r="L755">
        <f t="shared" si="138"/>
        <v>0</v>
      </c>
      <c r="M755">
        <f t="shared" si="139"/>
        <v>0</v>
      </c>
      <c r="N755">
        <f t="shared" si="140"/>
        <v>0</v>
      </c>
      <c r="O755">
        <f t="shared" si="141"/>
        <v>0</v>
      </c>
      <c r="P755">
        <f t="shared" si="142"/>
        <v>3</v>
      </c>
      <c r="Q755">
        <f t="shared" si="143"/>
        <v>0</v>
      </c>
    </row>
    <row r="756" spans="1:17" x14ac:dyDescent="0.25">
      <c r="A756" t="s">
        <v>754</v>
      </c>
      <c r="B756" s="5" t="str">
        <f>VLOOKUP(I756,KeyValues!$J$2:$K$1401,2)</f>
        <v>Scyther Card</v>
      </c>
      <c r="C756">
        <f t="shared" si="132"/>
        <v>2500</v>
      </c>
      <c r="D756">
        <f t="shared" si="133"/>
        <v>125</v>
      </c>
      <c r="E756">
        <f t="shared" si="134"/>
        <v>15</v>
      </c>
      <c r="F756" s="7" t="str">
        <f>VLOOKUP(E756,KeyValues!$A$2:$B771,2)</f>
        <v>Specific Items</v>
      </c>
      <c r="G756">
        <f t="shared" si="136"/>
        <v>27</v>
      </c>
      <c r="H756" s="7" t="str">
        <f>VLOOKUP($G756,KeyValues!$S$2:$T$64,2)</f>
        <v>Tag</v>
      </c>
      <c r="I756">
        <f t="shared" si="135"/>
        <v>755</v>
      </c>
      <c r="J756">
        <f t="shared" si="137"/>
        <v>0</v>
      </c>
      <c r="K756" s="8">
        <f>IF(OR($E756=9,$E756=5),VLOOKUP(J756,KeyValues!$D$2:$E$562,2),IF(AND($E756=14,NOT(VLOOKUP(J756,KeyValues!$D$2:$E$562,2) = 0)),"???",0))</f>
        <v>0</v>
      </c>
      <c r="L756">
        <f t="shared" si="138"/>
        <v>0</v>
      </c>
      <c r="M756">
        <f t="shared" si="139"/>
        <v>0</v>
      </c>
      <c r="N756">
        <f t="shared" si="140"/>
        <v>14</v>
      </c>
      <c r="O756">
        <f t="shared" si="141"/>
        <v>0</v>
      </c>
      <c r="P756">
        <f t="shared" si="142"/>
        <v>3</v>
      </c>
      <c r="Q756">
        <f t="shared" si="143"/>
        <v>0</v>
      </c>
    </row>
    <row r="757" spans="1:17" x14ac:dyDescent="0.25">
      <c r="A757" t="s">
        <v>755</v>
      </c>
      <c r="B757" s="5" t="str">
        <f>VLOOKUP(I757,KeyValues!$J$2:$K$1401,2)</f>
        <v>Ambush Rock</v>
      </c>
      <c r="C757">
        <f t="shared" si="132"/>
        <v>2500</v>
      </c>
      <c r="D757">
        <f t="shared" si="133"/>
        <v>125</v>
      </c>
      <c r="E757">
        <f t="shared" si="134"/>
        <v>15</v>
      </c>
      <c r="F757" s="7" t="str">
        <f>VLOOKUP(E757,KeyValues!$A$2:$B772,2)</f>
        <v>Specific Items</v>
      </c>
      <c r="G757">
        <f t="shared" si="136"/>
        <v>49</v>
      </c>
      <c r="H757" s="7" t="str">
        <f>VLOOKUP($G757,KeyValues!$S$2:$T$64,2)</f>
        <v>Jewel</v>
      </c>
      <c r="I757">
        <f t="shared" si="135"/>
        <v>756</v>
      </c>
      <c r="J757">
        <f t="shared" si="137"/>
        <v>0</v>
      </c>
      <c r="K757" s="8">
        <f>IF(OR($E757=9,$E757=5),VLOOKUP(J757,KeyValues!$D$2:$E$562,2),IF(AND($E757=14,NOT(VLOOKUP(J757,KeyValues!$D$2:$E$562,2) = 0)),"???",0))</f>
        <v>0</v>
      </c>
      <c r="L757">
        <f t="shared" si="138"/>
        <v>0</v>
      </c>
      <c r="M757">
        <f t="shared" si="139"/>
        <v>0</v>
      </c>
      <c r="N757">
        <f t="shared" si="140"/>
        <v>4</v>
      </c>
      <c r="O757">
        <f t="shared" si="141"/>
        <v>0</v>
      </c>
      <c r="P757">
        <f t="shared" si="142"/>
        <v>3</v>
      </c>
      <c r="Q757">
        <f t="shared" si="143"/>
        <v>0</v>
      </c>
    </row>
    <row r="758" spans="1:17" x14ac:dyDescent="0.25">
      <c r="A758" t="s">
        <v>756</v>
      </c>
      <c r="B758" s="5" t="str">
        <f>VLOOKUP(I758,KeyValues!$J$2:$K$1401,2)</f>
        <v>Strike Ruff</v>
      </c>
      <c r="C758">
        <f t="shared" si="132"/>
        <v>2500</v>
      </c>
      <c r="D758">
        <f t="shared" si="133"/>
        <v>125</v>
      </c>
      <c r="E758">
        <f t="shared" si="134"/>
        <v>15</v>
      </c>
      <c r="F758" s="7" t="str">
        <f>VLOOKUP(E758,KeyValues!$A$2:$B773,2)</f>
        <v>Specific Items</v>
      </c>
      <c r="G758">
        <f t="shared" si="136"/>
        <v>37</v>
      </c>
      <c r="H758" s="7" t="str">
        <f>VLOOKUP($G758,KeyValues!$S$2:$T$64,2)</f>
        <v>Scarf 2</v>
      </c>
      <c r="I758">
        <f t="shared" si="135"/>
        <v>757</v>
      </c>
      <c r="J758">
        <f t="shared" si="137"/>
        <v>0</v>
      </c>
      <c r="K758" s="8">
        <f>IF(OR($E758=9,$E758=5),VLOOKUP(J758,KeyValues!$D$2:$E$562,2),IF(AND($E758=14,NOT(VLOOKUP(J758,KeyValues!$D$2:$E$562,2) = 0)),"???",0))</f>
        <v>0</v>
      </c>
      <c r="L758">
        <f t="shared" si="138"/>
        <v>0</v>
      </c>
      <c r="M758">
        <f t="shared" si="139"/>
        <v>0</v>
      </c>
      <c r="N758">
        <f t="shared" si="140"/>
        <v>14</v>
      </c>
      <c r="O758">
        <f t="shared" si="141"/>
        <v>0</v>
      </c>
      <c r="P758">
        <f t="shared" si="142"/>
        <v>3</v>
      </c>
      <c r="Q758">
        <f t="shared" si="143"/>
        <v>0</v>
      </c>
    </row>
    <row r="759" spans="1:17" x14ac:dyDescent="0.25">
      <c r="A759" t="s">
        <v>757</v>
      </c>
      <c r="B759" s="5" t="str">
        <f>VLOOKUP(I759,KeyValues!$J$2:$K$1401,2)</f>
        <v>Scizor Wing</v>
      </c>
      <c r="C759">
        <f t="shared" si="132"/>
        <v>2500</v>
      </c>
      <c r="D759">
        <f t="shared" si="133"/>
        <v>125</v>
      </c>
      <c r="E759">
        <f t="shared" si="134"/>
        <v>15</v>
      </c>
      <c r="F759" s="7" t="str">
        <f>VLOOKUP(E759,KeyValues!$A$2:$B774,2)</f>
        <v>Specific Items</v>
      </c>
      <c r="G759">
        <f t="shared" si="136"/>
        <v>44</v>
      </c>
      <c r="H759" s="7" t="str">
        <f>VLOOKUP($G759,KeyValues!$S$2:$T$64,2)</f>
        <v>Feather</v>
      </c>
      <c r="I759">
        <f t="shared" si="135"/>
        <v>758</v>
      </c>
      <c r="J759">
        <f t="shared" si="137"/>
        <v>0</v>
      </c>
      <c r="K759" s="8">
        <f>IF(OR($E759=9,$E759=5),VLOOKUP(J759,KeyValues!$D$2:$E$562,2),IF(AND($E759=14,NOT(VLOOKUP(J759,KeyValues!$D$2:$E$562,2) = 0)),"???",0))</f>
        <v>0</v>
      </c>
      <c r="L759">
        <f t="shared" si="138"/>
        <v>0</v>
      </c>
      <c r="M759">
        <f t="shared" si="139"/>
        <v>0</v>
      </c>
      <c r="N759">
        <f t="shared" si="140"/>
        <v>12</v>
      </c>
      <c r="O759">
        <f t="shared" si="141"/>
        <v>0</v>
      </c>
      <c r="P759">
        <f t="shared" si="142"/>
        <v>3</v>
      </c>
      <c r="Q759">
        <f t="shared" si="143"/>
        <v>0</v>
      </c>
    </row>
    <row r="760" spans="1:17" x14ac:dyDescent="0.25">
      <c r="A760" t="s">
        <v>758</v>
      </c>
      <c r="B760" s="5" t="str">
        <f>VLOOKUP(I760,KeyValues!$J$2:$K$1401,2)</f>
        <v>Scizor Card</v>
      </c>
      <c r="C760">
        <f t="shared" si="132"/>
        <v>2500</v>
      </c>
      <c r="D760">
        <f t="shared" si="133"/>
        <v>125</v>
      </c>
      <c r="E760">
        <f t="shared" si="134"/>
        <v>15</v>
      </c>
      <c r="F760" s="7" t="str">
        <f>VLOOKUP(E760,KeyValues!$A$2:$B775,2)</f>
        <v>Specific Items</v>
      </c>
      <c r="G760">
        <f t="shared" si="136"/>
        <v>27</v>
      </c>
      <c r="H760" s="7" t="str">
        <f>VLOOKUP($G760,KeyValues!$S$2:$T$64,2)</f>
        <v>Tag</v>
      </c>
      <c r="I760">
        <f t="shared" si="135"/>
        <v>759</v>
      </c>
      <c r="J760">
        <f t="shared" si="137"/>
        <v>0</v>
      </c>
      <c r="K760" s="8">
        <f>IF(OR($E760=9,$E760=5),VLOOKUP(J760,KeyValues!$D$2:$E$562,2),IF(AND($E760=14,NOT(VLOOKUP(J760,KeyValues!$D$2:$E$562,2) = 0)),"???",0))</f>
        <v>0</v>
      </c>
      <c r="L760">
        <f t="shared" si="138"/>
        <v>0</v>
      </c>
      <c r="M760">
        <f t="shared" si="139"/>
        <v>0</v>
      </c>
      <c r="N760">
        <f t="shared" si="140"/>
        <v>14</v>
      </c>
      <c r="O760">
        <f t="shared" si="141"/>
        <v>0</v>
      </c>
      <c r="P760">
        <f t="shared" si="142"/>
        <v>3</v>
      </c>
      <c r="Q760">
        <f t="shared" si="143"/>
        <v>0</v>
      </c>
    </row>
    <row r="761" spans="1:17" x14ac:dyDescent="0.25">
      <c r="A761" t="s">
        <v>759</v>
      </c>
      <c r="B761" s="5" t="str">
        <f>VLOOKUP(I761,KeyValues!$J$2:$K$1401,2)</f>
        <v>Steel Charm</v>
      </c>
      <c r="C761">
        <f t="shared" si="132"/>
        <v>2500</v>
      </c>
      <c r="D761">
        <f t="shared" si="133"/>
        <v>125</v>
      </c>
      <c r="E761">
        <f t="shared" si="134"/>
        <v>15</v>
      </c>
      <c r="F761" s="7" t="str">
        <f>VLOOKUP(E761,KeyValues!$A$2:$B776,2)</f>
        <v>Specific Items</v>
      </c>
      <c r="G761">
        <f t="shared" si="136"/>
        <v>28</v>
      </c>
      <c r="H761" s="7" t="str">
        <f>VLOOKUP($G761,KeyValues!$S$2:$T$64,2)</f>
        <v>Amulet</v>
      </c>
      <c r="I761">
        <f t="shared" si="135"/>
        <v>760</v>
      </c>
      <c r="J761">
        <f t="shared" si="137"/>
        <v>0</v>
      </c>
      <c r="K761" s="8">
        <f>IF(OR($E761=9,$E761=5),VLOOKUP(J761,KeyValues!$D$2:$E$562,2),IF(AND($E761=14,NOT(VLOOKUP(J761,KeyValues!$D$2:$E$562,2) = 0)),"???",0))</f>
        <v>0</v>
      </c>
      <c r="L761">
        <f t="shared" si="138"/>
        <v>0</v>
      </c>
      <c r="M761">
        <f t="shared" si="139"/>
        <v>0</v>
      </c>
      <c r="N761">
        <f t="shared" si="140"/>
        <v>3</v>
      </c>
      <c r="O761">
        <f t="shared" si="141"/>
        <v>0</v>
      </c>
      <c r="P761">
        <f t="shared" si="142"/>
        <v>3</v>
      </c>
      <c r="Q761">
        <f t="shared" si="143"/>
        <v>0</v>
      </c>
    </row>
    <row r="762" spans="1:17" x14ac:dyDescent="0.25">
      <c r="A762" t="s">
        <v>760</v>
      </c>
      <c r="B762" s="5" t="str">
        <f>VLOOKUP(I762,KeyValues!$J$2:$K$1401,2)</f>
        <v>Red Armlet</v>
      </c>
      <c r="C762">
        <f t="shared" si="132"/>
        <v>2500</v>
      </c>
      <c r="D762">
        <f t="shared" si="133"/>
        <v>125</v>
      </c>
      <c r="E762">
        <f t="shared" si="134"/>
        <v>15</v>
      </c>
      <c r="F762" s="7" t="str">
        <f>VLOOKUP(E762,KeyValues!$A$2:$B777,2)</f>
        <v>Specific Items</v>
      </c>
      <c r="G762">
        <f t="shared" si="136"/>
        <v>54</v>
      </c>
      <c r="H762" s="7" t="str">
        <f>VLOOKUP($G762,KeyValues!$S$2:$T$64,2)</f>
        <v>Ring</v>
      </c>
      <c r="I762">
        <f t="shared" si="135"/>
        <v>761</v>
      </c>
      <c r="J762">
        <f t="shared" si="137"/>
        <v>0</v>
      </c>
      <c r="K762" s="8">
        <f>IF(OR($E762=9,$E762=5),VLOOKUP(J762,KeyValues!$D$2:$E$562,2),IF(AND($E762=14,NOT(VLOOKUP(J762,KeyValues!$D$2:$E$562,2) = 0)),"???",0))</f>
        <v>0</v>
      </c>
      <c r="L762">
        <f t="shared" si="138"/>
        <v>0</v>
      </c>
      <c r="M762">
        <f t="shared" si="139"/>
        <v>0</v>
      </c>
      <c r="N762">
        <f t="shared" si="140"/>
        <v>4</v>
      </c>
      <c r="O762">
        <f t="shared" si="141"/>
        <v>0</v>
      </c>
      <c r="P762">
        <f t="shared" si="142"/>
        <v>3</v>
      </c>
      <c r="Q762">
        <f t="shared" si="143"/>
        <v>0</v>
      </c>
    </row>
    <row r="763" spans="1:17" x14ac:dyDescent="0.25">
      <c r="A763" t="s">
        <v>761</v>
      </c>
      <c r="B763" s="5" t="str">
        <f>VLOOKUP(I763,KeyValues!$J$2:$K$1401,2)</f>
        <v>Lapras Song</v>
      </c>
      <c r="C763">
        <f t="shared" si="132"/>
        <v>2500</v>
      </c>
      <c r="D763">
        <f t="shared" si="133"/>
        <v>125</v>
      </c>
      <c r="E763">
        <f t="shared" si="134"/>
        <v>15</v>
      </c>
      <c r="F763" s="7" t="str">
        <f>VLOOKUP(E763,KeyValues!$A$2:$B778,2)</f>
        <v>Specific Items</v>
      </c>
      <c r="G763">
        <f t="shared" si="136"/>
        <v>7</v>
      </c>
      <c r="H763" s="7" t="str">
        <f>VLOOKUP($G763,KeyValues!$S$2:$T$64,2)</f>
        <v>Music Note</v>
      </c>
      <c r="I763">
        <f t="shared" si="135"/>
        <v>762</v>
      </c>
      <c r="J763">
        <f t="shared" si="137"/>
        <v>0</v>
      </c>
      <c r="K763" s="8">
        <f>IF(OR($E763=9,$E763=5),VLOOKUP(J763,KeyValues!$D$2:$E$562,2),IF(AND($E763=14,NOT(VLOOKUP(J763,KeyValues!$D$2:$E$562,2) = 0)),"???",0))</f>
        <v>0</v>
      </c>
      <c r="L763">
        <f t="shared" si="138"/>
        <v>0</v>
      </c>
      <c r="M763">
        <f t="shared" si="139"/>
        <v>0</v>
      </c>
      <c r="N763">
        <f t="shared" si="140"/>
        <v>0</v>
      </c>
      <c r="O763">
        <f t="shared" si="141"/>
        <v>0</v>
      </c>
      <c r="P763">
        <f t="shared" si="142"/>
        <v>3</v>
      </c>
      <c r="Q763">
        <f t="shared" si="143"/>
        <v>0</v>
      </c>
    </row>
    <row r="764" spans="1:17" x14ac:dyDescent="0.25">
      <c r="A764" t="s">
        <v>762</v>
      </c>
      <c r="B764" s="5" t="str">
        <f>VLOOKUP(I764,KeyValues!$J$2:$K$1401,2)</f>
        <v>Lapras Card</v>
      </c>
      <c r="C764">
        <f t="shared" si="132"/>
        <v>2500</v>
      </c>
      <c r="D764">
        <f t="shared" si="133"/>
        <v>125</v>
      </c>
      <c r="E764">
        <f t="shared" si="134"/>
        <v>15</v>
      </c>
      <c r="F764" s="7" t="str">
        <f>VLOOKUP(E764,KeyValues!$A$2:$B779,2)</f>
        <v>Specific Items</v>
      </c>
      <c r="G764">
        <f t="shared" si="136"/>
        <v>27</v>
      </c>
      <c r="H764" s="7" t="str">
        <f>VLOOKUP($G764,KeyValues!$S$2:$T$64,2)</f>
        <v>Tag</v>
      </c>
      <c r="I764">
        <f t="shared" si="135"/>
        <v>763</v>
      </c>
      <c r="J764">
        <f t="shared" si="137"/>
        <v>0</v>
      </c>
      <c r="K764" s="8">
        <f>IF(OR($E764=9,$E764=5),VLOOKUP(J764,KeyValues!$D$2:$E$562,2),IF(AND($E764=14,NOT(VLOOKUP(J764,KeyValues!$D$2:$E$562,2) = 0)),"???",0))</f>
        <v>0</v>
      </c>
      <c r="L764">
        <f t="shared" si="138"/>
        <v>0</v>
      </c>
      <c r="M764">
        <f t="shared" si="139"/>
        <v>0</v>
      </c>
      <c r="N764">
        <f t="shared" si="140"/>
        <v>14</v>
      </c>
      <c r="O764">
        <f t="shared" si="141"/>
        <v>0</v>
      </c>
      <c r="P764">
        <f t="shared" si="142"/>
        <v>3</v>
      </c>
      <c r="Q764">
        <f t="shared" si="143"/>
        <v>0</v>
      </c>
    </row>
    <row r="765" spans="1:17" x14ac:dyDescent="0.25">
      <c r="A765" t="s">
        <v>763</v>
      </c>
      <c r="B765" s="5" t="str">
        <f>VLOOKUP(I765,KeyValues!$J$2:$K$1401,2)</f>
        <v>Wavy Charm</v>
      </c>
      <c r="C765">
        <f t="shared" si="132"/>
        <v>2500</v>
      </c>
      <c r="D765">
        <f t="shared" si="133"/>
        <v>125</v>
      </c>
      <c r="E765">
        <f t="shared" si="134"/>
        <v>15</v>
      </c>
      <c r="F765" s="7" t="str">
        <f>VLOOKUP(E765,KeyValues!$A$2:$B780,2)</f>
        <v>Specific Items</v>
      </c>
      <c r="G765">
        <f t="shared" si="136"/>
        <v>28</v>
      </c>
      <c r="H765" s="7" t="str">
        <f>VLOOKUP($G765,KeyValues!$S$2:$T$64,2)</f>
        <v>Amulet</v>
      </c>
      <c r="I765">
        <f t="shared" si="135"/>
        <v>764</v>
      </c>
      <c r="J765">
        <f t="shared" si="137"/>
        <v>0</v>
      </c>
      <c r="K765" s="8">
        <f>IF(OR($E765=9,$E765=5),VLOOKUP(J765,KeyValues!$D$2:$E$562,2),IF(AND($E765=14,NOT(VLOOKUP(J765,KeyValues!$D$2:$E$562,2) = 0)),"???",0))</f>
        <v>0</v>
      </c>
      <c r="L765">
        <f t="shared" si="138"/>
        <v>0</v>
      </c>
      <c r="M765">
        <f t="shared" si="139"/>
        <v>0</v>
      </c>
      <c r="N765">
        <f t="shared" si="140"/>
        <v>3</v>
      </c>
      <c r="O765">
        <f t="shared" si="141"/>
        <v>0</v>
      </c>
      <c r="P765">
        <f t="shared" si="142"/>
        <v>3</v>
      </c>
      <c r="Q765">
        <f t="shared" si="143"/>
        <v>0</v>
      </c>
    </row>
    <row r="766" spans="1:17" x14ac:dyDescent="0.25">
      <c r="A766" t="s">
        <v>764</v>
      </c>
      <c r="B766" s="5" t="str">
        <f>VLOOKUP(I766,KeyValues!$J$2:$K$1401,2)</f>
        <v>Mystic Scarf</v>
      </c>
      <c r="C766">
        <f t="shared" si="132"/>
        <v>2500</v>
      </c>
      <c r="D766">
        <f t="shared" si="133"/>
        <v>125</v>
      </c>
      <c r="E766">
        <f t="shared" si="134"/>
        <v>15</v>
      </c>
      <c r="F766" s="7" t="str">
        <f>VLOOKUP(E766,KeyValues!$A$2:$B781,2)</f>
        <v>Specific Items</v>
      </c>
      <c r="G766">
        <f t="shared" si="136"/>
        <v>37</v>
      </c>
      <c r="H766" s="7" t="str">
        <f>VLOOKUP($G766,KeyValues!$S$2:$T$64,2)</f>
        <v>Scarf 2</v>
      </c>
      <c r="I766">
        <f t="shared" si="135"/>
        <v>765</v>
      </c>
      <c r="J766">
        <f t="shared" si="137"/>
        <v>0</v>
      </c>
      <c r="K766" s="8">
        <f>IF(OR($E766=9,$E766=5),VLOOKUP(J766,KeyValues!$D$2:$E$562,2),IF(AND($E766=14,NOT(VLOOKUP(J766,KeyValues!$D$2:$E$562,2) = 0)),"???",0))</f>
        <v>0</v>
      </c>
      <c r="L766">
        <f t="shared" si="138"/>
        <v>0</v>
      </c>
      <c r="M766">
        <f t="shared" si="139"/>
        <v>0</v>
      </c>
      <c r="N766">
        <f t="shared" si="140"/>
        <v>12</v>
      </c>
      <c r="O766">
        <f t="shared" si="141"/>
        <v>0</v>
      </c>
      <c r="P766">
        <f t="shared" si="142"/>
        <v>3</v>
      </c>
      <c r="Q766">
        <f t="shared" si="143"/>
        <v>0</v>
      </c>
    </row>
    <row r="767" spans="1:17" x14ac:dyDescent="0.25">
      <c r="A767" t="s">
        <v>765</v>
      </c>
      <c r="B767" s="5" t="str">
        <f>VLOOKUP(I767,KeyValues!$J$2:$K$1401,2)</f>
        <v>Eevee Tail</v>
      </c>
      <c r="C767">
        <f t="shared" si="132"/>
        <v>2500</v>
      </c>
      <c r="D767">
        <f t="shared" si="133"/>
        <v>125</v>
      </c>
      <c r="E767">
        <f t="shared" si="134"/>
        <v>15</v>
      </c>
      <c r="F767" s="7" t="str">
        <f>VLOOKUP(E767,KeyValues!$A$2:$B782,2)</f>
        <v>Specific Items</v>
      </c>
      <c r="G767">
        <f t="shared" si="136"/>
        <v>26</v>
      </c>
      <c r="H767" s="7" t="str">
        <f>VLOOKUP($G767,KeyValues!$S$2:$T$64,2)</f>
        <v>Tail 1</v>
      </c>
      <c r="I767">
        <f t="shared" si="135"/>
        <v>766</v>
      </c>
      <c r="J767">
        <f t="shared" si="137"/>
        <v>0</v>
      </c>
      <c r="K767" s="8">
        <f>IF(OR($E767=9,$E767=5),VLOOKUP(J767,KeyValues!$D$2:$E$562,2),IF(AND($E767=14,NOT(VLOOKUP(J767,KeyValues!$D$2:$E$562,2) = 0)),"???",0))</f>
        <v>0</v>
      </c>
      <c r="L767">
        <f t="shared" si="138"/>
        <v>0</v>
      </c>
      <c r="M767">
        <f t="shared" si="139"/>
        <v>0</v>
      </c>
      <c r="N767">
        <f t="shared" si="140"/>
        <v>1</v>
      </c>
      <c r="O767">
        <f t="shared" si="141"/>
        <v>0</v>
      </c>
      <c r="P767">
        <f t="shared" si="142"/>
        <v>3</v>
      </c>
      <c r="Q767">
        <f t="shared" si="143"/>
        <v>0</v>
      </c>
    </row>
    <row r="768" spans="1:17" x14ac:dyDescent="0.25">
      <c r="A768" t="s">
        <v>766</v>
      </c>
      <c r="B768" s="5" t="str">
        <f>VLOOKUP(I768,KeyValues!$J$2:$K$1401,2)</f>
        <v>Eevee Card</v>
      </c>
      <c r="C768">
        <f t="shared" si="132"/>
        <v>2500</v>
      </c>
      <c r="D768">
        <f t="shared" si="133"/>
        <v>125</v>
      </c>
      <c r="E768">
        <f t="shared" si="134"/>
        <v>15</v>
      </c>
      <c r="F768" s="7" t="str">
        <f>VLOOKUP(E768,KeyValues!$A$2:$B783,2)</f>
        <v>Specific Items</v>
      </c>
      <c r="G768">
        <f t="shared" si="136"/>
        <v>27</v>
      </c>
      <c r="H768" s="7" t="str">
        <f>VLOOKUP($G768,KeyValues!$S$2:$T$64,2)</f>
        <v>Tag</v>
      </c>
      <c r="I768">
        <f t="shared" si="135"/>
        <v>767</v>
      </c>
      <c r="J768">
        <f t="shared" si="137"/>
        <v>0</v>
      </c>
      <c r="K768" s="8">
        <f>IF(OR($E768=9,$E768=5),VLOOKUP(J768,KeyValues!$D$2:$E$562,2),IF(AND($E768=14,NOT(VLOOKUP(J768,KeyValues!$D$2:$E$562,2) = 0)),"???",0))</f>
        <v>0</v>
      </c>
      <c r="L768">
        <f t="shared" si="138"/>
        <v>0</v>
      </c>
      <c r="M768">
        <f t="shared" si="139"/>
        <v>0</v>
      </c>
      <c r="N768">
        <f t="shared" si="140"/>
        <v>14</v>
      </c>
      <c r="O768">
        <f t="shared" si="141"/>
        <v>0</v>
      </c>
      <c r="P768">
        <f t="shared" si="142"/>
        <v>3</v>
      </c>
      <c r="Q768">
        <f t="shared" si="143"/>
        <v>0</v>
      </c>
    </row>
    <row r="769" spans="1:17" x14ac:dyDescent="0.25">
      <c r="A769" t="s">
        <v>767</v>
      </c>
      <c r="B769" s="5" t="str">
        <f>VLOOKUP(I769,KeyValues!$J$2:$K$1401,2)</f>
        <v>Evolve Charm</v>
      </c>
      <c r="C769">
        <f t="shared" si="132"/>
        <v>2500</v>
      </c>
      <c r="D769">
        <f t="shared" si="133"/>
        <v>125</v>
      </c>
      <c r="E769">
        <f t="shared" si="134"/>
        <v>15</v>
      </c>
      <c r="F769" s="7" t="str">
        <f>VLOOKUP(E769,KeyValues!$A$2:$B784,2)</f>
        <v>Specific Items</v>
      </c>
      <c r="G769">
        <f t="shared" si="136"/>
        <v>28</v>
      </c>
      <c r="H769" s="7" t="str">
        <f>VLOOKUP($G769,KeyValues!$S$2:$T$64,2)</f>
        <v>Amulet</v>
      </c>
      <c r="I769">
        <f t="shared" si="135"/>
        <v>768</v>
      </c>
      <c r="J769">
        <f t="shared" si="137"/>
        <v>0</v>
      </c>
      <c r="K769" s="8">
        <f>IF(OR($E769=9,$E769=5),VLOOKUP(J769,KeyValues!$D$2:$E$562,2),IF(AND($E769=14,NOT(VLOOKUP(J769,KeyValues!$D$2:$E$562,2) = 0)),"???",0))</f>
        <v>0</v>
      </c>
      <c r="L769">
        <f t="shared" si="138"/>
        <v>0</v>
      </c>
      <c r="M769">
        <f t="shared" si="139"/>
        <v>0</v>
      </c>
      <c r="N769">
        <f t="shared" si="140"/>
        <v>3</v>
      </c>
      <c r="O769">
        <f t="shared" si="141"/>
        <v>0</v>
      </c>
      <c r="P769">
        <f t="shared" si="142"/>
        <v>3</v>
      </c>
      <c r="Q769">
        <f t="shared" si="143"/>
        <v>0</v>
      </c>
    </row>
    <row r="770" spans="1:17" x14ac:dyDescent="0.25">
      <c r="A770" t="s">
        <v>768</v>
      </c>
      <c r="B770" s="5" t="str">
        <f>VLOOKUP(I770,KeyValues!$J$2:$K$1401,2)</f>
        <v>Eevee</v>
      </c>
      <c r="C770">
        <f t="shared" ref="C770:C833" si="144">HEX2DEC(MID($A770,4,2)&amp;MID($A770,1,2))</f>
        <v>2500</v>
      </c>
      <c r="D770">
        <f t="shared" ref="D770:D833" si="145">HEX2DEC(MID($A770,10,2)&amp;MID($A770,7,2))</f>
        <v>125</v>
      </c>
      <c r="E770">
        <f t="shared" ref="E770:E833" si="146">HEX2DEC(MID($A770,13,2))</f>
        <v>15</v>
      </c>
      <c r="F770" s="7" t="str">
        <f>VLOOKUP(E770,KeyValues!$A$2:$B785,2)</f>
        <v>Specific Items</v>
      </c>
      <c r="G770">
        <f t="shared" si="136"/>
        <v>37</v>
      </c>
      <c r="H770" s="7" t="str">
        <f>VLOOKUP($G770,KeyValues!$S$2:$T$64,2)</f>
        <v>Scarf 2</v>
      </c>
      <c r="I770">
        <f t="shared" ref="I770:I833" si="147">HEX2DEC(MID($A770,22,2)&amp;MID($A770,19,2))</f>
        <v>769</v>
      </c>
      <c r="J770">
        <f t="shared" si="137"/>
        <v>0</v>
      </c>
      <c r="K770" s="8">
        <f>IF(OR($E770=9,$E770=5),VLOOKUP(J770,KeyValues!$D$2:$E$562,2),IF(AND($E770=14,NOT(VLOOKUP(J770,KeyValues!$D$2:$E$562,2) = 0)),"???",0))</f>
        <v>0</v>
      </c>
      <c r="L770">
        <f t="shared" si="138"/>
        <v>0</v>
      </c>
      <c r="M770">
        <f t="shared" si="139"/>
        <v>0</v>
      </c>
      <c r="N770">
        <f t="shared" si="140"/>
        <v>14</v>
      </c>
      <c r="O770">
        <f t="shared" si="141"/>
        <v>0</v>
      </c>
      <c r="P770">
        <f t="shared" si="142"/>
        <v>2</v>
      </c>
      <c r="Q770">
        <f t="shared" si="143"/>
        <v>0</v>
      </c>
    </row>
    <row r="771" spans="1:17" x14ac:dyDescent="0.25">
      <c r="A771" t="s">
        <v>769</v>
      </c>
      <c r="B771" s="5" t="str">
        <f>VLOOKUP(I771,KeyValues!$J$2:$K$1401,2)</f>
        <v>Cleffa Dew</v>
      </c>
      <c r="C771">
        <f t="shared" si="144"/>
        <v>2500</v>
      </c>
      <c r="D771">
        <f t="shared" si="145"/>
        <v>125</v>
      </c>
      <c r="E771">
        <f t="shared" si="146"/>
        <v>15</v>
      </c>
      <c r="F771" s="7" t="str">
        <f>VLOOKUP(E771,KeyValues!$A$2:$B786,2)</f>
        <v>Specific Items</v>
      </c>
      <c r="G771">
        <f t="shared" ref="G771:G834" si="148">HEX2DEC(MID($A771,16,2))</f>
        <v>35</v>
      </c>
      <c r="H771" s="7" t="str">
        <f>VLOOKUP($G771,KeyValues!$S$2:$T$64,2)</f>
        <v>Clear Bottle</v>
      </c>
      <c r="I771">
        <f t="shared" si="147"/>
        <v>770</v>
      </c>
      <c r="J771">
        <f t="shared" ref="J771:J834" si="149">HEX2DEC(MID($A771,28,2)&amp;MID($A771,25,2))</f>
        <v>0</v>
      </c>
      <c r="K771" s="8">
        <f>IF(OR($E771=9,$E771=5),VLOOKUP(J771,KeyValues!$D$2:$E$562,2),IF(AND($E771=14,NOT(VLOOKUP(J771,KeyValues!$D$2:$E$562,2) = 0)),"???",0))</f>
        <v>0</v>
      </c>
      <c r="L771">
        <f t="shared" ref="L771:L834" si="150">HEX2DEC(MID($A771,31,2))</f>
        <v>0</v>
      </c>
      <c r="M771">
        <f t="shared" ref="M771:M834" si="151">HEX2DEC(MID($A771,34,2))</f>
        <v>0</v>
      </c>
      <c r="N771">
        <f t="shared" ref="N771:N834" si="152">HEX2DEC(MID($A771,37,2))</f>
        <v>12</v>
      </c>
      <c r="O771">
        <f t="shared" ref="O771:O834" si="153">HEX2DEC(MID($A771,40,2))</f>
        <v>0</v>
      </c>
      <c r="P771">
        <f t="shared" ref="P771:P834" si="154">HEX2DEC(MID($A771,43,2))</f>
        <v>3</v>
      </c>
      <c r="Q771">
        <f t="shared" ref="Q771:Q834" si="155">HEX2DEC(MID($A771,46,2))</f>
        <v>0</v>
      </c>
    </row>
    <row r="772" spans="1:17" x14ac:dyDescent="0.25">
      <c r="A772" t="s">
        <v>770</v>
      </c>
      <c r="B772" s="5" t="str">
        <f>VLOOKUP(I772,KeyValues!$J$2:$K$1401,2)</f>
        <v>Cleffa Card</v>
      </c>
      <c r="C772">
        <f t="shared" si="144"/>
        <v>2500</v>
      </c>
      <c r="D772">
        <f t="shared" si="145"/>
        <v>125</v>
      </c>
      <c r="E772">
        <f t="shared" si="146"/>
        <v>15</v>
      </c>
      <c r="F772" s="7" t="str">
        <f>VLOOKUP(E772,KeyValues!$A$2:$B787,2)</f>
        <v>Specific Items</v>
      </c>
      <c r="G772">
        <f t="shared" si="148"/>
        <v>27</v>
      </c>
      <c r="H772" s="7" t="str">
        <f>VLOOKUP($G772,KeyValues!$S$2:$T$64,2)</f>
        <v>Tag</v>
      </c>
      <c r="I772">
        <f t="shared" si="147"/>
        <v>771</v>
      </c>
      <c r="J772">
        <f t="shared" si="149"/>
        <v>0</v>
      </c>
      <c r="K772" s="8">
        <f>IF(OR($E772=9,$E772=5),VLOOKUP(J772,KeyValues!$D$2:$E$562,2),IF(AND($E772=14,NOT(VLOOKUP(J772,KeyValues!$D$2:$E$562,2) = 0)),"???",0))</f>
        <v>0</v>
      </c>
      <c r="L772">
        <f t="shared" si="150"/>
        <v>0</v>
      </c>
      <c r="M772">
        <f t="shared" si="151"/>
        <v>0</v>
      </c>
      <c r="N772">
        <f t="shared" si="152"/>
        <v>14</v>
      </c>
      <c r="O772">
        <f t="shared" si="153"/>
        <v>0</v>
      </c>
      <c r="P772">
        <f t="shared" si="154"/>
        <v>3</v>
      </c>
      <c r="Q772">
        <f t="shared" si="155"/>
        <v>0</v>
      </c>
    </row>
    <row r="773" spans="1:17" x14ac:dyDescent="0.25">
      <c r="A773" t="s">
        <v>771</v>
      </c>
      <c r="B773" s="5" t="str">
        <f>VLOOKUP(I773,KeyValues!$J$2:$K$1401,2)</f>
        <v>Starry Ore</v>
      </c>
      <c r="C773">
        <f t="shared" si="144"/>
        <v>2500</v>
      </c>
      <c r="D773">
        <f t="shared" si="145"/>
        <v>125</v>
      </c>
      <c r="E773">
        <f t="shared" si="146"/>
        <v>15</v>
      </c>
      <c r="F773" s="7" t="str">
        <f>VLOOKUP(E773,KeyValues!$A$2:$B788,2)</f>
        <v>Specific Items</v>
      </c>
      <c r="G773">
        <f t="shared" si="148"/>
        <v>49</v>
      </c>
      <c r="H773" s="7" t="str">
        <f>VLOOKUP($G773,KeyValues!$S$2:$T$64,2)</f>
        <v>Jewel</v>
      </c>
      <c r="I773">
        <f t="shared" si="147"/>
        <v>772</v>
      </c>
      <c r="J773">
        <f t="shared" si="149"/>
        <v>0</v>
      </c>
      <c r="K773" s="8">
        <f>IF(OR($E773=9,$E773=5),VLOOKUP(J773,KeyValues!$D$2:$E$562,2),IF(AND($E773=14,NOT(VLOOKUP(J773,KeyValues!$D$2:$E$562,2) = 0)),"???",0))</f>
        <v>0</v>
      </c>
      <c r="L773">
        <f t="shared" si="150"/>
        <v>0</v>
      </c>
      <c r="M773">
        <f t="shared" si="151"/>
        <v>0</v>
      </c>
      <c r="N773">
        <f t="shared" si="152"/>
        <v>6</v>
      </c>
      <c r="O773">
        <f t="shared" si="153"/>
        <v>0</v>
      </c>
      <c r="P773">
        <f t="shared" si="154"/>
        <v>3</v>
      </c>
      <c r="Q773">
        <f t="shared" si="155"/>
        <v>0</v>
      </c>
    </row>
    <row r="774" spans="1:17" x14ac:dyDescent="0.25">
      <c r="A774" t="s">
        <v>772</v>
      </c>
      <c r="B774" s="5" t="str">
        <f>VLOOKUP(I774,KeyValues!$J$2:$K$1401,2)</f>
        <v>Comet Ring</v>
      </c>
      <c r="C774">
        <f t="shared" si="144"/>
        <v>2500</v>
      </c>
      <c r="D774">
        <f t="shared" si="145"/>
        <v>125</v>
      </c>
      <c r="E774">
        <f t="shared" si="146"/>
        <v>15</v>
      </c>
      <c r="F774" s="7" t="str">
        <f>VLOOKUP(E774,KeyValues!$A$2:$B789,2)</f>
        <v>Specific Items</v>
      </c>
      <c r="G774">
        <f t="shared" si="148"/>
        <v>54</v>
      </c>
      <c r="H774" s="7" t="str">
        <f>VLOOKUP($G774,KeyValues!$S$2:$T$64,2)</f>
        <v>Ring</v>
      </c>
      <c r="I774">
        <f t="shared" si="147"/>
        <v>773</v>
      </c>
      <c r="J774">
        <f t="shared" si="149"/>
        <v>0</v>
      </c>
      <c r="K774" s="8">
        <f>IF(OR($E774=9,$E774=5),VLOOKUP(J774,KeyValues!$D$2:$E$562,2),IF(AND($E774=14,NOT(VLOOKUP(J774,KeyValues!$D$2:$E$562,2) = 0)),"???",0))</f>
        <v>0</v>
      </c>
      <c r="L774">
        <f t="shared" si="150"/>
        <v>0</v>
      </c>
      <c r="M774">
        <f t="shared" si="151"/>
        <v>0</v>
      </c>
      <c r="N774">
        <f t="shared" si="152"/>
        <v>10</v>
      </c>
      <c r="O774">
        <f t="shared" si="153"/>
        <v>0</v>
      </c>
      <c r="P774">
        <f t="shared" si="154"/>
        <v>3</v>
      </c>
      <c r="Q774">
        <f t="shared" si="155"/>
        <v>0</v>
      </c>
    </row>
    <row r="775" spans="1:17" x14ac:dyDescent="0.25">
      <c r="A775" t="s">
        <v>773</v>
      </c>
      <c r="B775" s="5" t="str">
        <f>VLOOKUP(I775,KeyValues!$J$2:$K$1401,2)</f>
        <v>Clef-Claw</v>
      </c>
      <c r="C775">
        <f t="shared" si="144"/>
        <v>2500</v>
      </c>
      <c r="D775">
        <f t="shared" si="145"/>
        <v>125</v>
      </c>
      <c r="E775">
        <f t="shared" si="146"/>
        <v>15</v>
      </c>
      <c r="F775" s="7" t="str">
        <f>VLOOKUP(E775,KeyValues!$A$2:$B790,2)</f>
        <v>Specific Items</v>
      </c>
      <c r="G775">
        <f t="shared" si="148"/>
        <v>39</v>
      </c>
      <c r="H775" s="7" t="str">
        <f>VLOOKUP($G775,KeyValues!$S$2:$T$64,2)</f>
        <v>Claw</v>
      </c>
      <c r="I775">
        <f t="shared" si="147"/>
        <v>774</v>
      </c>
      <c r="J775">
        <f t="shared" si="149"/>
        <v>0</v>
      </c>
      <c r="K775" s="8">
        <f>IF(OR($E775=9,$E775=5),VLOOKUP(J775,KeyValues!$D$2:$E$562,2),IF(AND($E775=14,NOT(VLOOKUP(J775,KeyValues!$D$2:$E$562,2) = 0)),"???",0))</f>
        <v>0</v>
      </c>
      <c r="L775">
        <f t="shared" si="150"/>
        <v>0</v>
      </c>
      <c r="M775">
        <f t="shared" si="151"/>
        <v>0</v>
      </c>
      <c r="N775">
        <f t="shared" si="152"/>
        <v>0</v>
      </c>
      <c r="O775">
        <f t="shared" si="153"/>
        <v>0</v>
      </c>
      <c r="P775">
        <f t="shared" si="154"/>
        <v>3</v>
      </c>
      <c r="Q775">
        <f t="shared" si="155"/>
        <v>0</v>
      </c>
    </row>
    <row r="776" spans="1:17" x14ac:dyDescent="0.25">
      <c r="A776" t="s">
        <v>774</v>
      </c>
      <c r="B776" s="5" t="str">
        <f>VLOOKUP(I776,KeyValues!$J$2:$K$1401,2)</f>
        <v>Clef-Fang</v>
      </c>
      <c r="C776">
        <f t="shared" si="144"/>
        <v>2500</v>
      </c>
      <c r="D776">
        <f t="shared" si="145"/>
        <v>125</v>
      </c>
      <c r="E776">
        <f t="shared" si="146"/>
        <v>15</v>
      </c>
      <c r="F776" s="7" t="str">
        <f>VLOOKUP(E776,KeyValues!$A$2:$B791,2)</f>
        <v>Specific Items</v>
      </c>
      <c r="G776">
        <f t="shared" si="148"/>
        <v>32</v>
      </c>
      <c r="H776" s="7" t="str">
        <f>VLOOKUP($G776,KeyValues!$S$2:$T$64,2)</f>
        <v>Fang</v>
      </c>
      <c r="I776">
        <f t="shared" si="147"/>
        <v>775</v>
      </c>
      <c r="J776">
        <f t="shared" si="149"/>
        <v>0</v>
      </c>
      <c r="K776" s="8">
        <f>IF(OR($E776=9,$E776=5),VLOOKUP(J776,KeyValues!$D$2:$E$562,2),IF(AND($E776=14,NOT(VLOOKUP(J776,KeyValues!$D$2:$E$562,2) = 0)),"???",0))</f>
        <v>0</v>
      </c>
      <c r="L776">
        <f t="shared" si="150"/>
        <v>0</v>
      </c>
      <c r="M776">
        <f t="shared" si="151"/>
        <v>0</v>
      </c>
      <c r="N776">
        <f t="shared" si="152"/>
        <v>0</v>
      </c>
      <c r="O776">
        <f t="shared" si="153"/>
        <v>0</v>
      </c>
      <c r="P776">
        <f t="shared" si="154"/>
        <v>3</v>
      </c>
      <c r="Q776">
        <f t="shared" si="155"/>
        <v>0</v>
      </c>
    </row>
    <row r="777" spans="1:17" x14ac:dyDescent="0.25">
      <c r="A777" t="s">
        <v>775</v>
      </c>
      <c r="B777" s="5" t="str">
        <f>VLOOKUP(I777,KeyValues!$J$2:$K$1401,2)</f>
        <v>Moon Jewel</v>
      </c>
      <c r="C777">
        <f t="shared" si="144"/>
        <v>2500</v>
      </c>
      <c r="D777">
        <f t="shared" si="145"/>
        <v>125</v>
      </c>
      <c r="E777">
        <f t="shared" si="146"/>
        <v>15</v>
      </c>
      <c r="F777" s="7" t="str">
        <f>VLOOKUP(E777,KeyValues!$A$2:$B792,2)</f>
        <v>Specific Items</v>
      </c>
      <c r="G777">
        <f t="shared" si="148"/>
        <v>49</v>
      </c>
      <c r="H777" s="7" t="str">
        <f>VLOOKUP($G777,KeyValues!$S$2:$T$64,2)</f>
        <v>Jewel</v>
      </c>
      <c r="I777">
        <f t="shared" si="147"/>
        <v>776</v>
      </c>
      <c r="J777">
        <f t="shared" si="149"/>
        <v>0</v>
      </c>
      <c r="K777" s="8">
        <f>IF(OR($E777=9,$E777=5),VLOOKUP(J777,KeyValues!$D$2:$E$562,2),IF(AND($E777=14,NOT(VLOOKUP(J777,KeyValues!$D$2:$E$562,2) = 0)),"???",0))</f>
        <v>0</v>
      </c>
      <c r="L777">
        <f t="shared" si="150"/>
        <v>0</v>
      </c>
      <c r="M777">
        <f t="shared" si="151"/>
        <v>0</v>
      </c>
      <c r="N777">
        <f t="shared" si="152"/>
        <v>13</v>
      </c>
      <c r="O777">
        <f t="shared" si="153"/>
        <v>0</v>
      </c>
      <c r="P777">
        <f t="shared" si="154"/>
        <v>3</v>
      </c>
      <c r="Q777">
        <f t="shared" si="155"/>
        <v>0</v>
      </c>
    </row>
    <row r="778" spans="1:17" x14ac:dyDescent="0.25">
      <c r="A778" t="s">
        <v>776</v>
      </c>
      <c r="B778" s="5" t="str">
        <f>VLOOKUP(I778,KeyValues!$J$2:$K$1401,2)</f>
        <v>Moon Scarf</v>
      </c>
      <c r="C778">
        <f t="shared" si="144"/>
        <v>2500</v>
      </c>
      <c r="D778">
        <f t="shared" si="145"/>
        <v>125</v>
      </c>
      <c r="E778">
        <f t="shared" si="146"/>
        <v>15</v>
      </c>
      <c r="F778" s="7" t="str">
        <f>VLOOKUP(E778,KeyValues!$A$2:$B793,2)</f>
        <v>Specific Items</v>
      </c>
      <c r="G778">
        <f t="shared" si="148"/>
        <v>37</v>
      </c>
      <c r="H778" s="7" t="str">
        <f>VLOOKUP($G778,KeyValues!$S$2:$T$64,2)</f>
        <v>Scarf 2</v>
      </c>
      <c r="I778">
        <f t="shared" si="147"/>
        <v>777</v>
      </c>
      <c r="J778">
        <f t="shared" si="149"/>
        <v>0</v>
      </c>
      <c r="K778" s="8">
        <f>IF(OR($E778=9,$E778=5),VLOOKUP(J778,KeyValues!$D$2:$E$562,2),IF(AND($E778=14,NOT(VLOOKUP(J778,KeyValues!$D$2:$E$562,2) = 0)),"???",0))</f>
        <v>0</v>
      </c>
      <c r="L778">
        <f t="shared" si="150"/>
        <v>0</v>
      </c>
      <c r="M778">
        <f t="shared" si="151"/>
        <v>0</v>
      </c>
      <c r="N778">
        <f t="shared" si="152"/>
        <v>12</v>
      </c>
      <c r="O778">
        <f t="shared" si="153"/>
        <v>0</v>
      </c>
      <c r="P778">
        <f t="shared" si="154"/>
        <v>3</v>
      </c>
      <c r="Q778">
        <f t="shared" si="155"/>
        <v>0</v>
      </c>
    </row>
    <row r="779" spans="1:17" x14ac:dyDescent="0.25">
      <c r="A779" t="s">
        <v>777</v>
      </c>
      <c r="B779" s="5" t="str">
        <f>VLOOKUP(I779,KeyValues!$J$2:$K$1401,2)</f>
        <v>Clefa-Claw</v>
      </c>
      <c r="C779">
        <f t="shared" si="144"/>
        <v>2500</v>
      </c>
      <c r="D779">
        <f t="shared" si="145"/>
        <v>125</v>
      </c>
      <c r="E779">
        <f t="shared" si="146"/>
        <v>15</v>
      </c>
      <c r="F779" s="7" t="str">
        <f>VLOOKUP(E779,KeyValues!$A$2:$B794,2)</f>
        <v>Specific Items</v>
      </c>
      <c r="G779">
        <f t="shared" si="148"/>
        <v>39</v>
      </c>
      <c r="H779" s="7" t="str">
        <f>VLOOKUP($G779,KeyValues!$S$2:$T$64,2)</f>
        <v>Claw</v>
      </c>
      <c r="I779">
        <f t="shared" si="147"/>
        <v>778</v>
      </c>
      <c r="J779">
        <f t="shared" si="149"/>
        <v>0</v>
      </c>
      <c r="K779" s="8">
        <f>IF(OR($E779=9,$E779=5),VLOOKUP(J779,KeyValues!$D$2:$E$562,2),IF(AND($E779=14,NOT(VLOOKUP(J779,KeyValues!$D$2:$E$562,2) = 0)),"???",0))</f>
        <v>0</v>
      </c>
      <c r="L779">
        <f t="shared" si="150"/>
        <v>0</v>
      </c>
      <c r="M779">
        <f t="shared" si="151"/>
        <v>0</v>
      </c>
      <c r="N779">
        <f t="shared" si="152"/>
        <v>0</v>
      </c>
      <c r="O779">
        <f t="shared" si="153"/>
        <v>0</v>
      </c>
      <c r="P779">
        <f t="shared" si="154"/>
        <v>3</v>
      </c>
      <c r="Q779">
        <f t="shared" si="155"/>
        <v>0</v>
      </c>
    </row>
    <row r="780" spans="1:17" x14ac:dyDescent="0.25">
      <c r="A780" t="s">
        <v>778</v>
      </c>
      <c r="B780" s="5" t="str">
        <f>VLOOKUP(I780,KeyValues!$J$2:$K$1401,2)</f>
        <v>Clefa-Card</v>
      </c>
      <c r="C780">
        <f t="shared" si="144"/>
        <v>2500</v>
      </c>
      <c r="D780">
        <f t="shared" si="145"/>
        <v>125</v>
      </c>
      <c r="E780">
        <f t="shared" si="146"/>
        <v>15</v>
      </c>
      <c r="F780" s="7" t="str">
        <f>VLOOKUP(E780,KeyValues!$A$2:$B795,2)</f>
        <v>Specific Items</v>
      </c>
      <c r="G780">
        <f t="shared" si="148"/>
        <v>27</v>
      </c>
      <c r="H780" s="7" t="str">
        <f>VLOOKUP($G780,KeyValues!$S$2:$T$64,2)</f>
        <v>Tag</v>
      </c>
      <c r="I780">
        <f t="shared" si="147"/>
        <v>779</v>
      </c>
      <c r="J780">
        <f t="shared" si="149"/>
        <v>0</v>
      </c>
      <c r="K780" s="8">
        <f>IF(OR($E780=9,$E780=5),VLOOKUP(J780,KeyValues!$D$2:$E$562,2),IF(AND($E780=14,NOT(VLOOKUP(J780,KeyValues!$D$2:$E$562,2) = 0)),"???",0))</f>
        <v>0</v>
      </c>
      <c r="L780">
        <f t="shared" si="150"/>
        <v>0</v>
      </c>
      <c r="M780">
        <f t="shared" si="151"/>
        <v>0</v>
      </c>
      <c r="N780">
        <f t="shared" si="152"/>
        <v>14</v>
      </c>
      <c r="O780">
        <f t="shared" si="153"/>
        <v>0</v>
      </c>
      <c r="P780">
        <f t="shared" si="154"/>
        <v>3</v>
      </c>
      <c r="Q780">
        <f t="shared" si="155"/>
        <v>0</v>
      </c>
    </row>
    <row r="781" spans="1:17" x14ac:dyDescent="0.25">
      <c r="A781" t="s">
        <v>779</v>
      </c>
      <c r="B781" s="5" t="str">
        <f>VLOOKUP(I781,KeyValues!$J$2:$K$1401,2)</f>
        <v>Moon Rock</v>
      </c>
      <c r="C781">
        <f t="shared" si="144"/>
        <v>2500</v>
      </c>
      <c r="D781">
        <f t="shared" si="145"/>
        <v>125</v>
      </c>
      <c r="E781">
        <f t="shared" si="146"/>
        <v>15</v>
      </c>
      <c r="F781" s="7" t="str">
        <f>VLOOKUP(E781,KeyValues!$A$2:$B796,2)</f>
        <v>Specific Items</v>
      </c>
      <c r="G781">
        <f t="shared" si="148"/>
        <v>49</v>
      </c>
      <c r="H781" s="7" t="str">
        <f>VLOOKUP($G781,KeyValues!$S$2:$T$64,2)</f>
        <v>Jewel</v>
      </c>
      <c r="I781">
        <f t="shared" si="147"/>
        <v>780</v>
      </c>
      <c r="J781">
        <f t="shared" si="149"/>
        <v>0</v>
      </c>
      <c r="K781" s="8">
        <f>IF(OR($E781=9,$E781=5),VLOOKUP(J781,KeyValues!$D$2:$E$562,2),IF(AND($E781=14,NOT(VLOOKUP(J781,KeyValues!$D$2:$E$562,2) = 0)),"???",0))</f>
        <v>0</v>
      </c>
      <c r="L781">
        <f t="shared" si="150"/>
        <v>0</v>
      </c>
      <c r="M781">
        <f t="shared" si="151"/>
        <v>0</v>
      </c>
      <c r="N781">
        <f t="shared" si="152"/>
        <v>6</v>
      </c>
      <c r="O781">
        <f t="shared" si="153"/>
        <v>0</v>
      </c>
      <c r="P781">
        <f t="shared" si="154"/>
        <v>3</v>
      </c>
      <c r="Q781">
        <f t="shared" si="155"/>
        <v>0</v>
      </c>
    </row>
    <row r="782" spans="1:17" x14ac:dyDescent="0.25">
      <c r="A782" t="s">
        <v>780</v>
      </c>
      <c r="B782" s="5" t="str">
        <f>VLOOKUP(I782,KeyValues!$J$2:$K$1401,2)</f>
        <v>Fairy Bow</v>
      </c>
      <c r="C782">
        <f t="shared" si="144"/>
        <v>2500</v>
      </c>
      <c r="D782">
        <f t="shared" si="145"/>
        <v>125</v>
      </c>
      <c r="E782">
        <f t="shared" si="146"/>
        <v>15</v>
      </c>
      <c r="F782" s="7" t="str">
        <f>VLOOKUP(E782,KeyValues!$A$2:$B797,2)</f>
        <v>Specific Items</v>
      </c>
      <c r="G782">
        <f t="shared" si="148"/>
        <v>52</v>
      </c>
      <c r="H782" s="7" t="str">
        <f>VLOOKUP($G782,KeyValues!$S$2:$T$64,2)</f>
        <v>Tie</v>
      </c>
      <c r="I782">
        <f t="shared" si="147"/>
        <v>781</v>
      </c>
      <c r="J782">
        <f t="shared" si="149"/>
        <v>0</v>
      </c>
      <c r="K782" s="8">
        <f>IF(OR($E782=9,$E782=5),VLOOKUP(J782,KeyValues!$D$2:$E$562,2),IF(AND($E782=14,NOT(VLOOKUP(J782,KeyValues!$D$2:$E$562,2) = 0)),"???",0))</f>
        <v>0</v>
      </c>
      <c r="L782">
        <f t="shared" si="150"/>
        <v>0</v>
      </c>
      <c r="M782">
        <f t="shared" si="151"/>
        <v>0</v>
      </c>
      <c r="N782">
        <f t="shared" si="152"/>
        <v>4</v>
      </c>
      <c r="O782">
        <f t="shared" si="153"/>
        <v>0</v>
      </c>
      <c r="P782">
        <f t="shared" si="154"/>
        <v>3</v>
      </c>
      <c r="Q782">
        <f t="shared" si="155"/>
        <v>0</v>
      </c>
    </row>
    <row r="783" spans="1:17" x14ac:dyDescent="0.25">
      <c r="A783" t="s">
        <v>781</v>
      </c>
      <c r="B783" s="5" t="str">
        <f>VLOOKUP(I783,KeyValues!$J$2:$K$1401,2)</f>
        <v>Iggly-Dew</v>
      </c>
      <c r="C783">
        <f t="shared" si="144"/>
        <v>2500</v>
      </c>
      <c r="D783">
        <f t="shared" si="145"/>
        <v>125</v>
      </c>
      <c r="E783">
        <f t="shared" si="146"/>
        <v>15</v>
      </c>
      <c r="F783" s="7" t="str">
        <f>VLOOKUP(E783,KeyValues!$A$2:$B798,2)</f>
        <v>Specific Items</v>
      </c>
      <c r="G783">
        <f t="shared" si="148"/>
        <v>35</v>
      </c>
      <c r="H783" s="7" t="str">
        <f>VLOOKUP($G783,KeyValues!$S$2:$T$64,2)</f>
        <v>Clear Bottle</v>
      </c>
      <c r="I783">
        <f t="shared" si="147"/>
        <v>782</v>
      </c>
      <c r="J783">
        <f t="shared" si="149"/>
        <v>0</v>
      </c>
      <c r="K783" s="8">
        <f>IF(OR($E783=9,$E783=5),VLOOKUP(J783,KeyValues!$D$2:$E$562,2),IF(AND($E783=14,NOT(VLOOKUP(J783,KeyValues!$D$2:$E$562,2) = 0)),"???",0))</f>
        <v>0</v>
      </c>
      <c r="L783">
        <f t="shared" si="150"/>
        <v>0</v>
      </c>
      <c r="M783">
        <f t="shared" si="151"/>
        <v>0</v>
      </c>
      <c r="N783">
        <f t="shared" si="152"/>
        <v>12</v>
      </c>
      <c r="O783">
        <f t="shared" si="153"/>
        <v>0</v>
      </c>
      <c r="P783">
        <f t="shared" si="154"/>
        <v>3</v>
      </c>
      <c r="Q783">
        <f t="shared" si="155"/>
        <v>0</v>
      </c>
    </row>
    <row r="784" spans="1:17" x14ac:dyDescent="0.25">
      <c r="A784" t="s">
        <v>782</v>
      </c>
      <c r="B784" s="5" t="str">
        <f>VLOOKUP(I784,KeyValues!$J$2:$K$1401,2)</f>
        <v>Iggly-Card</v>
      </c>
      <c r="C784">
        <f t="shared" si="144"/>
        <v>2500</v>
      </c>
      <c r="D784">
        <f t="shared" si="145"/>
        <v>125</v>
      </c>
      <c r="E784">
        <f t="shared" si="146"/>
        <v>15</v>
      </c>
      <c r="F784" s="7" t="str">
        <f>VLOOKUP(E784,KeyValues!$A$2:$B799,2)</f>
        <v>Specific Items</v>
      </c>
      <c r="G784">
        <f t="shared" si="148"/>
        <v>27</v>
      </c>
      <c r="H784" s="7" t="str">
        <f>VLOOKUP($G784,KeyValues!$S$2:$T$64,2)</f>
        <v>Tag</v>
      </c>
      <c r="I784">
        <f t="shared" si="147"/>
        <v>783</v>
      </c>
      <c r="J784">
        <f t="shared" si="149"/>
        <v>0</v>
      </c>
      <c r="K784" s="8">
        <f>IF(OR($E784=9,$E784=5),VLOOKUP(J784,KeyValues!$D$2:$E$562,2),IF(AND($E784=14,NOT(VLOOKUP(J784,KeyValues!$D$2:$E$562,2) = 0)),"???",0))</f>
        <v>0</v>
      </c>
      <c r="L784">
        <f t="shared" si="150"/>
        <v>0</v>
      </c>
      <c r="M784">
        <f t="shared" si="151"/>
        <v>0</v>
      </c>
      <c r="N784">
        <f t="shared" si="152"/>
        <v>14</v>
      </c>
      <c r="O784">
        <f t="shared" si="153"/>
        <v>0</v>
      </c>
      <c r="P784">
        <f t="shared" si="154"/>
        <v>3</v>
      </c>
      <c r="Q784">
        <f t="shared" si="155"/>
        <v>0</v>
      </c>
    </row>
    <row r="785" spans="1:17" x14ac:dyDescent="0.25">
      <c r="A785" t="s">
        <v>783</v>
      </c>
      <c r="B785" s="5" t="str">
        <f>VLOOKUP(I785,KeyValues!$J$2:$K$1401,2)</f>
        <v>Bouncy Charm</v>
      </c>
      <c r="C785">
        <f t="shared" si="144"/>
        <v>2500</v>
      </c>
      <c r="D785">
        <f t="shared" si="145"/>
        <v>125</v>
      </c>
      <c r="E785">
        <f t="shared" si="146"/>
        <v>15</v>
      </c>
      <c r="F785" s="7" t="str">
        <f>VLOOKUP(E785,KeyValues!$A$2:$B800,2)</f>
        <v>Specific Items</v>
      </c>
      <c r="G785">
        <f t="shared" si="148"/>
        <v>28</v>
      </c>
      <c r="H785" s="7" t="str">
        <f>VLOOKUP($G785,KeyValues!$S$2:$T$64,2)</f>
        <v>Amulet</v>
      </c>
      <c r="I785">
        <f t="shared" si="147"/>
        <v>784</v>
      </c>
      <c r="J785">
        <f t="shared" si="149"/>
        <v>0</v>
      </c>
      <c r="K785" s="8">
        <f>IF(OR($E785=9,$E785=5),VLOOKUP(J785,KeyValues!$D$2:$E$562,2),IF(AND($E785=14,NOT(VLOOKUP(J785,KeyValues!$D$2:$E$562,2) = 0)),"???",0))</f>
        <v>0</v>
      </c>
      <c r="L785">
        <f t="shared" si="150"/>
        <v>0</v>
      </c>
      <c r="M785">
        <f t="shared" si="151"/>
        <v>0</v>
      </c>
      <c r="N785">
        <f t="shared" si="152"/>
        <v>3</v>
      </c>
      <c r="O785">
        <f t="shared" si="153"/>
        <v>0</v>
      </c>
      <c r="P785">
        <f t="shared" si="154"/>
        <v>3</v>
      </c>
      <c r="Q785">
        <f t="shared" si="155"/>
        <v>0</v>
      </c>
    </row>
    <row r="786" spans="1:17" x14ac:dyDescent="0.25">
      <c r="A786" t="s">
        <v>784</v>
      </c>
      <c r="B786" s="5" t="str">
        <f>VLOOKUP(I786,KeyValues!$J$2:$K$1401,2)</f>
        <v>Pretty Bow</v>
      </c>
      <c r="C786">
        <f t="shared" si="144"/>
        <v>2500</v>
      </c>
      <c r="D786">
        <f t="shared" si="145"/>
        <v>125</v>
      </c>
      <c r="E786">
        <f t="shared" si="146"/>
        <v>15</v>
      </c>
      <c r="F786" s="7" t="str">
        <f>VLOOKUP(E786,KeyValues!$A$2:$B801,2)</f>
        <v>Specific Items</v>
      </c>
      <c r="G786">
        <f t="shared" si="148"/>
        <v>52</v>
      </c>
      <c r="H786" s="7" t="str">
        <f>VLOOKUP($G786,KeyValues!$S$2:$T$64,2)</f>
        <v>Tie</v>
      </c>
      <c r="I786">
        <f t="shared" si="147"/>
        <v>785</v>
      </c>
      <c r="J786">
        <f t="shared" si="149"/>
        <v>0</v>
      </c>
      <c r="K786" s="8">
        <f>IF(OR($E786=9,$E786=5),VLOOKUP(J786,KeyValues!$D$2:$E$562,2),IF(AND($E786=14,NOT(VLOOKUP(J786,KeyValues!$D$2:$E$562,2) = 0)),"???",0))</f>
        <v>0</v>
      </c>
      <c r="L786">
        <f t="shared" si="150"/>
        <v>0</v>
      </c>
      <c r="M786">
        <f t="shared" si="151"/>
        <v>0</v>
      </c>
      <c r="N786">
        <f t="shared" si="152"/>
        <v>4</v>
      </c>
      <c r="O786">
        <f t="shared" si="153"/>
        <v>0</v>
      </c>
      <c r="P786">
        <f t="shared" si="154"/>
        <v>3</v>
      </c>
      <c r="Q786">
        <f t="shared" si="155"/>
        <v>0</v>
      </c>
    </row>
    <row r="787" spans="1:17" x14ac:dyDescent="0.25">
      <c r="A787" t="s">
        <v>785</v>
      </c>
      <c r="B787" s="5" t="str">
        <f>VLOOKUP(I787,KeyValues!$J$2:$K$1401,2)</f>
        <v>Jiggly-Song</v>
      </c>
      <c r="C787">
        <f t="shared" si="144"/>
        <v>2500</v>
      </c>
      <c r="D787">
        <f t="shared" si="145"/>
        <v>125</v>
      </c>
      <c r="E787">
        <f t="shared" si="146"/>
        <v>15</v>
      </c>
      <c r="F787" s="7" t="str">
        <f>VLOOKUP(E787,KeyValues!$A$2:$B802,2)</f>
        <v>Specific Items</v>
      </c>
      <c r="G787">
        <f t="shared" si="148"/>
        <v>7</v>
      </c>
      <c r="H787" s="7" t="str">
        <f>VLOOKUP($G787,KeyValues!$S$2:$T$64,2)</f>
        <v>Music Note</v>
      </c>
      <c r="I787">
        <f t="shared" si="147"/>
        <v>786</v>
      </c>
      <c r="J787">
        <f t="shared" si="149"/>
        <v>0</v>
      </c>
      <c r="K787" s="8">
        <f>IF(OR($E787=9,$E787=5),VLOOKUP(J787,KeyValues!$D$2:$E$562,2),IF(AND($E787=14,NOT(VLOOKUP(J787,KeyValues!$D$2:$E$562,2) = 0)),"???",0))</f>
        <v>0</v>
      </c>
      <c r="L787">
        <f t="shared" si="150"/>
        <v>0</v>
      </c>
      <c r="M787">
        <f t="shared" si="151"/>
        <v>0</v>
      </c>
      <c r="N787">
        <f t="shared" si="152"/>
        <v>0</v>
      </c>
      <c r="O787">
        <f t="shared" si="153"/>
        <v>0</v>
      </c>
      <c r="P787">
        <f t="shared" si="154"/>
        <v>3</v>
      </c>
      <c r="Q787">
        <f t="shared" si="155"/>
        <v>0</v>
      </c>
    </row>
    <row r="788" spans="1:17" x14ac:dyDescent="0.25">
      <c r="A788" t="s">
        <v>786</v>
      </c>
      <c r="B788" s="5" t="str">
        <f>VLOOKUP(I788,KeyValues!$J$2:$K$1401,2)</f>
        <v>Jiggly-Card</v>
      </c>
      <c r="C788">
        <f t="shared" si="144"/>
        <v>2500</v>
      </c>
      <c r="D788">
        <f t="shared" si="145"/>
        <v>125</v>
      </c>
      <c r="E788">
        <f t="shared" si="146"/>
        <v>15</v>
      </c>
      <c r="F788" s="7" t="str">
        <f>VLOOKUP(E788,KeyValues!$A$2:$B803,2)</f>
        <v>Specific Items</v>
      </c>
      <c r="G788">
        <f t="shared" si="148"/>
        <v>27</v>
      </c>
      <c r="H788" s="7" t="str">
        <f>VLOOKUP($G788,KeyValues!$S$2:$T$64,2)</f>
        <v>Tag</v>
      </c>
      <c r="I788">
        <f t="shared" si="147"/>
        <v>787</v>
      </c>
      <c r="J788">
        <f t="shared" si="149"/>
        <v>0</v>
      </c>
      <c r="K788" s="8">
        <f>IF(OR($E788=9,$E788=5),VLOOKUP(J788,KeyValues!$D$2:$E$562,2),IF(AND($E788=14,NOT(VLOOKUP(J788,KeyValues!$D$2:$E$562,2) = 0)),"???",0))</f>
        <v>0</v>
      </c>
      <c r="L788">
        <f t="shared" si="150"/>
        <v>0</v>
      </c>
      <c r="M788">
        <f t="shared" si="151"/>
        <v>0</v>
      </c>
      <c r="N788">
        <f t="shared" si="152"/>
        <v>14</v>
      </c>
      <c r="O788">
        <f t="shared" si="153"/>
        <v>0</v>
      </c>
      <c r="P788">
        <f t="shared" si="154"/>
        <v>3</v>
      </c>
      <c r="Q788">
        <f t="shared" si="155"/>
        <v>0</v>
      </c>
    </row>
    <row r="789" spans="1:17" x14ac:dyDescent="0.25">
      <c r="A789" t="s">
        <v>787</v>
      </c>
      <c r="B789" s="5" t="str">
        <f>VLOOKUP(I789,KeyValues!$J$2:$K$1401,2)</f>
        <v>Slumber Rock</v>
      </c>
      <c r="C789">
        <f t="shared" si="144"/>
        <v>2500</v>
      </c>
      <c r="D789">
        <f t="shared" si="145"/>
        <v>125</v>
      </c>
      <c r="E789">
        <f t="shared" si="146"/>
        <v>15</v>
      </c>
      <c r="F789" s="7" t="str">
        <f>VLOOKUP(E789,KeyValues!$A$2:$B804,2)</f>
        <v>Specific Items</v>
      </c>
      <c r="G789">
        <f t="shared" si="148"/>
        <v>49</v>
      </c>
      <c r="H789" s="7" t="str">
        <f>VLOOKUP($G789,KeyValues!$S$2:$T$64,2)</f>
        <v>Jewel</v>
      </c>
      <c r="I789">
        <f t="shared" si="147"/>
        <v>788</v>
      </c>
      <c r="J789">
        <f t="shared" si="149"/>
        <v>0</v>
      </c>
      <c r="K789" s="8">
        <f>IF(OR($E789=9,$E789=5),VLOOKUP(J789,KeyValues!$D$2:$E$562,2),IF(AND($E789=14,NOT(VLOOKUP(J789,KeyValues!$D$2:$E$562,2) = 0)),"???",0))</f>
        <v>0</v>
      </c>
      <c r="L789">
        <f t="shared" si="150"/>
        <v>0</v>
      </c>
      <c r="M789">
        <f t="shared" si="151"/>
        <v>0</v>
      </c>
      <c r="N789">
        <f t="shared" si="152"/>
        <v>6</v>
      </c>
      <c r="O789">
        <f t="shared" si="153"/>
        <v>0</v>
      </c>
      <c r="P789">
        <f t="shared" si="154"/>
        <v>3</v>
      </c>
      <c r="Q789">
        <f t="shared" si="155"/>
        <v>0</v>
      </c>
    </row>
    <row r="790" spans="1:17" x14ac:dyDescent="0.25">
      <c r="A790" t="s">
        <v>788</v>
      </c>
      <c r="B790" s="5" t="str">
        <f>VLOOKUP(I790,KeyValues!$J$2:$K$1401,2)</f>
        <v>Snooze Ring</v>
      </c>
      <c r="C790">
        <f t="shared" si="144"/>
        <v>2500</v>
      </c>
      <c r="D790">
        <f t="shared" si="145"/>
        <v>125</v>
      </c>
      <c r="E790">
        <f t="shared" si="146"/>
        <v>15</v>
      </c>
      <c r="F790" s="7" t="str">
        <f>VLOOKUP(E790,KeyValues!$A$2:$B805,2)</f>
        <v>Specific Items</v>
      </c>
      <c r="G790">
        <f t="shared" si="148"/>
        <v>54</v>
      </c>
      <c r="H790" s="7" t="str">
        <f>VLOOKUP($G790,KeyValues!$S$2:$T$64,2)</f>
        <v>Ring</v>
      </c>
      <c r="I790">
        <f t="shared" si="147"/>
        <v>789</v>
      </c>
      <c r="J790">
        <f t="shared" si="149"/>
        <v>0</v>
      </c>
      <c r="K790" s="8">
        <f>IF(OR($E790=9,$E790=5),VLOOKUP(J790,KeyValues!$D$2:$E$562,2),IF(AND($E790=14,NOT(VLOOKUP(J790,KeyValues!$D$2:$E$562,2) = 0)),"???",0))</f>
        <v>0</v>
      </c>
      <c r="L790">
        <f t="shared" si="150"/>
        <v>0</v>
      </c>
      <c r="M790">
        <f t="shared" si="151"/>
        <v>0</v>
      </c>
      <c r="N790">
        <f t="shared" si="152"/>
        <v>10</v>
      </c>
      <c r="O790">
        <f t="shared" si="153"/>
        <v>0</v>
      </c>
      <c r="P790">
        <f t="shared" si="154"/>
        <v>3</v>
      </c>
      <c r="Q790">
        <f t="shared" si="155"/>
        <v>0</v>
      </c>
    </row>
    <row r="791" spans="1:17" x14ac:dyDescent="0.25">
      <c r="A791" t="s">
        <v>789</v>
      </c>
      <c r="B791" s="5" t="str">
        <f>VLOOKUP(I791,KeyValues!$J$2:$K$1401,2)</f>
        <v>Wiggly-Hair</v>
      </c>
      <c r="C791">
        <f t="shared" si="144"/>
        <v>2500</v>
      </c>
      <c r="D791">
        <f t="shared" si="145"/>
        <v>125</v>
      </c>
      <c r="E791">
        <f t="shared" si="146"/>
        <v>15</v>
      </c>
      <c r="F791" s="7" t="str">
        <f>VLOOKUP(E791,KeyValues!$A$2:$B806,2)</f>
        <v>Specific Items</v>
      </c>
      <c r="G791">
        <f t="shared" si="148"/>
        <v>33</v>
      </c>
      <c r="H791" s="7" t="str">
        <f>VLOOKUP($G791,KeyValues!$S$2:$T$64,2)</f>
        <v>Hair</v>
      </c>
      <c r="I791">
        <f t="shared" si="147"/>
        <v>790</v>
      </c>
      <c r="J791">
        <f t="shared" si="149"/>
        <v>0</v>
      </c>
      <c r="K791" s="8">
        <f>IF(OR($E791=9,$E791=5),VLOOKUP(J791,KeyValues!$D$2:$E$562,2),IF(AND($E791=14,NOT(VLOOKUP(J791,KeyValues!$D$2:$E$562,2) = 0)),"???",0))</f>
        <v>0</v>
      </c>
      <c r="L791">
        <f t="shared" si="150"/>
        <v>0</v>
      </c>
      <c r="M791">
        <f t="shared" si="151"/>
        <v>0</v>
      </c>
      <c r="N791">
        <f t="shared" si="152"/>
        <v>1</v>
      </c>
      <c r="O791">
        <f t="shared" si="153"/>
        <v>0</v>
      </c>
      <c r="P791">
        <f t="shared" si="154"/>
        <v>3</v>
      </c>
      <c r="Q791">
        <f t="shared" si="155"/>
        <v>0</v>
      </c>
    </row>
    <row r="792" spans="1:17" x14ac:dyDescent="0.25">
      <c r="A792" t="s">
        <v>790</v>
      </c>
      <c r="B792" s="5" t="str">
        <f>VLOOKUP(I792,KeyValues!$J$2:$K$1401,2)</f>
        <v>Wiggly-Card</v>
      </c>
      <c r="C792">
        <f t="shared" si="144"/>
        <v>2500</v>
      </c>
      <c r="D792">
        <f t="shared" si="145"/>
        <v>125</v>
      </c>
      <c r="E792">
        <f t="shared" si="146"/>
        <v>15</v>
      </c>
      <c r="F792" s="7" t="str">
        <f>VLOOKUP(E792,KeyValues!$A$2:$B807,2)</f>
        <v>Specific Items</v>
      </c>
      <c r="G792">
        <f t="shared" si="148"/>
        <v>27</v>
      </c>
      <c r="H792" s="7" t="str">
        <f>VLOOKUP($G792,KeyValues!$S$2:$T$64,2)</f>
        <v>Tag</v>
      </c>
      <c r="I792">
        <f t="shared" si="147"/>
        <v>791</v>
      </c>
      <c r="J792">
        <f t="shared" si="149"/>
        <v>0</v>
      </c>
      <c r="K792" s="8">
        <f>IF(OR($E792=9,$E792=5),VLOOKUP(J792,KeyValues!$D$2:$E$562,2),IF(AND($E792=14,NOT(VLOOKUP(J792,KeyValues!$D$2:$E$562,2) = 0)),"???",0))</f>
        <v>0</v>
      </c>
      <c r="L792">
        <f t="shared" si="150"/>
        <v>0</v>
      </c>
      <c r="M792">
        <f t="shared" si="151"/>
        <v>0</v>
      </c>
      <c r="N792">
        <f t="shared" si="152"/>
        <v>14</v>
      </c>
      <c r="O792">
        <f t="shared" si="153"/>
        <v>0</v>
      </c>
      <c r="P792">
        <f t="shared" si="154"/>
        <v>3</v>
      </c>
      <c r="Q792">
        <f t="shared" si="155"/>
        <v>0</v>
      </c>
    </row>
    <row r="793" spans="1:17" x14ac:dyDescent="0.25">
      <c r="A793" t="s">
        <v>791</v>
      </c>
      <c r="B793" s="5" t="str">
        <f>VLOOKUP(I793,KeyValues!$J$2:$K$1401,2)</f>
        <v>Buddy Rock</v>
      </c>
      <c r="C793">
        <f t="shared" si="144"/>
        <v>2500</v>
      </c>
      <c r="D793">
        <f t="shared" si="145"/>
        <v>125</v>
      </c>
      <c r="E793">
        <f t="shared" si="146"/>
        <v>15</v>
      </c>
      <c r="F793" s="7" t="str">
        <f>VLOOKUP(E793,KeyValues!$A$2:$B808,2)</f>
        <v>Specific Items</v>
      </c>
      <c r="G793">
        <f t="shared" si="148"/>
        <v>49</v>
      </c>
      <c r="H793" s="7" t="str">
        <f>VLOOKUP($G793,KeyValues!$S$2:$T$64,2)</f>
        <v>Jewel</v>
      </c>
      <c r="I793">
        <f t="shared" si="147"/>
        <v>792</v>
      </c>
      <c r="J793">
        <f t="shared" si="149"/>
        <v>0</v>
      </c>
      <c r="K793" s="8">
        <f>IF(OR($E793=9,$E793=5),VLOOKUP(J793,KeyValues!$D$2:$E$562,2),IF(AND($E793=14,NOT(VLOOKUP(J793,KeyValues!$D$2:$E$562,2) = 0)),"???",0))</f>
        <v>0</v>
      </c>
      <c r="L793">
        <f t="shared" si="150"/>
        <v>0</v>
      </c>
      <c r="M793">
        <f t="shared" si="151"/>
        <v>0</v>
      </c>
      <c r="N793">
        <f t="shared" si="152"/>
        <v>6</v>
      </c>
      <c r="O793">
        <f t="shared" si="153"/>
        <v>0</v>
      </c>
      <c r="P793">
        <f t="shared" si="154"/>
        <v>3</v>
      </c>
      <c r="Q793">
        <f t="shared" si="155"/>
        <v>0</v>
      </c>
    </row>
    <row r="794" spans="1:17" x14ac:dyDescent="0.25">
      <c r="A794" t="s">
        <v>792</v>
      </c>
      <c r="B794" s="5" t="str">
        <f>VLOOKUP(I794,KeyValues!$J$2:$K$1401,2)</f>
        <v>Friend Torc</v>
      </c>
      <c r="C794">
        <f t="shared" si="144"/>
        <v>2500</v>
      </c>
      <c r="D794">
        <f t="shared" si="145"/>
        <v>125</v>
      </c>
      <c r="E794">
        <f t="shared" si="146"/>
        <v>15</v>
      </c>
      <c r="F794" s="7" t="str">
        <f>VLOOKUP(E794,KeyValues!$A$2:$B809,2)</f>
        <v>Specific Items</v>
      </c>
      <c r="G794">
        <f t="shared" si="148"/>
        <v>54</v>
      </c>
      <c r="H794" s="7" t="str">
        <f>VLOOKUP($G794,KeyValues!$S$2:$T$64,2)</f>
        <v>Ring</v>
      </c>
      <c r="I794">
        <f t="shared" si="147"/>
        <v>793</v>
      </c>
      <c r="J794">
        <f t="shared" si="149"/>
        <v>0</v>
      </c>
      <c r="K794" s="8">
        <f>IF(OR($E794=9,$E794=5),VLOOKUP(J794,KeyValues!$D$2:$E$562,2),IF(AND($E794=14,NOT(VLOOKUP(J794,KeyValues!$D$2:$E$562,2) = 0)),"???",0))</f>
        <v>0</v>
      </c>
      <c r="L794">
        <f t="shared" si="150"/>
        <v>0</v>
      </c>
      <c r="M794">
        <f t="shared" si="151"/>
        <v>0</v>
      </c>
      <c r="N794">
        <f t="shared" si="152"/>
        <v>5</v>
      </c>
      <c r="O794">
        <f t="shared" si="153"/>
        <v>0</v>
      </c>
      <c r="P794">
        <f t="shared" si="154"/>
        <v>3</v>
      </c>
      <c r="Q794">
        <f t="shared" si="155"/>
        <v>0</v>
      </c>
    </row>
    <row r="795" spans="1:17" x14ac:dyDescent="0.25">
      <c r="A795" t="s">
        <v>793</v>
      </c>
      <c r="B795" s="5" t="str">
        <f>VLOOKUP(I795,KeyValues!$J$2:$K$1401,2)</f>
        <v>Togepi Dew</v>
      </c>
      <c r="C795">
        <f t="shared" si="144"/>
        <v>2500</v>
      </c>
      <c r="D795">
        <f t="shared" si="145"/>
        <v>125</v>
      </c>
      <c r="E795">
        <f t="shared" si="146"/>
        <v>15</v>
      </c>
      <c r="F795" s="7" t="str">
        <f>VLOOKUP(E795,KeyValues!$A$2:$B810,2)</f>
        <v>Specific Items</v>
      </c>
      <c r="G795">
        <f t="shared" si="148"/>
        <v>35</v>
      </c>
      <c r="H795" s="7" t="str">
        <f>VLOOKUP($G795,KeyValues!$S$2:$T$64,2)</f>
        <v>Clear Bottle</v>
      </c>
      <c r="I795">
        <f t="shared" si="147"/>
        <v>794</v>
      </c>
      <c r="J795">
        <f t="shared" si="149"/>
        <v>0</v>
      </c>
      <c r="K795" s="8">
        <f>IF(OR($E795=9,$E795=5),VLOOKUP(J795,KeyValues!$D$2:$E$562,2),IF(AND($E795=14,NOT(VLOOKUP(J795,KeyValues!$D$2:$E$562,2) = 0)),"???",0))</f>
        <v>0</v>
      </c>
      <c r="L795">
        <f t="shared" si="150"/>
        <v>0</v>
      </c>
      <c r="M795">
        <f t="shared" si="151"/>
        <v>0</v>
      </c>
      <c r="N795">
        <f t="shared" si="152"/>
        <v>12</v>
      </c>
      <c r="O795">
        <f t="shared" si="153"/>
        <v>0</v>
      </c>
      <c r="P795">
        <f t="shared" si="154"/>
        <v>3</v>
      </c>
      <c r="Q795">
        <f t="shared" si="155"/>
        <v>0</v>
      </c>
    </row>
    <row r="796" spans="1:17" x14ac:dyDescent="0.25">
      <c r="A796" t="s">
        <v>794</v>
      </c>
      <c r="B796" s="5" t="str">
        <f>VLOOKUP(I796,KeyValues!$J$2:$K$1401,2)</f>
        <v>Togepi Card</v>
      </c>
      <c r="C796">
        <f t="shared" si="144"/>
        <v>2500</v>
      </c>
      <c r="D796">
        <f t="shared" si="145"/>
        <v>125</v>
      </c>
      <c r="E796">
        <f t="shared" si="146"/>
        <v>15</v>
      </c>
      <c r="F796" s="7" t="str">
        <f>VLOOKUP(E796,KeyValues!$A$2:$B811,2)</f>
        <v>Specific Items</v>
      </c>
      <c r="G796">
        <f t="shared" si="148"/>
        <v>27</v>
      </c>
      <c r="H796" s="7" t="str">
        <f>VLOOKUP($G796,KeyValues!$S$2:$T$64,2)</f>
        <v>Tag</v>
      </c>
      <c r="I796">
        <f t="shared" si="147"/>
        <v>795</v>
      </c>
      <c r="J796">
        <f t="shared" si="149"/>
        <v>0</v>
      </c>
      <c r="K796" s="8">
        <f>IF(OR($E796=9,$E796=5),VLOOKUP(J796,KeyValues!$D$2:$E$562,2),IF(AND($E796=14,NOT(VLOOKUP(J796,KeyValues!$D$2:$E$562,2) = 0)),"???",0))</f>
        <v>0</v>
      </c>
      <c r="L796">
        <f t="shared" si="150"/>
        <v>0</v>
      </c>
      <c r="M796">
        <f t="shared" si="151"/>
        <v>0</v>
      </c>
      <c r="N796">
        <f t="shared" si="152"/>
        <v>14</v>
      </c>
      <c r="O796">
        <f t="shared" si="153"/>
        <v>0</v>
      </c>
      <c r="P796">
        <f t="shared" si="154"/>
        <v>3</v>
      </c>
      <c r="Q796">
        <f t="shared" si="155"/>
        <v>0</v>
      </c>
    </row>
    <row r="797" spans="1:17" x14ac:dyDescent="0.25">
      <c r="A797" t="s">
        <v>795</v>
      </c>
      <c r="B797" s="5" t="str">
        <f>VLOOKUP(I797,KeyValues!$J$2:$K$1401,2)</f>
        <v>Pure Heart</v>
      </c>
      <c r="C797">
        <f t="shared" si="144"/>
        <v>2500</v>
      </c>
      <c r="D797">
        <f t="shared" si="145"/>
        <v>125</v>
      </c>
      <c r="E797">
        <f t="shared" si="146"/>
        <v>15</v>
      </c>
      <c r="F797" s="7" t="str">
        <f>VLOOKUP(E797,KeyValues!$A$2:$B812,2)</f>
        <v>Specific Items</v>
      </c>
      <c r="G797">
        <f t="shared" si="148"/>
        <v>42</v>
      </c>
      <c r="H797" s="7" t="str">
        <f>VLOOKUP($G797,KeyValues!$S$2:$T$64,2)</f>
        <v>Heart</v>
      </c>
      <c r="I797">
        <f t="shared" si="147"/>
        <v>796</v>
      </c>
      <c r="J797">
        <f t="shared" si="149"/>
        <v>0</v>
      </c>
      <c r="K797" s="8">
        <f>IF(OR($E797=9,$E797=5),VLOOKUP(J797,KeyValues!$D$2:$E$562,2),IF(AND($E797=14,NOT(VLOOKUP(J797,KeyValues!$D$2:$E$562,2) = 0)),"???",0))</f>
        <v>0</v>
      </c>
      <c r="L797">
        <f t="shared" si="150"/>
        <v>0</v>
      </c>
      <c r="M797">
        <f t="shared" si="151"/>
        <v>0</v>
      </c>
      <c r="N797">
        <f t="shared" si="152"/>
        <v>4</v>
      </c>
      <c r="O797">
        <f t="shared" si="153"/>
        <v>0</v>
      </c>
      <c r="P797">
        <f t="shared" si="154"/>
        <v>3</v>
      </c>
      <c r="Q797">
        <f t="shared" si="155"/>
        <v>0</v>
      </c>
    </row>
    <row r="798" spans="1:17" x14ac:dyDescent="0.25">
      <c r="A798" t="s">
        <v>796</v>
      </c>
      <c r="B798" s="5" t="str">
        <f>VLOOKUP(I798,KeyValues!$J$2:$K$1401,2)</f>
        <v>Angel Scarf</v>
      </c>
      <c r="C798">
        <f t="shared" si="144"/>
        <v>2500</v>
      </c>
      <c r="D798">
        <f t="shared" si="145"/>
        <v>125</v>
      </c>
      <c r="E798">
        <f t="shared" si="146"/>
        <v>15</v>
      </c>
      <c r="F798" s="7" t="str">
        <f>VLOOKUP(E798,KeyValues!$A$2:$B813,2)</f>
        <v>Specific Items</v>
      </c>
      <c r="G798">
        <f t="shared" si="148"/>
        <v>37</v>
      </c>
      <c r="H798" s="7" t="str">
        <f>VLOOKUP($G798,KeyValues!$S$2:$T$64,2)</f>
        <v>Scarf 2</v>
      </c>
      <c r="I798">
        <f t="shared" si="147"/>
        <v>797</v>
      </c>
      <c r="J798">
        <f t="shared" si="149"/>
        <v>0</v>
      </c>
      <c r="K798" s="8">
        <f>IF(OR($E798=9,$E798=5),VLOOKUP(J798,KeyValues!$D$2:$E$562,2),IF(AND($E798=14,NOT(VLOOKUP(J798,KeyValues!$D$2:$E$562,2) = 0)),"???",0))</f>
        <v>0</v>
      </c>
      <c r="L798">
        <f t="shared" si="150"/>
        <v>0</v>
      </c>
      <c r="M798">
        <f t="shared" si="151"/>
        <v>0</v>
      </c>
      <c r="N798">
        <f t="shared" si="152"/>
        <v>12</v>
      </c>
      <c r="O798">
        <f t="shared" si="153"/>
        <v>0</v>
      </c>
      <c r="P798">
        <f t="shared" si="154"/>
        <v>3</v>
      </c>
      <c r="Q798">
        <f t="shared" si="155"/>
        <v>0</v>
      </c>
    </row>
    <row r="799" spans="1:17" x14ac:dyDescent="0.25">
      <c r="A799" t="s">
        <v>797</v>
      </c>
      <c r="B799" s="5" t="str">
        <f>VLOOKUP(I799,KeyValues!$J$2:$K$1401,2)</f>
        <v>Togetic Wing</v>
      </c>
      <c r="C799">
        <f t="shared" si="144"/>
        <v>2500</v>
      </c>
      <c r="D799">
        <f t="shared" si="145"/>
        <v>125</v>
      </c>
      <c r="E799">
        <f t="shared" si="146"/>
        <v>15</v>
      </c>
      <c r="F799" s="7" t="str">
        <f>VLOOKUP(E799,KeyValues!$A$2:$B814,2)</f>
        <v>Specific Items</v>
      </c>
      <c r="G799">
        <f t="shared" si="148"/>
        <v>44</v>
      </c>
      <c r="H799" s="7" t="str">
        <f>VLOOKUP($G799,KeyValues!$S$2:$T$64,2)</f>
        <v>Feather</v>
      </c>
      <c r="I799">
        <f t="shared" si="147"/>
        <v>798</v>
      </c>
      <c r="J799">
        <f t="shared" si="149"/>
        <v>0</v>
      </c>
      <c r="K799" s="8">
        <f>IF(OR($E799=9,$E799=5),VLOOKUP(J799,KeyValues!$D$2:$E$562,2),IF(AND($E799=14,NOT(VLOOKUP(J799,KeyValues!$D$2:$E$562,2) = 0)),"???",0))</f>
        <v>0</v>
      </c>
      <c r="L799">
        <f t="shared" si="150"/>
        <v>0</v>
      </c>
      <c r="M799">
        <f t="shared" si="151"/>
        <v>0</v>
      </c>
      <c r="N799">
        <f t="shared" si="152"/>
        <v>12</v>
      </c>
      <c r="O799">
        <f t="shared" si="153"/>
        <v>0</v>
      </c>
      <c r="P799">
        <f t="shared" si="154"/>
        <v>3</v>
      </c>
      <c r="Q799">
        <f t="shared" si="155"/>
        <v>0</v>
      </c>
    </row>
    <row r="800" spans="1:17" x14ac:dyDescent="0.25">
      <c r="A800" t="s">
        <v>798</v>
      </c>
      <c r="B800" s="5" t="str">
        <f>VLOOKUP(I800,KeyValues!$J$2:$K$1401,2)</f>
        <v>Togetic Card</v>
      </c>
      <c r="C800">
        <f t="shared" si="144"/>
        <v>2500</v>
      </c>
      <c r="D800">
        <f t="shared" si="145"/>
        <v>125</v>
      </c>
      <c r="E800">
        <f t="shared" si="146"/>
        <v>15</v>
      </c>
      <c r="F800" s="7" t="str">
        <f>VLOOKUP(E800,KeyValues!$A$2:$B815,2)</f>
        <v>Specific Items</v>
      </c>
      <c r="G800">
        <f t="shared" si="148"/>
        <v>27</v>
      </c>
      <c r="H800" s="7" t="str">
        <f>VLOOKUP($G800,KeyValues!$S$2:$T$64,2)</f>
        <v>Tag</v>
      </c>
      <c r="I800">
        <f t="shared" si="147"/>
        <v>799</v>
      </c>
      <c r="J800">
        <f t="shared" si="149"/>
        <v>0</v>
      </c>
      <c r="K800" s="8">
        <f>IF(OR($E800=9,$E800=5),VLOOKUP(J800,KeyValues!$D$2:$E$562,2),IF(AND($E800=14,NOT(VLOOKUP(J800,KeyValues!$D$2:$E$562,2) = 0)),"???",0))</f>
        <v>0</v>
      </c>
      <c r="L800">
        <f t="shared" si="150"/>
        <v>0</v>
      </c>
      <c r="M800">
        <f t="shared" si="151"/>
        <v>0</v>
      </c>
      <c r="N800">
        <f t="shared" si="152"/>
        <v>14</v>
      </c>
      <c r="O800">
        <f t="shared" si="153"/>
        <v>0</v>
      </c>
      <c r="P800">
        <f t="shared" si="154"/>
        <v>3</v>
      </c>
      <c r="Q800">
        <f t="shared" si="155"/>
        <v>0</v>
      </c>
    </row>
    <row r="801" spans="1:17" x14ac:dyDescent="0.25">
      <c r="A801" t="s">
        <v>799</v>
      </c>
      <c r="B801" s="5" t="str">
        <f>VLOOKUP(I801,KeyValues!$J$2:$K$1401,2)</f>
        <v>Happy Rock</v>
      </c>
      <c r="C801">
        <f t="shared" si="144"/>
        <v>2500</v>
      </c>
      <c r="D801">
        <f t="shared" si="145"/>
        <v>125</v>
      </c>
      <c r="E801">
        <f t="shared" si="146"/>
        <v>15</v>
      </c>
      <c r="F801" s="7" t="str">
        <f>VLOOKUP(E801,KeyValues!$A$2:$B816,2)</f>
        <v>Specific Items</v>
      </c>
      <c r="G801">
        <f t="shared" si="148"/>
        <v>49</v>
      </c>
      <c r="H801" s="7" t="str">
        <f>VLOOKUP($G801,KeyValues!$S$2:$T$64,2)</f>
        <v>Jewel</v>
      </c>
      <c r="I801">
        <f t="shared" si="147"/>
        <v>800</v>
      </c>
      <c r="J801">
        <f t="shared" si="149"/>
        <v>0</v>
      </c>
      <c r="K801" s="8">
        <f>IF(OR($E801=9,$E801=5),VLOOKUP(J801,KeyValues!$D$2:$E$562,2),IF(AND($E801=14,NOT(VLOOKUP(J801,KeyValues!$D$2:$E$562,2) = 0)),"???",0))</f>
        <v>0</v>
      </c>
      <c r="L801">
        <f t="shared" si="150"/>
        <v>0</v>
      </c>
      <c r="M801">
        <f t="shared" si="151"/>
        <v>0</v>
      </c>
      <c r="N801">
        <f t="shared" si="152"/>
        <v>6</v>
      </c>
      <c r="O801">
        <f t="shared" si="153"/>
        <v>0</v>
      </c>
      <c r="P801">
        <f t="shared" si="154"/>
        <v>3</v>
      </c>
      <c r="Q801">
        <f t="shared" si="155"/>
        <v>0</v>
      </c>
    </row>
    <row r="802" spans="1:17" x14ac:dyDescent="0.25">
      <c r="A802" t="s">
        <v>800</v>
      </c>
      <c r="B802" s="5" t="str">
        <f>VLOOKUP(I802,KeyValues!$J$2:$K$1401,2)</f>
        <v>Luck Brooch</v>
      </c>
      <c r="C802">
        <f t="shared" si="144"/>
        <v>2500</v>
      </c>
      <c r="D802">
        <f t="shared" si="145"/>
        <v>125</v>
      </c>
      <c r="E802">
        <f t="shared" si="146"/>
        <v>15</v>
      </c>
      <c r="F802" s="7" t="str">
        <f>VLOOKUP(E802,KeyValues!$A$2:$B817,2)</f>
        <v>Specific Items</v>
      </c>
      <c r="G802">
        <f t="shared" si="148"/>
        <v>47</v>
      </c>
      <c r="H802" s="7" t="str">
        <f>VLOOKUP($G802,KeyValues!$S$2:$T$64,2)</f>
        <v>Brooch</v>
      </c>
      <c r="I802">
        <f t="shared" si="147"/>
        <v>801</v>
      </c>
      <c r="J802">
        <f t="shared" si="149"/>
        <v>0</v>
      </c>
      <c r="K802" s="8">
        <f>IF(OR($E802=9,$E802=5),VLOOKUP(J802,KeyValues!$D$2:$E$562,2),IF(AND($E802=14,NOT(VLOOKUP(J802,KeyValues!$D$2:$E$562,2) = 0)),"???",0))</f>
        <v>0</v>
      </c>
      <c r="L802">
        <f t="shared" si="150"/>
        <v>0</v>
      </c>
      <c r="M802">
        <f t="shared" si="151"/>
        <v>0</v>
      </c>
      <c r="N802">
        <f t="shared" si="152"/>
        <v>3</v>
      </c>
      <c r="O802">
        <f t="shared" si="153"/>
        <v>0</v>
      </c>
      <c r="P802">
        <f t="shared" si="154"/>
        <v>3</v>
      </c>
      <c r="Q802">
        <f t="shared" si="155"/>
        <v>0</v>
      </c>
    </row>
    <row r="803" spans="1:17" x14ac:dyDescent="0.25">
      <c r="A803" t="s">
        <v>801</v>
      </c>
      <c r="B803" s="5" t="str">
        <f>VLOOKUP(I803,KeyValues!$J$2:$K$1401,2)</f>
        <v>Togek-Wing</v>
      </c>
      <c r="C803">
        <f t="shared" si="144"/>
        <v>2500</v>
      </c>
      <c r="D803">
        <f t="shared" si="145"/>
        <v>125</v>
      </c>
      <c r="E803">
        <f t="shared" si="146"/>
        <v>15</v>
      </c>
      <c r="F803" s="7" t="str">
        <f>VLOOKUP(E803,KeyValues!$A$2:$B818,2)</f>
        <v>Specific Items</v>
      </c>
      <c r="G803">
        <f t="shared" si="148"/>
        <v>44</v>
      </c>
      <c r="H803" s="7" t="str">
        <f>VLOOKUP($G803,KeyValues!$S$2:$T$64,2)</f>
        <v>Feather</v>
      </c>
      <c r="I803">
        <f t="shared" si="147"/>
        <v>802</v>
      </c>
      <c r="J803">
        <f t="shared" si="149"/>
        <v>0</v>
      </c>
      <c r="K803" s="8">
        <f>IF(OR($E803=9,$E803=5),VLOOKUP(J803,KeyValues!$D$2:$E$562,2),IF(AND($E803=14,NOT(VLOOKUP(J803,KeyValues!$D$2:$E$562,2) = 0)),"???",0))</f>
        <v>0</v>
      </c>
      <c r="L803">
        <f t="shared" si="150"/>
        <v>0</v>
      </c>
      <c r="M803">
        <f t="shared" si="151"/>
        <v>0</v>
      </c>
      <c r="N803">
        <f t="shared" si="152"/>
        <v>12</v>
      </c>
      <c r="O803">
        <f t="shared" si="153"/>
        <v>0</v>
      </c>
      <c r="P803">
        <f t="shared" si="154"/>
        <v>3</v>
      </c>
      <c r="Q803">
        <f t="shared" si="155"/>
        <v>0</v>
      </c>
    </row>
    <row r="804" spans="1:17" x14ac:dyDescent="0.25">
      <c r="A804" t="s">
        <v>802</v>
      </c>
      <c r="B804" s="5" t="str">
        <f>VLOOKUP(I804,KeyValues!$J$2:$K$1401,2)</f>
        <v>Togek-Card</v>
      </c>
      <c r="C804">
        <f t="shared" si="144"/>
        <v>2500</v>
      </c>
      <c r="D804">
        <f t="shared" si="145"/>
        <v>125</v>
      </c>
      <c r="E804">
        <f t="shared" si="146"/>
        <v>15</v>
      </c>
      <c r="F804" s="7" t="str">
        <f>VLOOKUP(E804,KeyValues!$A$2:$B819,2)</f>
        <v>Specific Items</v>
      </c>
      <c r="G804">
        <f t="shared" si="148"/>
        <v>27</v>
      </c>
      <c r="H804" s="7" t="str">
        <f>VLOOKUP($G804,KeyValues!$S$2:$T$64,2)</f>
        <v>Tag</v>
      </c>
      <c r="I804">
        <f t="shared" si="147"/>
        <v>803</v>
      </c>
      <c r="J804">
        <f t="shared" si="149"/>
        <v>0</v>
      </c>
      <c r="K804" s="8">
        <f>IF(OR($E804=9,$E804=5),VLOOKUP(J804,KeyValues!$D$2:$E$562,2),IF(AND($E804=14,NOT(VLOOKUP(J804,KeyValues!$D$2:$E$562,2) = 0)),"???",0))</f>
        <v>0</v>
      </c>
      <c r="L804">
        <f t="shared" si="150"/>
        <v>0</v>
      </c>
      <c r="M804">
        <f t="shared" si="151"/>
        <v>0</v>
      </c>
      <c r="N804">
        <f t="shared" si="152"/>
        <v>14</v>
      </c>
      <c r="O804">
        <f t="shared" si="153"/>
        <v>0</v>
      </c>
      <c r="P804">
        <f t="shared" si="154"/>
        <v>3</v>
      </c>
      <c r="Q804">
        <f t="shared" si="155"/>
        <v>0</v>
      </c>
    </row>
    <row r="805" spans="1:17" x14ac:dyDescent="0.25">
      <c r="A805" t="s">
        <v>803</v>
      </c>
      <c r="B805" s="5" t="str">
        <f>VLOOKUP(I805,KeyValues!$J$2:$K$1401,2)</f>
        <v>Ovation Rock</v>
      </c>
      <c r="C805">
        <f t="shared" si="144"/>
        <v>2500</v>
      </c>
      <c r="D805">
        <f t="shared" si="145"/>
        <v>125</v>
      </c>
      <c r="E805">
        <f t="shared" si="146"/>
        <v>15</v>
      </c>
      <c r="F805" s="7" t="str">
        <f>VLOOKUP(E805,KeyValues!$A$2:$B820,2)</f>
        <v>Specific Items</v>
      </c>
      <c r="G805">
        <f t="shared" si="148"/>
        <v>49</v>
      </c>
      <c r="H805" s="7" t="str">
        <f>VLOOKUP($G805,KeyValues!$S$2:$T$64,2)</f>
        <v>Jewel</v>
      </c>
      <c r="I805">
        <f t="shared" si="147"/>
        <v>804</v>
      </c>
      <c r="J805">
        <f t="shared" si="149"/>
        <v>0</v>
      </c>
      <c r="K805" s="8">
        <f>IF(OR($E805=9,$E805=5),VLOOKUP(J805,KeyValues!$D$2:$E$562,2),IF(AND($E805=14,NOT(VLOOKUP(J805,KeyValues!$D$2:$E$562,2) = 0)),"???",0))</f>
        <v>0</v>
      </c>
      <c r="L805">
        <f t="shared" si="150"/>
        <v>0</v>
      </c>
      <c r="M805">
        <f t="shared" si="151"/>
        <v>0</v>
      </c>
      <c r="N805">
        <f t="shared" si="152"/>
        <v>6</v>
      </c>
      <c r="O805">
        <f t="shared" si="153"/>
        <v>0</v>
      </c>
      <c r="P805">
        <f t="shared" si="154"/>
        <v>3</v>
      </c>
      <c r="Q805">
        <f t="shared" si="155"/>
        <v>0</v>
      </c>
    </row>
    <row r="806" spans="1:17" x14ac:dyDescent="0.25">
      <c r="A806" t="s">
        <v>804</v>
      </c>
      <c r="B806" s="5" t="str">
        <f>VLOOKUP(I806,KeyValues!$J$2:$K$1401,2)</f>
        <v>Glitter Robe</v>
      </c>
      <c r="C806">
        <f t="shared" si="144"/>
        <v>2500</v>
      </c>
      <c r="D806">
        <f t="shared" si="145"/>
        <v>125</v>
      </c>
      <c r="E806">
        <f t="shared" si="146"/>
        <v>15</v>
      </c>
      <c r="F806" s="7" t="str">
        <f>VLOOKUP(E806,KeyValues!$A$2:$B821,2)</f>
        <v>Specific Items</v>
      </c>
      <c r="G806">
        <f t="shared" si="148"/>
        <v>57</v>
      </c>
      <c r="H806" s="7" t="str">
        <f>VLOOKUP($G806,KeyValues!$S$2:$T$64,2)</f>
        <v>Robe</v>
      </c>
      <c r="I806">
        <f t="shared" si="147"/>
        <v>805</v>
      </c>
      <c r="J806">
        <f t="shared" si="149"/>
        <v>0</v>
      </c>
      <c r="K806" s="8">
        <f>IF(OR($E806=9,$E806=5),VLOOKUP(J806,KeyValues!$D$2:$E$562,2),IF(AND($E806=14,NOT(VLOOKUP(J806,KeyValues!$D$2:$E$562,2) = 0)),"???",0))</f>
        <v>0</v>
      </c>
      <c r="L806">
        <f t="shared" si="150"/>
        <v>0</v>
      </c>
      <c r="M806">
        <f t="shared" si="151"/>
        <v>0</v>
      </c>
      <c r="N806">
        <f t="shared" si="152"/>
        <v>10</v>
      </c>
      <c r="O806">
        <f t="shared" si="153"/>
        <v>0</v>
      </c>
      <c r="P806">
        <f t="shared" si="154"/>
        <v>3</v>
      </c>
      <c r="Q806">
        <f t="shared" si="155"/>
        <v>0</v>
      </c>
    </row>
    <row r="807" spans="1:17" x14ac:dyDescent="0.25">
      <c r="A807" t="s">
        <v>805</v>
      </c>
      <c r="B807" s="5" t="str">
        <f>VLOOKUP(I807,KeyValues!$J$2:$K$1401,2)</f>
        <v>Sneasel Claw</v>
      </c>
      <c r="C807">
        <f t="shared" si="144"/>
        <v>2500</v>
      </c>
      <c r="D807">
        <f t="shared" si="145"/>
        <v>125</v>
      </c>
      <c r="E807">
        <f t="shared" si="146"/>
        <v>15</v>
      </c>
      <c r="F807" s="7" t="str">
        <f>VLOOKUP(E807,KeyValues!$A$2:$B822,2)</f>
        <v>Specific Items</v>
      </c>
      <c r="G807">
        <f t="shared" si="148"/>
        <v>39</v>
      </c>
      <c r="H807" s="7" t="str">
        <f>VLOOKUP($G807,KeyValues!$S$2:$T$64,2)</f>
        <v>Claw</v>
      </c>
      <c r="I807">
        <f t="shared" si="147"/>
        <v>806</v>
      </c>
      <c r="J807">
        <f t="shared" si="149"/>
        <v>0</v>
      </c>
      <c r="K807" s="8">
        <f>IF(OR($E807=9,$E807=5),VLOOKUP(J807,KeyValues!$D$2:$E$562,2),IF(AND($E807=14,NOT(VLOOKUP(J807,KeyValues!$D$2:$E$562,2) = 0)),"???",0))</f>
        <v>0</v>
      </c>
      <c r="L807">
        <f t="shared" si="150"/>
        <v>0</v>
      </c>
      <c r="M807">
        <f t="shared" si="151"/>
        <v>0</v>
      </c>
      <c r="N807">
        <f t="shared" si="152"/>
        <v>0</v>
      </c>
      <c r="O807">
        <f t="shared" si="153"/>
        <v>0</v>
      </c>
      <c r="P807">
        <f t="shared" si="154"/>
        <v>3</v>
      </c>
      <c r="Q807">
        <f t="shared" si="155"/>
        <v>0</v>
      </c>
    </row>
    <row r="808" spans="1:17" x14ac:dyDescent="0.25">
      <c r="A808" t="s">
        <v>806</v>
      </c>
      <c r="B808" s="5" t="str">
        <f>VLOOKUP(I808,KeyValues!$J$2:$K$1401,2)</f>
        <v>Sneasel Card</v>
      </c>
      <c r="C808">
        <f t="shared" si="144"/>
        <v>2500</v>
      </c>
      <c r="D808">
        <f t="shared" si="145"/>
        <v>125</v>
      </c>
      <c r="E808">
        <f t="shared" si="146"/>
        <v>15</v>
      </c>
      <c r="F808" s="7" t="str">
        <f>VLOOKUP(E808,KeyValues!$A$2:$B823,2)</f>
        <v>Specific Items</v>
      </c>
      <c r="G808">
        <f t="shared" si="148"/>
        <v>27</v>
      </c>
      <c r="H808" s="7" t="str">
        <f>VLOOKUP($G808,KeyValues!$S$2:$T$64,2)</f>
        <v>Tag</v>
      </c>
      <c r="I808">
        <f t="shared" si="147"/>
        <v>807</v>
      </c>
      <c r="J808">
        <f t="shared" si="149"/>
        <v>0</v>
      </c>
      <c r="K808" s="8">
        <f>IF(OR($E808=9,$E808=5),VLOOKUP(J808,KeyValues!$D$2:$E$562,2),IF(AND($E808=14,NOT(VLOOKUP(J808,KeyValues!$D$2:$E$562,2) = 0)),"???",0))</f>
        <v>0</v>
      </c>
      <c r="L808">
        <f t="shared" si="150"/>
        <v>0</v>
      </c>
      <c r="M808">
        <f t="shared" si="151"/>
        <v>0</v>
      </c>
      <c r="N808">
        <f t="shared" si="152"/>
        <v>14</v>
      </c>
      <c r="O808">
        <f t="shared" si="153"/>
        <v>0</v>
      </c>
      <c r="P808">
        <f t="shared" si="154"/>
        <v>3</v>
      </c>
      <c r="Q808">
        <f t="shared" si="155"/>
        <v>0</v>
      </c>
    </row>
    <row r="809" spans="1:17" x14ac:dyDescent="0.25">
      <c r="A809" t="s">
        <v>807</v>
      </c>
      <c r="B809" s="5" t="str">
        <f>VLOOKUP(I809,KeyValues!$J$2:$K$1401,2)</f>
        <v>Dusk Jewel</v>
      </c>
      <c r="C809">
        <f t="shared" si="144"/>
        <v>2500</v>
      </c>
      <c r="D809">
        <f t="shared" si="145"/>
        <v>125</v>
      </c>
      <c r="E809">
        <f t="shared" si="146"/>
        <v>15</v>
      </c>
      <c r="F809" s="7" t="str">
        <f>VLOOKUP(E809,KeyValues!$A$2:$B824,2)</f>
        <v>Specific Items</v>
      </c>
      <c r="G809">
        <f t="shared" si="148"/>
        <v>49</v>
      </c>
      <c r="H809" s="7" t="str">
        <f>VLOOKUP($G809,KeyValues!$S$2:$T$64,2)</f>
        <v>Jewel</v>
      </c>
      <c r="I809">
        <f t="shared" si="147"/>
        <v>808</v>
      </c>
      <c r="J809">
        <f t="shared" si="149"/>
        <v>0</v>
      </c>
      <c r="K809" s="8">
        <f>IF(OR($E809=9,$E809=5),VLOOKUP(J809,KeyValues!$D$2:$E$562,2),IF(AND($E809=14,NOT(VLOOKUP(J809,KeyValues!$D$2:$E$562,2) = 0)),"???",0))</f>
        <v>0</v>
      </c>
      <c r="L809">
        <f t="shared" si="150"/>
        <v>0</v>
      </c>
      <c r="M809">
        <f t="shared" si="151"/>
        <v>0</v>
      </c>
      <c r="N809">
        <f t="shared" si="152"/>
        <v>13</v>
      </c>
      <c r="O809">
        <f t="shared" si="153"/>
        <v>0</v>
      </c>
      <c r="P809">
        <f t="shared" si="154"/>
        <v>3</v>
      </c>
      <c r="Q809">
        <f t="shared" si="155"/>
        <v>0</v>
      </c>
    </row>
    <row r="810" spans="1:17" x14ac:dyDescent="0.25">
      <c r="A810" t="s">
        <v>808</v>
      </c>
      <c r="B810" s="5" t="str">
        <f>VLOOKUP(I810,KeyValues!$J$2:$K$1401,2)</f>
        <v>Cruel Ring</v>
      </c>
      <c r="C810">
        <f t="shared" si="144"/>
        <v>2500</v>
      </c>
      <c r="D810">
        <f t="shared" si="145"/>
        <v>125</v>
      </c>
      <c r="E810">
        <f t="shared" si="146"/>
        <v>15</v>
      </c>
      <c r="F810" s="7" t="str">
        <f>VLOOKUP(E810,KeyValues!$A$2:$B825,2)</f>
        <v>Specific Items</v>
      </c>
      <c r="G810">
        <f t="shared" si="148"/>
        <v>54</v>
      </c>
      <c r="H810" s="7" t="str">
        <f>VLOOKUP($G810,KeyValues!$S$2:$T$64,2)</f>
        <v>Ring</v>
      </c>
      <c r="I810">
        <f t="shared" si="147"/>
        <v>809</v>
      </c>
      <c r="J810">
        <f t="shared" si="149"/>
        <v>0</v>
      </c>
      <c r="K810" s="8">
        <f>IF(OR($E810=9,$E810=5),VLOOKUP(J810,KeyValues!$D$2:$E$562,2),IF(AND($E810=14,NOT(VLOOKUP(J810,KeyValues!$D$2:$E$562,2) = 0)),"???",0))</f>
        <v>0</v>
      </c>
      <c r="L810">
        <f t="shared" si="150"/>
        <v>0</v>
      </c>
      <c r="M810">
        <f t="shared" si="151"/>
        <v>0</v>
      </c>
      <c r="N810">
        <f t="shared" si="152"/>
        <v>10</v>
      </c>
      <c r="O810">
        <f t="shared" si="153"/>
        <v>0</v>
      </c>
      <c r="P810">
        <f t="shared" si="154"/>
        <v>3</v>
      </c>
      <c r="Q810">
        <f t="shared" si="155"/>
        <v>0</v>
      </c>
    </row>
    <row r="811" spans="1:17" x14ac:dyDescent="0.25">
      <c r="A811" t="s">
        <v>809</v>
      </c>
      <c r="B811" s="5" t="str">
        <f>VLOOKUP(I811,KeyValues!$J$2:$K$1401,2)</f>
        <v>Weavile Claw</v>
      </c>
      <c r="C811">
        <f t="shared" si="144"/>
        <v>2500</v>
      </c>
      <c r="D811">
        <f t="shared" si="145"/>
        <v>125</v>
      </c>
      <c r="E811">
        <f t="shared" si="146"/>
        <v>15</v>
      </c>
      <c r="F811" s="7" t="str">
        <f>VLOOKUP(E811,KeyValues!$A$2:$B826,2)</f>
        <v>Specific Items</v>
      </c>
      <c r="G811">
        <f t="shared" si="148"/>
        <v>39</v>
      </c>
      <c r="H811" s="7" t="str">
        <f>VLOOKUP($G811,KeyValues!$S$2:$T$64,2)</f>
        <v>Claw</v>
      </c>
      <c r="I811">
        <f t="shared" si="147"/>
        <v>810</v>
      </c>
      <c r="J811">
        <f t="shared" si="149"/>
        <v>0</v>
      </c>
      <c r="K811" s="8">
        <f>IF(OR($E811=9,$E811=5),VLOOKUP(J811,KeyValues!$D$2:$E$562,2),IF(AND($E811=14,NOT(VLOOKUP(J811,KeyValues!$D$2:$E$562,2) = 0)),"???",0))</f>
        <v>0</v>
      </c>
      <c r="L811">
        <f t="shared" si="150"/>
        <v>0</v>
      </c>
      <c r="M811">
        <f t="shared" si="151"/>
        <v>0</v>
      </c>
      <c r="N811">
        <f t="shared" si="152"/>
        <v>0</v>
      </c>
      <c r="O811">
        <f t="shared" si="153"/>
        <v>0</v>
      </c>
      <c r="P811">
        <f t="shared" si="154"/>
        <v>3</v>
      </c>
      <c r="Q811">
        <f t="shared" si="155"/>
        <v>0</v>
      </c>
    </row>
    <row r="812" spans="1:17" x14ac:dyDescent="0.25">
      <c r="A812" t="s">
        <v>810</v>
      </c>
      <c r="B812" s="5" t="str">
        <f>VLOOKUP(I812,KeyValues!$J$2:$K$1401,2)</f>
        <v>Weavile Fang</v>
      </c>
      <c r="C812">
        <f t="shared" si="144"/>
        <v>2500</v>
      </c>
      <c r="D812">
        <f t="shared" si="145"/>
        <v>125</v>
      </c>
      <c r="E812">
        <f t="shared" si="146"/>
        <v>15</v>
      </c>
      <c r="F812" s="7" t="str">
        <f>VLOOKUP(E812,KeyValues!$A$2:$B827,2)</f>
        <v>Specific Items</v>
      </c>
      <c r="G812">
        <f t="shared" si="148"/>
        <v>32</v>
      </c>
      <c r="H812" s="7" t="str">
        <f>VLOOKUP($G812,KeyValues!$S$2:$T$64,2)</f>
        <v>Fang</v>
      </c>
      <c r="I812">
        <f t="shared" si="147"/>
        <v>811</v>
      </c>
      <c r="J812">
        <f t="shared" si="149"/>
        <v>0</v>
      </c>
      <c r="K812" s="8">
        <f>IF(OR($E812=9,$E812=5),VLOOKUP(J812,KeyValues!$D$2:$E$562,2),IF(AND($E812=14,NOT(VLOOKUP(J812,KeyValues!$D$2:$E$562,2) = 0)),"???",0))</f>
        <v>0</v>
      </c>
      <c r="L812">
        <f t="shared" si="150"/>
        <v>0</v>
      </c>
      <c r="M812">
        <f t="shared" si="151"/>
        <v>0</v>
      </c>
      <c r="N812">
        <f t="shared" si="152"/>
        <v>0</v>
      </c>
      <c r="O812">
        <f t="shared" si="153"/>
        <v>0</v>
      </c>
      <c r="P812">
        <f t="shared" si="154"/>
        <v>3</v>
      </c>
      <c r="Q812">
        <f t="shared" si="155"/>
        <v>0</v>
      </c>
    </row>
    <row r="813" spans="1:17" x14ac:dyDescent="0.25">
      <c r="A813" t="s">
        <v>811</v>
      </c>
      <c r="B813" s="5" t="str">
        <f>VLOOKUP(I813,KeyValues!$J$2:$K$1401,2)</f>
        <v>Vile Tag</v>
      </c>
      <c r="C813">
        <f t="shared" si="144"/>
        <v>2500</v>
      </c>
      <c r="D813">
        <f t="shared" si="145"/>
        <v>125</v>
      </c>
      <c r="E813">
        <f t="shared" si="146"/>
        <v>15</v>
      </c>
      <c r="F813" s="7" t="str">
        <f>VLOOKUP(E813,KeyValues!$A$2:$B828,2)</f>
        <v>Specific Items</v>
      </c>
      <c r="G813">
        <f t="shared" si="148"/>
        <v>27</v>
      </c>
      <c r="H813" s="7" t="str">
        <f>VLOOKUP($G813,KeyValues!$S$2:$T$64,2)</f>
        <v>Tag</v>
      </c>
      <c r="I813">
        <f t="shared" si="147"/>
        <v>812</v>
      </c>
      <c r="J813">
        <f t="shared" si="149"/>
        <v>0</v>
      </c>
      <c r="K813" s="8">
        <f>IF(OR($E813=9,$E813=5),VLOOKUP(J813,KeyValues!$D$2:$E$562,2),IF(AND($E813=14,NOT(VLOOKUP(J813,KeyValues!$D$2:$E$562,2) = 0)),"???",0))</f>
        <v>0</v>
      </c>
      <c r="L813">
        <f t="shared" si="150"/>
        <v>0</v>
      </c>
      <c r="M813">
        <f t="shared" si="151"/>
        <v>0</v>
      </c>
      <c r="N813">
        <f t="shared" si="152"/>
        <v>13</v>
      </c>
      <c r="O813">
        <f t="shared" si="153"/>
        <v>0</v>
      </c>
      <c r="P813">
        <f t="shared" si="154"/>
        <v>3</v>
      </c>
      <c r="Q813">
        <f t="shared" si="155"/>
        <v>0</v>
      </c>
    </row>
    <row r="814" spans="1:17" x14ac:dyDescent="0.25">
      <c r="A814" t="s">
        <v>812</v>
      </c>
      <c r="B814" s="5" t="str">
        <f>VLOOKUP(I814,KeyValues!$J$2:$K$1401,2)</f>
        <v>Ruin Armlet</v>
      </c>
      <c r="C814">
        <f t="shared" si="144"/>
        <v>2500</v>
      </c>
      <c r="D814">
        <f t="shared" si="145"/>
        <v>125</v>
      </c>
      <c r="E814">
        <f t="shared" si="146"/>
        <v>15</v>
      </c>
      <c r="F814" s="7" t="str">
        <f>VLOOKUP(E814,KeyValues!$A$2:$B829,2)</f>
        <v>Specific Items</v>
      </c>
      <c r="G814">
        <f t="shared" si="148"/>
        <v>54</v>
      </c>
      <c r="H814" s="7" t="str">
        <f>VLOOKUP($G814,KeyValues!$S$2:$T$64,2)</f>
        <v>Ring</v>
      </c>
      <c r="I814">
        <f t="shared" si="147"/>
        <v>813</v>
      </c>
      <c r="J814">
        <f t="shared" si="149"/>
        <v>0</v>
      </c>
      <c r="K814" s="8">
        <f>IF(OR($E814=9,$E814=5),VLOOKUP(J814,KeyValues!$D$2:$E$562,2),IF(AND($E814=14,NOT(VLOOKUP(J814,KeyValues!$D$2:$E$562,2) = 0)),"???",0))</f>
        <v>0</v>
      </c>
      <c r="L814">
        <f t="shared" si="150"/>
        <v>0</v>
      </c>
      <c r="M814">
        <f t="shared" si="151"/>
        <v>0</v>
      </c>
      <c r="N814">
        <f t="shared" si="152"/>
        <v>4</v>
      </c>
      <c r="O814">
        <f t="shared" si="153"/>
        <v>0</v>
      </c>
      <c r="P814">
        <f t="shared" si="154"/>
        <v>3</v>
      </c>
      <c r="Q814">
        <f t="shared" si="155"/>
        <v>0</v>
      </c>
    </row>
    <row r="815" spans="1:17" x14ac:dyDescent="0.25">
      <c r="A815" t="s">
        <v>813</v>
      </c>
      <c r="B815" s="5" t="str">
        <f>VLOOKUP(I815,KeyValues!$J$2:$K$1401,2)</f>
        <v>Teddi-Claw</v>
      </c>
      <c r="C815">
        <f t="shared" si="144"/>
        <v>2500</v>
      </c>
      <c r="D815">
        <f t="shared" si="145"/>
        <v>125</v>
      </c>
      <c r="E815">
        <f t="shared" si="146"/>
        <v>15</v>
      </c>
      <c r="F815" s="7" t="str">
        <f>VLOOKUP(E815,KeyValues!$A$2:$B830,2)</f>
        <v>Specific Items</v>
      </c>
      <c r="G815">
        <f t="shared" si="148"/>
        <v>39</v>
      </c>
      <c r="H815" s="7" t="str">
        <f>VLOOKUP($G815,KeyValues!$S$2:$T$64,2)</f>
        <v>Claw</v>
      </c>
      <c r="I815">
        <f t="shared" si="147"/>
        <v>814</v>
      </c>
      <c r="J815">
        <f t="shared" si="149"/>
        <v>0</v>
      </c>
      <c r="K815" s="8">
        <f>IF(OR($E815=9,$E815=5),VLOOKUP(J815,KeyValues!$D$2:$E$562,2),IF(AND($E815=14,NOT(VLOOKUP(J815,KeyValues!$D$2:$E$562,2) = 0)),"???",0))</f>
        <v>0</v>
      </c>
      <c r="L815">
        <f t="shared" si="150"/>
        <v>0</v>
      </c>
      <c r="M815">
        <f t="shared" si="151"/>
        <v>0</v>
      </c>
      <c r="N815">
        <f t="shared" si="152"/>
        <v>0</v>
      </c>
      <c r="O815">
        <f t="shared" si="153"/>
        <v>0</v>
      </c>
      <c r="P815">
        <f t="shared" si="154"/>
        <v>3</v>
      </c>
      <c r="Q815">
        <f t="shared" si="155"/>
        <v>0</v>
      </c>
    </row>
    <row r="816" spans="1:17" x14ac:dyDescent="0.25">
      <c r="A816" t="s">
        <v>814</v>
      </c>
      <c r="B816" s="5" t="str">
        <f>VLOOKUP(I816,KeyValues!$J$2:$K$1401,2)</f>
        <v>Teddi-Card</v>
      </c>
      <c r="C816">
        <f t="shared" si="144"/>
        <v>2500</v>
      </c>
      <c r="D816">
        <f t="shared" si="145"/>
        <v>125</v>
      </c>
      <c r="E816">
        <f t="shared" si="146"/>
        <v>15</v>
      </c>
      <c r="F816" s="7" t="str">
        <f>VLOOKUP(E816,KeyValues!$A$2:$B831,2)</f>
        <v>Specific Items</v>
      </c>
      <c r="G816">
        <f t="shared" si="148"/>
        <v>27</v>
      </c>
      <c r="H816" s="7" t="str">
        <f>VLOOKUP($G816,KeyValues!$S$2:$T$64,2)</f>
        <v>Tag</v>
      </c>
      <c r="I816">
        <f t="shared" si="147"/>
        <v>815</v>
      </c>
      <c r="J816">
        <f t="shared" si="149"/>
        <v>0</v>
      </c>
      <c r="K816" s="8">
        <f>IF(OR($E816=9,$E816=5),VLOOKUP(J816,KeyValues!$D$2:$E$562,2),IF(AND($E816=14,NOT(VLOOKUP(J816,KeyValues!$D$2:$E$562,2) = 0)),"???",0))</f>
        <v>0</v>
      </c>
      <c r="L816">
        <f t="shared" si="150"/>
        <v>0</v>
      </c>
      <c r="M816">
        <f t="shared" si="151"/>
        <v>0</v>
      </c>
      <c r="N816">
        <f t="shared" si="152"/>
        <v>14</v>
      </c>
      <c r="O816">
        <f t="shared" si="153"/>
        <v>0</v>
      </c>
      <c r="P816">
        <f t="shared" si="154"/>
        <v>3</v>
      </c>
      <c r="Q816">
        <f t="shared" si="155"/>
        <v>0</v>
      </c>
    </row>
    <row r="817" spans="1:17" x14ac:dyDescent="0.25">
      <c r="A817" t="s">
        <v>815</v>
      </c>
      <c r="B817" s="5" t="str">
        <f>VLOOKUP(I817,KeyValues!$J$2:$K$1401,2)</f>
        <v>Honey Rock</v>
      </c>
      <c r="C817">
        <f t="shared" si="144"/>
        <v>2500</v>
      </c>
      <c r="D817">
        <f t="shared" si="145"/>
        <v>125</v>
      </c>
      <c r="E817">
        <f t="shared" si="146"/>
        <v>15</v>
      </c>
      <c r="F817" s="7" t="str">
        <f>VLOOKUP(E817,KeyValues!$A$2:$B832,2)</f>
        <v>Specific Items</v>
      </c>
      <c r="G817">
        <f t="shared" si="148"/>
        <v>49</v>
      </c>
      <c r="H817" s="7" t="str">
        <f>VLOOKUP($G817,KeyValues!$S$2:$T$64,2)</f>
        <v>Jewel</v>
      </c>
      <c r="I817">
        <f t="shared" si="147"/>
        <v>816</v>
      </c>
      <c r="J817">
        <f t="shared" si="149"/>
        <v>0</v>
      </c>
      <c r="K817" s="8">
        <f>IF(OR($E817=9,$E817=5),VLOOKUP(J817,KeyValues!$D$2:$E$562,2),IF(AND($E817=14,NOT(VLOOKUP(J817,KeyValues!$D$2:$E$562,2) = 0)),"???",0))</f>
        <v>0</v>
      </c>
      <c r="L817">
        <f t="shared" si="150"/>
        <v>0</v>
      </c>
      <c r="M817">
        <f t="shared" si="151"/>
        <v>0</v>
      </c>
      <c r="N817">
        <f t="shared" si="152"/>
        <v>6</v>
      </c>
      <c r="O817">
        <f t="shared" si="153"/>
        <v>0</v>
      </c>
      <c r="P817">
        <f t="shared" si="154"/>
        <v>3</v>
      </c>
      <c r="Q817">
        <f t="shared" si="155"/>
        <v>0</v>
      </c>
    </row>
    <row r="818" spans="1:17" x14ac:dyDescent="0.25">
      <c r="A818" t="s">
        <v>816</v>
      </c>
      <c r="B818" s="5" t="str">
        <f>VLOOKUP(I818,KeyValues!$J$2:$K$1401,2)</f>
        <v>Heal Scarf</v>
      </c>
      <c r="C818">
        <f t="shared" si="144"/>
        <v>2500</v>
      </c>
      <c r="D818">
        <f t="shared" si="145"/>
        <v>125</v>
      </c>
      <c r="E818">
        <f t="shared" si="146"/>
        <v>15</v>
      </c>
      <c r="F818" s="7" t="str">
        <f>VLOOKUP(E818,KeyValues!$A$2:$B833,2)</f>
        <v>Specific Items</v>
      </c>
      <c r="G818">
        <f t="shared" si="148"/>
        <v>37</v>
      </c>
      <c r="H818" s="7" t="str">
        <f>VLOOKUP($G818,KeyValues!$S$2:$T$64,2)</f>
        <v>Scarf 2</v>
      </c>
      <c r="I818">
        <f t="shared" si="147"/>
        <v>817</v>
      </c>
      <c r="J818">
        <f t="shared" si="149"/>
        <v>0</v>
      </c>
      <c r="K818" s="8">
        <f>IF(OR($E818=9,$E818=5),VLOOKUP(J818,KeyValues!$D$2:$E$562,2),IF(AND($E818=14,NOT(VLOOKUP(J818,KeyValues!$D$2:$E$562,2) = 0)),"???",0))</f>
        <v>0</v>
      </c>
      <c r="L818">
        <f t="shared" si="150"/>
        <v>0</v>
      </c>
      <c r="M818">
        <f t="shared" si="151"/>
        <v>0</v>
      </c>
      <c r="N818">
        <f t="shared" si="152"/>
        <v>12</v>
      </c>
      <c r="O818">
        <f t="shared" si="153"/>
        <v>0</v>
      </c>
      <c r="P818">
        <f t="shared" si="154"/>
        <v>3</v>
      </c>
      <c r="Q818">
        <f t="shared" si="155"/>
        <v>0</v>
      </c>
    </row>
    <row r="819" spans="1:17" x14ac:dyDescent="0.25">
      <c r="A819" t="s">
        <v>817</v>
      </c>
      <c r="B819" s="5" t="str">
        <f>VLOOKUP(I819,KeyValues!$J$2:$K$1401,2)</f>
        <v>Ursa-Claw</v>
      </c>
      <c r="C819">
        <f t="shared" si="144"/>
        <v>2500</v>
      </c>
      <c r="D819">
        <f t="shared" si="145"/>
        <v>125</v>
      </c>
      <c r="E819">
        <f t="shared" si="146"/>
        <v>15</v>
      </c>
      <c r="F819" s="7" t="str">
        <f>VLOOKUP(E819,KeyValues!$A$2:$B834,2)</f>
        <v>Specific Items</v>
      </c>
      <c r="G819">
        <f t="shared" si="148"/>
        <v>39</v>
      </c>
      <c r="H819" s="7" t="str">
        <f>VLOOKUP($G819,KeyValues!$S$2:$T$64,2)</f>
        <v>Claw</v>
      </c>
      <c r="I819">
        <f t="shared" si="147"/>
        <v>818</v>
      </c>
      <c r="J819">
        <f t="shared" si="149"/>
        <v>0</v>
      </c>
      <c r="K819" s="8">
        <f>IF(OR($E819=9,$E819=5),VLOOKUP(J819,KeyValues!$D$2:$E$562,2),IF(AND($E819=14,NOT(VLOOKUP(J819,KeyValues!$D$2:$E$562,2) = 0)),"???",0))</f>
        <v>0</v>
      </c>
      <c r="L819">
        <f t="shared" si="150"/>
        <v>0</v>
      </c>
      <c r="M819">
        <f t="shared" si="151"/>
        <v>0</v>
      </c>
      <c r="N819">
        <f t="shared" si="152"/>
        <v>0</v>
      </c>
      <c r="O819">
        <f t="shared" si="153"/>
        <v>0</v>
      </c>
      <c r="P819">
        <f t="shared" si="154"/>
        <v>3</v>
      </c>
      <c r="Q819">
        <f t="shared" si="155"/>
        <v>0</v>
      </c>
    </row>
    <row r="820" spans="1:17" x14ac:dyDescent="0.25">
      <c r="A820" t="s">
        <v>818</v>
      </c>
      <c r="B820" s="5" t="str">
        <f>VLOOKUP(I820,KeyValues!$J$2:$K$1401,2)</f>
        <v>Ursa-Fang</v>
      </c>
      <c r="C820">
        <f t="shared" si="144"/>
        <v>2500</v>
      </c>
      <c r="D820">
        <f t="shared" si="145"/>
        <v>125</v>
      </c>
      <c r="E820">
        <f t="shared" si="146"/>
        <v>15</v>
      </c>
      <c r="F820" s="7" t="str">
        <f>VLOOKUP(E820,KeyValues!$A$2:$B835,2)</f>
        <v>Specific Items</v>
      </c>
      <c r="G820">
        <f t="shared" si="148"/>
        <v>32</v>
      </c>
      <c r="H820" s="7" t="str">
        <f>VLOOKUP($G820,KeyValues!$S$2:$T$64,2)</f>
        <v>Fang</v>
      </c>
      <c r="I820">
        <f t="shared" si="147"/>
        <v>819</v>
      </c>
      <c r="J820">
        <f t="shared" si="149"/>
        <v>0</v>
      </c>
      <c r="K820" s="8">
        <f>IF(OR($E820=9,$E820=5),VLOOKUP(J820,KeyValues!$D$2:$E$562,2),IF(AND($E820=14,NOT(VLOOKUP(J820,KeyValues!$D$2:$E$562,2) = 0)),"???",0))</f>
        <v>0</v>
      </c>
      <c r="L820">
        <f t="shared" si="150"/>
        <v>0</v>
      </c>
      <c r="M820">
        <f t="shared" si="151"/>
        <v>0</v>
      </c>
      <c r="N820">
        <f t="shared" si="152"/>
        <v>0</v>
      </c>
      <c r="O820">
        <f t="shared" si="153"/>
        <v>0</v>
      </c>
      <c r="P820">
        <f t="shared" si="154"/>
        <v>3</v>
      </c>
      <c r="Q820">
        <f t="shared" si="155"/>
        <v>0</v>
      </c>
    </row>
    <row r="821" spans="1:17" x14ac:dyDescent="0.25">
      <c r="A821" t="s">
        <v>819</v>
      </c>
      <c r="B821" s="5" t="str">
        <f>VLOOKUP(I821,KeyValues!$J$2:$K$1401,2)</f>
        <v>Calming Rock</v>
      </c>
      <c r="C821">
        <f t="shared" si="144"/>
        <v>2500</v>
      </c>
      <c r="D821">
        <f t="shared" si="145"/>
        <v>125</v>
      </c>
      <c r="E821">
        <f t="shared" si="146"/>
        <v>15</v>
      </c>
      <c r="F821" s="7" t="str">
        <f>VLOOKUP(E821,KeyValues!$A$2:$B836,2)</f>
        <v>Specific Items</v>
      </c>
      <c r="G821">
        <f t="shared" si="148"/>
        <v>49</v>
      </c>
      <c r="H821" s="7" t="str">
        <f>VLOOKUP($G821,KeyValues!$S$2:$T$64,2)</f>
        <v>Jewel</v>
      </c>
      <c r="I821">
        <f t="shared" si="147"/>
        <v>820</v>
      </c>
      <c r="J821">
        <f t="shared" si="149"/>
        <v>0</v>
      </c>
      <c r="K821" s="8">
        <f>IF(OR($E821=9,$E821=5),VLOOKUP(J821,KeyValues!$D$2:$E$562,2),IF(AND($E821=14,NOT(VLOOKUP(J821,KeyValues!$D$2:$E$562,2) = 0)),"???",0))</f>
        <v>0</v>
      </c>
      <c r="L821">
        <f t="shared" si="150"/>
        <v>0</v>
      </c>
      <c r="M821">
        <f t="shared" si="151"/>
        <v>0</v>
      </c>
      <c r="N821">
        <f t="shared" si="152"/>
        <v>6</v>
      </c>
      <c r="O821">
        <f t="shared" si="153"/>
        <v>0</v>
      </c>
      <c r="P821">
        <f t="shared" si="154"/>
        <v>3</v>
      </c>
      <c r="Q821">
        <f t="shared" si="155"/>
        <v>0</v>
      </c>
    </row>
    <row r="822" spans="1:17" x14ac:dyDescent="0.25">
      <c r="A822" t="s">
        <v>820</v>
      </c>
      <c r="B822" s="5" t="str">
        <f>VLOOKUP(I822,KeyValues!$J$2:$K$1401,2)</f>
        <v>Hiber Scarf</v>
      </c>
      <c r="C822">
        <f t="shared" si="144"/>
        <v>2500</v>
      </c>
      <c r="D822">
        <f t="shared" si="145"/>
        <v>125</v>
      </c>
      <c r="E822">
        <f t="shared" si="146"/>
        <v>15</v>
      </c>
      <c r="F822" s="7" t="str">
        <f>VLOOKUP(E822,KeyValues!$A$2:$B837,2)</f>
        <v>Specific Items</v>
      </c>
      <c r="G822">
        <f t="shared" si="148"/>
        <v>37</v>
      </c>
      <c r="H822" s="7" t="str">
        <f>VLOOKUP($G822,KeyValues!$S$2:$T$64,2)</f>
        <v>Scarf 2</v>
      </c>
      <c r="I822">
        <f t="shared" si="147"/>
        <v>821</v>
      </c>
      <c r="J822">
        <f t="shared" si="149"/>
        <v>0</v>
      </c>
      <c r="K822" s="8">
        <f>IF(OR($E822=9,$E822=5),VLOOKUP(J822,KeyValues!$D$2:$E$562,2),IF(AND($E822=14,NOT(VLOOKUP(J822,KeyValues!$D$2:$E$562,2) = 0)),"???",0))</f>
        <v>0</v>
      </c>
      <c r="L822">
        <f t="shared" si="150"/>
        <v>0</v>
      </c>
      <c r="M822">
        <f t="shared" si="151"/>
        <v>0</v>
      </c>
      <c r="N822">
        <f t="shared" si="152"/>
        <v>12</v>
      </c>
      <c r="O822">
        <f t="shared" si="153"/>
        <v>0</v>
      </c>
      <c r="P822">
        <f t="shared" si="154"/>
        <v>3</v>
      </c>
      <c r="Q822">
        <f t="shared" si="155"/>
        <v>0</v>
      </c>
    </row>
    <row r="823" spans="1:17" x14ac:dyDescent="0.25">
      <c r="A823" t="s">
        <v>821</v>
      </c>
      <c r="B823" s="5" t="str">
        <f>VLOOKUP(I823,KeyValues!$J$2:$K$1401,2)</f>
        <v>Tyro-Sweat</v>
      </c>
      <c r="C823">
        <f t="shared" si="144"/>
        <v>2500</v>
      </c>
      <c r="D823">
        <f t="shared" si="145"/>
        <v>125</v>
      </c>
      <c r="E823">
        <f t="shared" si="146"/>
        <v>15</v>
      </c>
      <c r="F823" s="7" t="str">
        <f>VLOOKUP(E823,KeyValues!$A$2:$B838,2)</f>
        <v>Specific Items</v>
      </c>
      <c r="G823">
        <f t="shared" si="148"/>
        <v>35</v>
      </c>
      <c r="H823" s="7" t="str">
        <f>VLOOKUP($G823,KeyValues!$S$2:$T$64,2)</f>
        <v>Clear Bottle</v>
      </c>
      <c r="I823">
        <f t="shared" si="147"/>
        <v>822</v>
      </c>
      <c r="J823">
        <f t="shared" si="149"/>
        <v>0</v>
      </c>
      <c r="K823" s="8">
        <f>IF(OR($E823=9,$E823=5),VLOOKUP(J823,KeyValues!$D$2:$E$562,2),IF(AND($E823=14,NOT(VLOOKUP(J823,KeyValues!$D$2:$E$562,2) = 0)),"???",0))</f>
        <v>0</v>
      </c>
      <c r="L823">
        <f t="shared" si="150"/>
        <v>0</v>
      </c>
      <c r="M823">
        <f t="shared" si="151"/>
        <v>0</v>
      </c>
      <c r="N823">
        <f t="shared" si="152"/>
        <v>3</v>
      </c>
      <c r="O823">
        <f t="shared" si="153"/>
        <v>0</v>
      </c>
      <c r="P823">
        <f t="shared" si="154"/>
        <v>3</v>
      </c>
      <c r="Q823">
        <f t="shared" si="155"/>
        <v>0</v>
      </c>
    </row>
    <row r="824" spans="1:17" x14ac:dyDescent="0.25">
      <c r="A824" t="s">
        <v>822</v>
      </c>
      <c r="B824" s="5" t="str">
        <f>VLOOKUP(I824,KeyValues!$J$2:$K$1401,2)</f>
        <v>Tyro-Card</v>
      </c>
      <c r="C824">
        <f t="shared" si="144"/>
        <v>2500</v>
      </c>
      <c r="D824">
        <f t="shared" si="145"/>
        <v>125</v>
      </c>
      <c r="E824">
        <f t="shared" si="146"/>
        <v>15</v>
      </c>
      <c r="F824" s="7" t="str">
        <f>VLOOKUP(E824,KeyValues!$A$2:$B839,2)</f>
        <v>Specific Items</v>
      </c>
      <c r="G824">
        <f t="shared" si="148"/>
        <v>27</v>
      </c>
      <c r="H824" s="7" t="str">
        <f>VLOOKUP($G824,KeyValues!$S$2:$T$64,2)</f>
        <v>Tag</v>
      </c>
      <c r="I824">
        <f t="shared" si="147"/>
        <v>823</v>
      </c>
      <c r="J824">
        <f t="shared" si="149"/>
        <v>0</v>
      </c>
      <c r="K824" s="8">
        <f>IF(OR($E824=9,$E824=5),VLOOKUP(J824,KeyValues!$D$2:$E$562,2),IF(AND($E824=14,NOT(VLOOKUP(J824,KeyValues!$D$2:$E$562,2) = 0)),"???",0))</f>
        <v>0</v>
      </c>
      <c r="L824">
        <f t="shared" si="150"/>
        <v>0</v>
      </c>
      <c r="M824">
        <f t="shared" si="151"/>
        <v>0</v>
      </c>
      <c r="N824">
        <f t="shared" si="152"/>
        <v>14</v>
      </c>
      <c r="O824">
        <f t="shared" si="153"/>
        <v>0</v>
      </c>
      <c r="P824">
        <f t="shared" si="154"/>
        <v>3</v>
      </c>
      <c r="Q824">
        <f t="shared" si="155"/>
        <v>0</v>
      </c>
    </row>
    <row r="825" spans="1:17" x14ac:dyDescent="0.25">
      <c r="A825" t="s">
        <v>823</v>
      </c>
      <c r="B825" s="5" t="str">
        <f>VLOOKUP(I825,KeyValues!$J$2:$K$1401,2)</f>
        <v>Muscle Charm</v>
      </c>
      <c r="C825">
        <f t="shared" si="144"/>
        <v>2500</v>
      </c>
      <c r="D825">
        <f t="shared" si="145"/>
        <v>125</v>
      </c>
      <c r="E825">
        <f t="shared" si="146"/>
        <v>15</v>
      </c>
      <c r="F825" s="7" t="str">
        <f>VLOOKUP(E825,KeyValues!$A$2:$B840,2)</f>
        <v>Specific Items</v>
      </c>
      <c r="G825">
        <f t="shared" si="148"/>
        <v>28</v>
      </c>
      <c r="H825" s="7" t="str">
        <f>VLOOKUP($G825,KeyValues!$S$2:$T$64,2)</f>
        <v>Amulet</v>
      </c>
      <c r="I825">
        <f t="shared" si="147"/>
        <v>824</v>
      </c>
      <c r="J825">
        <f t="shared" si="149"/>
        <v>0</v>
      </c>
      <c r="K825" s="8">
        <f>IF(OR($E825=9,$E825=5),VLOOKUP(J825,KeyValues!$D$2:$E$562,2),IF(AND($E825=14,NOT(VLOOKUP(J825,KeyValues!$D$2:$E$562,2) = 0)),"???",0))</f>
        <v>0</v>
      </c>
      <c r="L825">
        <f t="shared" si="150"/>
        <v>0</v>
      </c>
      <c r="M825">
        <f t="shared" si="151"/>
        <v>0</v>
      </c>
      <c r="N825">
        <f t="shared" si="152"/>
        <v>3</v>
      </c>
      <c r="O825">
        <f t="shared" si="153"/>
        <v>0</v>
      </c>
      <c r="P825">
        <f t="shared" si="154"/>
        <v>3</v>
      </c>
      <c r="Q825">
        <f t="shared" si="155"/>
        <v>0</v>
      </c>
    </row>
    <row r="826" spans="1:17" x14ac:dyDescent="0.25">
      <c r="A826" t="s">
        <v>824</v>
      </c>
      <c r="B826" s="5" t="str">
        <f>VLOOKUP(I826,KeyValues!$J$2:$K$1401,2)</f>
        <v>Tyrogue</v>
      </c>
      <c r="C826">
        <f t="shared" si="144"/>
        <v>2500</v>
      </c>
      <c r="D826">
        <f t="shared" si="145"/>
        <v>125</v>
      </c>
      <c r="E826">
        <f t="shared" si="146"/>
        <v>15</v>
      </c>
      <c r="F826" s="7" t="str">
        <f>VLOOKUP(E826,KeyValues!$A$2:$B841,2)</f>
        <v>Specific Items</v>
      </c>
      <c r="G826">
        <f t="shared" si="148"/>
        <v>37</v>
      </c>
      <c r="H826" s="7" t="str">
        <f>VLOOKUP($G826,KeyValues!$S$2:$T$64,2)</f>
        <v>Scarf 2</v>
      </c>
      <c r="I826">
        <f t="shared" si="147"/>
        <v>825</v>
      </c>
      <c r="J826">
        <f t="shared" si="149"/>
        <v>0</v>
      </c>
      <c r="K826" s="8">
        <f>IF(OR($E826=9,$E826=5),VLOOKUP(J826,KeyValues!$D$2:$E$562,2),IF(AND($E826=14,NOT(VLOOKUP(J826,KeyValues!$D$2:$E$562,2) = 0)),"???",0))</f>
        <v>0</v>
      </c>
      <c r="L826">
        <f t="shared" si="150"/>
        <v>0</v>
      </c>
      <c r="M826">
        <f t="shared" si="151"/>
        <v>0</v>
      </c>
      <c r="N826">
        <f t="shared" si="152"/>
        <v>0</v>
      </c>
      <c r="O826">
        <f t="shared" si="153"/>
        <v>0</v>
      </c>
      <c r="P826">
        <f t="shared" si="154"/>
        <v>2</v>
      </c>
      <c r="Q826">
        <f t="shared" si="155"/>
        <v>0</v>
      </c>
    </row>
    <row r="827" spans="1:17" x14ac:dyDescent="0.25">
      <c r="A827" t="s">
        <v>825</v>
      </c>
      <c r="B827" s="5" t="str">
        <f>VLOOKUP(I827,KeyValues!$J$2:$K$1401,2)</f>
        <v>Smooch-Song</v>
      </c>
      <c r="C827">
        <f t="shared" si="144"/>
        <v>2500</v>
      </c>
      <c r="D827">
        <f t="shared" si="145"/>
        <v>125</v>
      </c>
      <c r="E827">
        <f t="shared" si="146"/>
        <v>15</v>
      </c>
      <c r="F827" s="7" t="str">
        <f>VLOOKUP(E827,KeyValues!$A$2:$B842,2)</f>
        <v>Specific Items</v>
      </c>
      <c r="G827">
        <f t="shared" si="148"/>
        <v>7</v>
      </c>
      <c r="H827" s="7" t="str">
        <f>VLOOKUP($G827,KeyValues!$S$2:$T$64,2)</f>
        <v>Music Note</v>
      </c>
      <c r="I827">
        <f t="shared" si="147"/>
        <v>826</v>
      </c>
      <c r="J827">
        <f t="shared" si="149"/>
        <v>0</v>
      </c>
      <c r="K827" s="8">
        <f>IF(OR($E827=9,$E827=5),VLOOKUP(J827,KeyValues!$D$2:$E$562,2),IF(AND($E827=14,NOT(VLOOKUP(J827,KeyValues!$D$2:$E$562,2) = 0)),"???",0))</f>
        <v>0</v>
      </c>
      <c r="L827">
        <f t="shared" si="150"/>
        <v>0</v>
      </c>
      <c r="M827">
        <f t="shared" si="151"/>
        <v>0</v>
      </c>
      <c r="N827">
        <f t="shared" si="152"/>
        <v>0</v>
      </c>
      <c r="O827">
        <f t="shared" si="153"/>
        <v>0</v>
      </c>
      <c r="P827">
        <f t="shared" si="154"/>
        <v>3</v>
      </c>
      <c r="Q827">
        <f t="shared" si="155"/>
        <v>0</v>
      </c>
    </row>
    <row r="828" spans="1:17" x14ac:dyDescent="0.25">
      <c r="A828" t="s">
        <v>826</v>
      </c>
      <c r="B828" s="5" t="str">
        <f>VLOOKUP(I828,KeyValues!$J$2:$K$1401,2)</f>
        <v>Smooch-Card</v>
      </c>
      <c r="C828">
        <f t="shared" si="144"/>
        <v>2500</v>
      </c>
      <c r="D828">
        <f t="shared" si="145"/>
        <v>125</v>
      </c>
      <c r="E828">
        <f t="shared" si="146"/>
        <v>15</v>
      </c>
      <c r="F828" s="7" t="str">
        <f>VLOOKUP(E828,KeyValues!$A$2:$B843,2)</f>
        <v>Specific Items</v>
      </c>
      <c r="G828">
        <f t="shared" si="148"/>
        <v>27</v>
      </c>
      <c r="H828" s="7" t="str">
        <f>VLOOKUP($G828,KeyValues!$S$2:$T$64,2)</f>
        <v>Tag</v>
      </c>
      <c r="I828">
        <f t="shared" si="147"/>
        <v>827</v>
      </c>
      <c r="J828">
        <f t="shared" si="149"/>
        <v>0</v>
      </c>
      <c r="K828" s="8">
        <f>IF(OR($E828=9,$E828=5),VLOOKUP(J828,KeyValues!$D$2:$E$562,2),IF(AND($E828=14,NOT(VLOOKUP(J828,KeyValues!$D$2:$E$562,2) = 0)),"???",0))</f>
        <v>0</v>
      </c>
      <c r="L828">
        <f t="shared" si="150"/>
        <v>0</v>
      </c>
      <c r="M828">
        <f t="shared" si="151"/>
        <v>0</v>
      </c>
      <c r="N828">
        <f t="shared" si="152"/>
        <v>14</v>
      </c>
      <c r="O828">
        <f t="shared" si="153"/>
        <v>0</v>
      </c>
      <c r="P828">
        <f t="shared" si="154"/>
        <v>3</v>
      </c>
      <c r="Q828">
        <f t="shared" si="155"/>
        <v>0</v>
      </c>
    </row>
    <row r="829" spans="1:17" x14ac:dyDescent="0.25">
      <c r="A829" t="s">
        <v>827</v>
      </c>
      <c r="B829" s="5" t="str">
        <f>VLOOKUP(I829,KeyValues!$J$2:$K$1401,2)</f>
        <v>Kiss Charm</v>
      </c>
      <c r="C829">
        <f t="shared" si="144"/>
        <v>2500</v>
      </c>
      <c r="D829">
        <f t="shared" si="145"/>
        <v>125</v>
      </c>
      <c r="E829">
        <f t="shared" si="146"/>
        <v>15</v>
      </c>
      <c r="F829" s="7" t="str">
        <f>VLOOKUP(E829,KeyValues!$A$2:$B844,2)</f>
        <v>Specific Items</v>
      </c>
      <c r="G829">
        <f t="shared" si="148"/>
        <v>28</v>
      </c>
      <c r="H829" s="7" t="str">
        <f>VLOOKUP($G829,KeyValues!$S$2:$T$64,2)</f>
        <v>Amulet</v>
      </c>
      <c r="I829">
        <f t="shared" si="147"/>
        <v>828</v>
      </c>
      <c r="J829">
        <f t="shared" si="149"/>
        <v>0</v>
      </c>
      <c r="K829" s="8">
        <f>IF(OR($E829=9,$E829=5),VLOOKUP(J829,KeyValues!$D$2:$E$562,2),IF(AND($E829=14,NOT(VLOOKUP(J829,KeyValues!$D$2:$E$562,2) = 0)),"???",0))</f>
        <v>0</v>
      </c>
      <c r="L829">
        <f t="shared" si="150"/>
        <v>0</v>
      </c>
      <c r="M829">
        <f t="shared" si="151"/>
        <v>0</v>
      </c>
      <c r="N829">
        <f t="shared" si="152"/>
        <v>3</v>
      </c>
      <c r="O829">
        <f t="shared" si="153"/>
        <v>0</v>
      </c>
      <c r="P829">
        <f t="shared" si="154"/>
        <v>3</v>
      </c>
      <c r="Q829">
        <f t="shared" si="155"/>
        <v>0</v>
      </c>
    </row>
    <row r="830" spans="1:17" x14ac:dyDescent="0.25">
      <c r="A830" t="s">
        <v>828</v>
      </c>
      <c r="B830" s="5" t="str">
        <f>VLOOKUP(I830,KeyValues!$J$2:$K$1401,2)</f>
        <v>Heart Tiara</v>
      </c>
      <c r="C830">
        <f t="shared" si="144"/>
        <v>2500</v>
      </c>
      <c r="D830">
        <f t="shared" si="145"/>
        <v>125</v>
      </c>
      <c r="E830">
        <f t="shared" si="146"/>
        <v>15</v>
      </c>
      <c r="F830" s="7" t="str">
        <f>VLOOKUP(E830,KeyValues!$A$2:$B845,2)</f>
        <v>Specific Items</v>
      </c>
      <c r="G830">
        <f t="shared" si="148"/>
        <v>31</v>
      </c>
      <c r="H830" s="7" t="str">
        <f>VLOOKUP($G830,KeyValues!$S$2:$T$64,2)</f>
        <v>Tiara</v>
      </c>
      <c r="I830">
        <f t="shared" si="147"/>
        <v>829</v>
      </c>
      <c r="J830">
        <f t="shared" si="149"/>
        <v>0</v>
      </c>
      <c r="K830" s="8">
        <f>IF(OR($E830=9,$E830=5),VLOOKUP(J830,KeyValues!$D$2:$E$562,2),IF(AND($E830=14,NOT(VLOOKUP(J830,KeyValues!$D$2:$E$562,2) = 0)),"???",0))</f>
        <v>0</v>
      </c>
      <c r="L830">
        <f t="shared" si="150"/>
        <v>0</v>
      </c>
      <c r="M830">
        <f t="shared" si="151"/>
        <v>0</v>
      </c>
      <c r="N830">
        <f t="shared" si="152"/>
        <v>10</v>
      </c>
      <c r="O830">
        <f t="shared" si="153"/>
        <v>0</v>
      </c>
      <c r="P830">
        <f t="shared" si="154"/>
        <v>3</v>
      </c>
      <c r="Q830">
        <f t="shared" si="155"/>
        <v>0</v>
      </c>
    </row>
    <row r="831" spans="1:17" x14ac:dyDescent="0.25">
      <c r="A831" t="s">
        <v>829</v>
      </c>
      <c r="B831" s="5" t="str">
        <f>VLOOKUP(I831,KeyValues!$J$2:$K$1401,2)</f>
        <v>Jynx Song</v>
      </c>
      <c r="C831">
        <f t="shared" si="144"/>
        <v>2500</v>
      </c>
      <c r="D831">
        <f t="shared" si="145"/>
        <v>125</v>
      </c>
      <c r="E831">
        <f t="shared" si="146"/>
        <v>15</v>
      </c>
      <c r="F831" s="7" t="str">
        <f>VLOOKUP(E831,KeyValues!$A$2:$B846,2)</f>
        <v>Specific Items</v>
      </c>
      <c r="G831">
        <f t="shared" si="148"/>
        <v>7</v>
      </c>
      <c r="H831" s="7" t="str">
        <f>VLOOKUP($G831,KeyValues!$S$2:$T$64,2)</f>
        <v>Music Note</v>
      </c>
      <c r="I831">
        <f t="shared" si="147"/>
        <v>830</v>
      </c>
      <c r="J831">
        <f t="shared" si="149"/>
        <v>0</v>
      </c>
      <c r="K831" s="8">
        <f>IF(OR($E831=9,$E831=5),VLOOKUP(J831,KeyValues!$D$2:$E$562,2),IF(AND($E831=14,NOT(VLOOKUP(J831,KeyValues!$D$2:$E$562,2) = 0)),"???",0))</f>
        <v>0</v>
      </c>
      <c r="L831">
        <f t="shared" si="150"/>
        <v>0</v>
      </c>
      <c r="M831">
        <f t="shared" si="151"/>
        <v>0</v>
      </c>
      <c r="N831">
        <f t="shared" si="152"/>
        <v>0</v>
      </c>
      <c r="O831">
        <f t="shared" si="153"/>
        <v>0</v>
      </c>
      <c r="P831">
        <f t="shared" si="154"/>
        <v>3</v>
      </c>
      <c r="Q831">
        <f t="shared" si="155"/>
        <v>0</v>
      </c>
    </row>
    <row r="832" spans="1:17" x14ac:dyDescent="0.25">
      <c r="A832" t="s">
        <v>830</v>
      </c>
      <c r="B832" s="5" t="str">
        <f>VLOOKUP(I832,KeyValues!$J$2:$K$1401,2)</f>
        <v>Jynx Card</v>
      </c>
      <c r="C832">
        <f t="shared" si="144"/>
        <v>2500</v>
      </c>
      <c r="D832">
        <f t="shared" si="145"/>
        <v>125</v>
      </c>
      <c r="E832">
        <f t="shared" si="146"/>
        <v>15</v>
      </c>
      <c r="F832" s="7" t="str">
        <f>VLOOKUP(E832,KeyValues!$A$2:$B847,2)</f>
        <v>Specific Items</v>
      </c>
      <c r="G832">
        <f t="shared" si="148"/>
        <v>27</v>
      </c>
      <c r="H832" s="7" t="str">
        <f>VLOOKUP($G832,KeyValues!$S$2:$T$64,2)</f>
        <v>Tag</v>
      </c>
      <c r="I832">
        <f t="shared" si="147"/>
        <v>831</v>
      </c>
      <c r="J832">
        <f t="shared" si="149"/>
        <v>0</v>
      </c>
      <c r="K832" s="8">
        <f>IF(OR($E832=9,$E832=5),VLOOKUP(J832,KeyValues!$D$2:$E$562,2),IF(AND($E832=14,NOT(VLOOKUP(J832,KeyValues!$D$2:$E$562,2) = 0)),"???",0))</f>
        <v>0</v>
      </c>
      <c r="L832">
        <f t="shared" si="150"/>
        <v>0</v>
      </c>
      <c r="M832">
        <f t="shared" si="151"/>
        <v>0</v>
      </c>
      <c r="N832">
        <f t="shared" si="152"/>
        <v>14</v>
      </c>
      <c r="O832">
        <f t="shared" si="153"/>
        <v>0</v>
      </c>
      <c r="P832">
        <f t="shared" si="154"/>
        <v>3</v>
      </c>
      <c r="Q832">
        <f t="shared" si="155"/>
        <v>0</v>
      </c>
    </row>
    <row r="833" spans="1:17" x14ac:dyDescent="0.25">
      <c r="A833" t="s">
        <v>831</v>
      </c>
      <c r="B833" s="5" t="str">
        <f>VLOOKUP(I833,KeyValues!$J$2:$K$1401,2)</f>
        <v>Frozen Ore</v>
      </c>
      <c r="C833">
        <f t="shared" si="144"/>
        <v>2500</v>
      </c>
      <c r="D833">
        <f t="shared" si="145"/>
        <v>125</v>
      </c>
      <c r="E833">
        <f t="shared" si="146"/>
        <v>15</v>
      </c>
      <c r="F833" s="7" t="str">
        <f>VLOOKUP(E833,KeyValues!$A$2:$B848,2)</f>
        <v>Specific Items</v>
      </c>
      <c r="G833">
        <f t="shared" si="148"/>
        <v>49</v>
      </c>
      <c r="H833" s="7" t="str">
        <f>VLOOKUP($G833,KeyValues!$S$2:$T$64,2)</f>
        <v>Jewel</v>
      </c>
      <c r="I833">
        <f t="shared" si="147"/>
        <v>832</v>
      </c>
      <c r="J833">
        <f t="shared" si="149"/>
        <v>0</v>
      </c>
      <c r="K833" s="8">
        <f>IF(OR($E833=9,$E833=5),VLOOKUP(J833,KeyValues!$D$2:$E$562,2),IF(AND($E833=14,NOT(VLOOKUP(J833,KeyValues!$D$2:$E$562,2) = 0)),"???",0))</f>
        <v>0</v>
      </c>
      <c r="L833">
        <f t="shared" si="150"/>
        <v>0</v>
      </c>
      <c r="M833">
        <f t="shared" si="151"/>
        <v>0</v>
      </c>
      <c r="N833">
        <f t="shared" si="152"/>
        <v>4</v>
      </c>
      <c r="O833">
        <f t="shared" si="153"/>
        <v>0</v>
      </c>
      <c r="P833">
        <f t="shared" si="154"/>
        <v>3</v>
      </c>
      <c r="Q833">
        <f t="shared" si="155"/>
        <v>0</v>
      </c>
    </row>
    <row r="834" spans="1:17" x14ac:dyDescent="0.25">
      <c r="A834" t="s">
        <v>832</v>
      </c>
      <c r="B834" s="5" t="str">
        <f>VLOOKUP(I834,KeyValues!$J$2:$K$1401,2)</f>
        <v>Ruin Scarf</v>
      </c>
      <c r="C834">
        <f t="shared" ref="C834:C897" si="156">HEX2DEC(MID($A834,4,2)&amp;MID($A834,1,2))</f>
        <v>2500</v>
      </c>
      <c r="D834">
        <f t="shared" ref="D834:D897" si="157">HEX2DEC(MID($A834,10,2)&amp;MID($A834,7,2))</f>
        <v>125</v>
      </c>
      <c r="E834">
        <f t="shared" ref="E834:E897" si="158">HEX2DEC(MID($A834,13,2))</f>
        <v>15</v>
      </c>
      <c r="F834" s="7" t="str">
        <f>VLOOKUP(E834,KeyValues!$A$2:$B849,2)</f>
        <v>Specific Items</v>
      </c>
      <c r="G834">
        <f t="shared" si="148"/>
        <v>37</v>
      </c>
      <c r="H834" s="7" t="str">
        <f>VLOOKUP($G834,KeyValues!$S$2:$T$64,2)</f>
        <v>Scarf 2</v>
      </c>
      <c r="I834">
        <f t="shared" ref="I834:I897" si="159">HEX2DEC(MID($A834,22,2)&amp;MID($A834,19,2))</f>
        <v>833</v>
      </c>
      <c r="J834">
        <f t="shared" si="149"/>
        <v>0</v>
      </c>
      <c r="K834" s="8">
        <f>IF(OR($E834=9,$E834=5),VLOOKUP(J834,KeyValues!$D$2:$E$562,2),IF(AND($E834=14,NOT(VLOOKUP(J834,KeyValues!$D$2:$E$562,2) = 0)),"???",0))</f>
        <v>0</v>
      </c>
      <c r="L834">
        <f t="shared" si="150"/>
        <v>0</v>
      </c>
      <c r="M834">
        <f t="shared" si="151"/>
        <v>0</v>
      </c>
      <c r="N834">
        <f t="shared" si="152"/>
        <v>12</v>
      </c>
      <c r="O834">
        <f t="shared" si="153"/>
        <v>0</v>
      </c>
      <c r="P834">
        <f t="shared" si="154"/>
        <v>3</v>
      </c>
      <c r="Q834">
        <f t="shared" si="155"/>
        <v>0</v>
      </c>
    </row>
    <row r="835" spans="1:17" x14ac:dyDescent="0.25">
      <c r="A835" t="s">
        <v>833</v>
      </c>
      <c r="B835" s="5" t="str">
        <f>VLOOKUP(I835,KeyValues!$J$2:$K$1401,2)</f>
        <v>Elekid Claw</v>
      </c>
      <c r="C835">
        <f t="shared" si="156"/>
        <v>2500</v>
      </c>
      <c r="D835">
        <f t="shared" si="157"/>
        <v>125</v>
      </c>
      <c r="E835">
        <f t="shared" si="158"/>
        <v>15</v>
      </c>
      <c r="F835" s="7" t="str">
        <f>VLOOKUP(E835,KeyValues!$A$2:$B850,2)</f>
        <v>Specific Items</v>
      </c>
      <c r="G835">
        <f t="shared" ref="G835:G898" si="160">HEX2DEC(MID($A835,16,2))</f>
        <v>39</v>
      </c>
      <c r="H835" s="7" t="str">
        <f>VLOOKUP($G835,KeyValues!$S$2:$T$64,2)</f>
        <v>Claw</v>
      </c>
      <c r="I835">
        <f t="shared" si="159"/>
        <v>834</v>
      </c>
      <c r="J835">
        <f t="shared" ref="J835:J898" si="161">HEX2DEC(MID($A835,28,2)&amp;MID($A835,25,2))</f>
        <v>0</v>
      </c>
      <c r="K835" s="8">
        <f>IF(OR($E835=9,$E835=5),VLOOKUP(J835,KeyValues!$D$2:$E$562,2),IF(AND($E835=14,NOT(VLOOKUP(J835,KeyValues!$D$2:$E$562,2) = 0)),"???",0))</f>
        <v>0</v>
      </c>
      <c r="L835">
        <f t="shared" ref="L835:L898" si="162">HEX2DEC(MID($A835,31,2))</f>
        <v>0</v>
      </c>
      <c r="M835">
        <f t="shared" ref="M835:M898" si="163">HEX2DEC(MID($A835,34,2))</f>
        <v>0</v>
      </c>
      <c r="N835">
        <f t="shared" ref="N835:N898" si="164">HEX2DEC(MID($A835,37,2))</f>
        <v>0</v>
      </c>
      <c r="O835">
        <f t="shared" ref="O835:O898" si="165">HEX2DEC(MID($A835,40,2))</f>
        <v>0</v>
      </c>
      <c r="P835">
        <f t="shared" ref="P835:P898" si="166">HEX2DEC(MID($A835,43,2))</f>
        <v>3</v>
      </c>
      <c r="Q835">
        <f t="shared" ref="Q835:Q898" si="167">HEX2DEC(MID($A835,46,2))</f>
        <v>0</v>
      </c>
    </row>
    <row r="836" spans="1:17" x14ac:dyDescent="0.25">
      <c r="A836" t="s">
        <v>834</v>
      </c>
      <c r="B836" s="5" t="str">
        <f>VLOOKUP(I836,KeyValues!$J$2:$K$1401,2)</f>
        <v>Elekid Card</v>
      </c>
      <c r="C836">
        <f t="shared" si="156"/>
        <v>2500</v>
      </c>
      <c r="D836">
        <f t="shared" si="157"/>
        <v>125</v>
      </c>
      <c r="E836">
        <f t="shared" si="158"/>
        <v>15</v>
      </c>
      <c r="F836" s="7" t="str">
        <f>VLOOKUP(E836,KeyValues!$A$2:$B851,2)</f>
        <v>Specific Items</v>
      </c>
      <c r="G836">
        <f t="shared" si="160"/>
        <v>27</v>
      </c>
      <c r="H836" s="7" t="str">
        <f>VLOOKUP($G836,KeyValues!$S$2:$T$64,2)</f>
        <v>Tag</v>
      </c>
      <c r="I836">
        <f t="shared" si="159"/>
        <v>835</v>
      </c>
      <c r="J836">
        <f t="shared" si="161"/>
        <v>0</v>
      </c>
      <c r="K836" s="8">
        <f>IF(OR($E836=9,$E836=5),VLOOKUP(J836,KeyValues!$D$2:$E$562,2),IF(AND($E836=14,NOT(VLOOKUP(J836,KeyValues!$D$2:$E$562,2) = 0)),"???",0))</f>
        <v>0</v>
      </c>
      <c r="L836">
        <f t="shared" si="162"/>
        <v>0</v>
      </c>
      <c r="M836">
        <f t="shared" si="163"/>
        <v>0</v>
      </c>
      <c r="N836">
        <f t="shared" si="164"/>
        <v>14</v>
      </c>
      <c r="O836">
        <f t="shared" si="165"/>
        <v>0</v>
      </c>
      <c r="P836">
        <f t="shared" si="166"/>
        <v>3</v>
      </c>
      <c r="Q836">
        <f t="shared" si="167"/>
        <v>0</v>
      </c>
    </row>
    <row r="837" spans="1:17" x14ac:dyDescent="0.25">
      <c r="A837" t="s">
        <v>835</v>
      </c>
      <c r="B837" s="5" t="str">
        <f>VLOOKUP(I837,KeyValues!$J$2:$K$1401,2)</f>
        <v>Jolt Charm</v>
      </c>
      <c r="C837">
        <f t="shared" si="156"/>
        <v>2500</v>
      </c>
      <c r="D837">
        <f t="shared" si="157"/>
        <v>125</v>
      </c>
      <c r="E837">
        <f t="shared" si="158"/>
        <v>15</v>
      </c>
      <c r="F837" s="7" t="str">
        <f>VLOOKUP(E837,KeyValues!$A$2:$B852,2)</f>
        <v>Specific Items</v>
      </c>
      <c r="G837">
        <f t="shared" si="160"/>
        <v>28</v>
      </c>
      <c r="H837" s="7" t="str">
        <f>VLOOKUP($G837,KeyValues!$S$2:$T$64,2)</f>
        <v>Amulet</v>
      </c>
      <c r="I837">
        <f t="shared" si="159"/>
        <v>836</v>
      </c>
      <c r="J837">
        <f t="shared" si="161"/>
        <v>0</v>
      </c>
      <c r="K837" s="8">
        <f>IF(OR($E837=9,$E837=5),VLOOKUP(J837,KeyValues!$D$2:$E$562,2),IF(AND($E837=14,NOT(VLOOKUP(J837,KeyValues!$D$2:$E$562,2) = 0)),"???",0))</f>
        <v>0</v>
      </c>
      <c r="L837">
        <f t="shared" si="162"/>
        <v>0</v>
      </c>
      <c r="M837">
        <f t="shared" si="163"/>
        <v>0</v>
      </c>
      <c r="N837">
        <f t="shared" si="164"/>
        <v>3</v>
      </c>
      <c r="O837">
        <f t="shared" si="165"/>
        <v>0</v>
      </c>
      <c r="P837">
        <f t="shared" si="166"/>
        <v>3</v>
      </c>
      <c r="Q837">
        <f t="shared" si="167"/>
        <v>0</v>
      </c>
    </row>
    <row r="838" spans="1:17" x14ac:dyDescent="0.25">
      <c r="A838" t="s">
        <v>836</v>
      </c>
      <c r="B838" s="5" t="str">
        <f>VLOOKUP(I838,KeyValues!$J$2:$K$1401,2)</f>
        <v>Current Ring</v>
      </c>
      <c r="C838">
        <f t="shared" si="156"/>
        <v>2500</v>
      </c>
      <c r="D838">
        <f t="shared" si="157"/>
        <v>125</v>
      </c>
      <c r="E838">
        <f t="shared" si="158"/>
        <v>15</v>
      </c>
      <c r="F838" s="7" t="str">
        <f>VLOOKUP(E838,KeyValues!$A$2:$B853,2)</f>
        <v>Specific Items</v>
      </c>
      <c r="G838">
        <f t="shared" si="160"/>
        <v>54</v>
      </c>
      <c r="H838" s="7" t="str">
        <f>VLOOKUP($G838,KeyValues!$S$2:$T$64,2)</f>
        <v>Ring</v>
      </c>
      <c r="I838">
        <f t="shared" si="159"/>
        <v>837</v>
      </c>
      <c r="J838">
        <f t="shared" si="161"/>
        <v>0</v>
      </c>
      <c r="K838" s="8">
        <f>IF(OR($E838=9,$E838=5),VLOOKUP(J838,KeyValues!$D$2:$E$562,2),IF(AND($E838=14,NOT(VLOOKUP(J838,KeyValues!$D$2:$E$562,2) = 0)),"???",0))</f>
        <v>0</v>
      </c>
      <c r="L838">
        <f t="shared" si="162"/>
        <v>0</v>
      </c>
      <c r="M838">
        <f t="shared" si="163"/>
        <v>0</v>
      </c>
      <c r="N838">
        <f t="shared" si="164"/>
        <v>10</v>
      </c>
      <c r="O838">
        <f t="shared" si="165"/>
        <v>0</v>
      </c>
      <c r="P838">
        <f t="shared" si="166"/>
        <v>3</v>
      </c>
      <c r="Q838">
        <f t="shared" si="167"/>
        <v>0</v>
      </c>
    </row>
    <row r="839" spans="1:17" x14ac:dyDescent="0.25">
      <c r="A839" t="s">
        <v>837</v>
      </c>
      <c r="B839" s="5" t="str">
        <f>VLOOKUP(I839,KeyValues!$J$2:$K$1401,2)</f>
        <v>Electa-Claw</v>
      </c>
      <c r="C839">
        <f t="shared" si="156"/>
        <v>2500</v>
      </c>
      <c r="D839">
        <f t="shared" si="157"/>
        <v>125</v>
      </c>
      <c r="E839">
        <f t="shared" si="158"/>
        <v>15</v>
      </c>
      <c r="F839" s="7" t="str">
        <f>VLOOKUP(E839,KeyValues!$A$2:$B854,2)</f>
        <v>Specific Items</v>
      </c>
      <c r="G839">
        <f t="shared" si="160"/>
        <v>39</v>
      </c>
      <c r="H839" s="7" t="str">
        <f>VLOOKUP($G839,KeyValues!$S$2:$T$64,2)</f>
        <v>Claw</v>
      </c>
      <c r="I839">
        <f t="shared" si="159"/>
        <v>838</v>
      </c>
      <c r="J839">
        <f t="shared" si="161"/>
        <v>0</v>
      </c>
      <c r="K839" s="8">
        <f>IF(OR($E839=9,$E839=5),VLOOKUP(J839,KeyValues!$D$2:$E$562,2),IF(AND($E839=14,NOT(VLOOKUP(J839,KeyValues!$D$2:$E$562,2) = 0)),"???",0))</f>
        <v>0</v>
      </c>
      <c r="L839">
        <f t="shared" si="162"/>
        <v>0</v>
      </c>
      <c r="M839">
        <f t="shared" si="163"/>
        <v>0</v>
      </c>
      <c r="N839">
        <f t="shared" si="164"/>
        <v>0</v>
      </c>
      <c r="O839">
        <f t="shared" si="165"/>
        <v>0</v>
      </c>
      <c r="P839">
        <f t="shared" si="166"/>
        <v>3</v>
      </c>
      <c r="Q839">
        <f t="shared" si="167"/>
        <v>0</v>
      </c>
    </row>
    <row r="840" spans="1:17" x14ac:dyDescent="0.25">
      <c r="A840" t="s">
        <v>838</v>
      </c>
      <c r="B840" s="5" t="str">
        <f>VLOOKUP(I840,KeyValues!$J$2:$K$1401,2)</f>
        <v>Electa-Fang</v>
      </c>
      <c r="C840">
        <f t="shared" si="156"/>
        <v>2500</v>
      </c>
      <c r="D840">
        <f t="shared" si="157"/>
        <v>125</v>
      </c>
      <c r="E840">
        <f t="shared" si="158"/>
        <v>15</v>
      </c>
      <c r="F840" s="7" t="str">
        <f>VLOOKUP(E840,KeyValues!$A$2:$B855,2)</f>
        <v>Specific Items</v>
      </c>
      <c r="G840">
        <f t="shared" si="160"/>
        <v>32</v>
      </c>
      <c r="H840" s="7" t="str">
        <f>VLOOKUP($G840,KeyValues!$S$2:$T$64,2)</f>
        <v>Fang</v>
      </c>
      <c r="I840">
        <f t="shared" si="159"/>
        <v>839</v>
      </c>
      <c r="J840">
        <f t="shared" si="161"/>
        <v>0</v>
      </c>
      <c r="K840" s="8">
        <f>IF(OR($E840=9,$E840=5),VLOOKUP(J840,KeyValues!$D$2:$E$562,2),IF(AND($E840=14,NOT(VLOOKUP(J840,KeyValues!$D$2:$E$562,2) = 0)),"???",0))</f>
        <v>0</v>
      </c>
      <c r="L840">
        <f t="shared" si="162"/>
        <v>0</v>
      </c>
      <c r="M840">
        <f t="shared" si="163"/>
        <v>0</v>
      </c>
      <c r="N840">
        <f t="shared" si="164"/>
        <v>0</v>
      </c>
      <c r="O840">
        <f t="shared" si="165"/>
        <v>0</v>
      </c>
      <c r="P840">
        <f t="shared" si="166"/>
        <v>3</v>
      </c>
      <c r="Q840">
        <f t="shared" si="167"/>
        <v>0</v>
      </c>
    </row>
    <row r="841" spans="1:17" x14ac:dyDescent="0.25">
      <c r="A841" t="s">
        <v>839</v>
      </c>
      <c r="B841" s="5" t="str">
        <f>VLOOKUP(I841,KeyValues!$J$2:$K$1401,2)</f>
        <v>Charge Seal</v>
      </c>
      <c r="C841">
        <f t="shared" si="156"/>
        <v>2500</v>
      </c>
      <c r="D841">
        <f t="shared" si="157"/>
        <v>125</v>
      </c>
      <c r="E841">
        <f t="shared" si="158"/>
        <v>15</v>
      </c>
      <c r="F841" s="7" t="str">
        <f>VLOOKUP(E841,KeyValues!$A$2:$B856,2)</f>
        <v>Specific Items</v>
      </c>
      <c r="G841">
        <f t="shared" si="160"/>
        <v>27</v>
      </c>
      <c r="H841" s="7" t="str">
        <f>VLOOKUP($G841,KeyValues!$S$2:$T$64,2)</f>
        <v>Tag</v>
      </c>
      <c r="I841">
        <f t="shared" si="159"/>
        <v>840</v>
      </c>
      <c r="J841">
        <f t="shared" si="161"/>
        <v>0</v>
      </c>
      <c r="K841" s="8">
        <f>IF(OR($E841=9,$E841=5),VLOOKUP(J841,KeyValues!$D$2:$E$562,2),IF(AND($E841=14,NOT(VLOOKUP(J841,KeyValues!$D$2:$E$562,2) = 0)),"???",0))</f>
        <v>0</v>
      </c>
      <c r="L841">
        <f t="shared" si="162"/>
        <v>0</v>
      </c>
      <c r="M841">
        <f t="shared" si="163"/>
        <v>0</v>
      </c>
      <c r="N841">
        <f t="shared" si="164"/>
        <v>13</v>
      </c>
      <c r="O841">
        <f t="shared" si="165"/>
        <v>0</v>
      </c>
      <c r="P841">
        <f t="shared" si="166"/>
        <v>3</v>
      </c>
      <c r="Q841">
        <f t="shared" si="167"/>
        <v>0</v>
      </c>
    </row>
    <row r="842" spans="1:17" x14ac:dyDescent="0.25">
      <c r="A842" t="s">
        <v>840</v>
      </c>
      <c r="B842" s="5" t="str">
        <f>VLOOKUP(I842,KeyValues!$J$2:$K$1401,2)</f>
        <v>Volt Bangle</v>
      </c>
      <c r="C842">
        <f t="shared" si="156"/>
        <v>2500</v>
      </c>
      <c r="D842">
        <f t="shared" si="157"/>
        <v>125</v>
      </c>
      <c r="E842">
        <f t="shared" si="158"/>
        <v>15</v>
      </c>
      <c r="F842" s="7" t="str">
        <f>VLOOKUP(E842,KeyValues!$A$2:$B857,2)</f>
        <v>Specific Items</v>
      </c>
      <c r="G842">
        <f t="shared" si="160"/>
        <v>54</v>
      </c>
      <c r="H842" s="7" t="str">
        <f>VLOOKUP($G842,KeyValues!$S$2:$T$64,2)</f>
        <v>Ring</v>
      </c>
      <c r="I842">
        <f t="shared" si="159"/>
        <v>841</v>
      </c>
      <c r="J842">
        <f t="shared" si="161"/>
        <v>0</v>
      </c>
      <c r="K842" s="8">
        <f>IF(OR($E842=9,$E842=5),VLOOKUP(J842,KeyValues!$D$2:$E$562,2),IF(AND($E842=14,NOT(VLOOKUP(J842,KeyValues!$D$2:$E$562,2) = 0)),"???",0))</f>
        <v>0</v>
      </c>
      <c r="L842">
        <f t="shared" si="162"/>
        <v>0</v>
      </c>
      <c r="M842">
        <f t="shared" si="163"/>
        <v>0</v>
      </c>
      <c r="N842">
        <f t="shared" si="164"/>
        <v>7</v>
      </c>
      <c r="O842">
        <f t="shared" si="165"/>
        <v>0</v>
      </c>
      <c r="P842">
        <f t="shared" si="166"/>
        <v>3</v>
      </c>
      <c r="Q842">
        <f t="shared" si="167"/>
        <v>0</v>
      </c>
    </row>
    <row r="843" spans="1:17" x14ac:dyDescent="0.25">
      <c r="A843" t="s">
        <v>841</v>
      </c>
      <c r="B843" s="5" t="str">
        <f>VLOOKUP(I843,KeyValues!$J$2:$K$1401,2)</f>
        <v>Electi-Claw</v>
      </c>
      <c r="C843">
        <f t="shared" si="156"/>
        <v>2500</v>
      </c>
      <c r="D843">
        <f t="shared" si="157"/>
        <v>125</v>
      </c>
      <c r="E843">
        <f t="shared" si="158"/>
        <v>15</v>
      </c>
      <c r="F843" s="7" t="str">
        <f>VLOOKUP(E843,KeyValues!$A$2:$B858,2)</f>
        <v>Specific Items</v>
      </c>
      <c r="G843">
        <f t="shared" si="160"/>
        <v>39</v>
      </c>
      <c r="H843" s="7" t="str">
        <f>VLOOKUP($G843,KeyValues!$S$2:$T$64,2)</f>
        <v>Claw</v>
      </c>
      <c r="I843">
        <f t="shared" si="159"/>
        <v>842</v>
      </c>
      <c r="J843">
        <f t="shared" si="161"/>
        <v>0</v>
      </c>
      <c r="K843" s="8">
        <f>IF(OR($E843=9,$E843=5),VLOOKUP(J843,KeyValues!$D$2:$E$562,2),IF(AND($E843=14,NOT(VLOOKUP(J843,KeyValues!$D$2:$E$562,2) = 0)),"???",0))</f>
        <v>0</v>
      </c>
      <c r="L843">
        <f t="shared" si="162"/>
        <v>0</v>
      </c>
      <c r="M843">
        <f t="shared" si="163"/>
        <v>0</v>
      </c>
      <c r="N843">
        <f t="shared" si="164"/>
        <v>0</v>
      </c>
      <c r="O843">
        <f t="shared" si="165"/>
        <v>0</v>
      </c>
      <c r="P843">
        <f t="shared" si="166"/>
        <v>3</v>
      </c>
      <c r="Q843">
        <f t="shared" si="167"/>
        <v>0</v>
      </c>
    </row>
    <row r="844" spans="1:17" x14ac:dyDescent="0.25">
      <c r="A844" t="s">
        <v>842</v>
      </c>
      <c r="B844" s="5" t="str">
        <f>VLOOKUP(I844,KeyValues!$J$2:$K$1401,2)</f>
        <v>Electi-Card</v>
      </c>
      <c r="C844">
        <f t="shared" si="156"/>
        <v>2500</v>
      </c>
      <c r="D844">
        <f t="shared" si="157"/>
        <v>125</v>
      </c>
      <c r="E844">
        <f t="shared" si="158"/>
        <v>15</v>
      </c>
      <c r="F844" s="7" t="str">
        <f>VLOOKUP(E844,KeyValues!$A$2:$B859,2)</f>
        <v>Specific Items</v>
      </c>
      <c r="G844">
        <f t="shared" si="160"/>
        <v>27</v>
      </c>
      <c r="H844" s="7" t="str">
        <f>VLOOKUP($G844,KeyValues!$S$2:$T$64,2)</f>
        <v>Tag</v>
      </c>
      <c r="I844">
        <f t="shared" si="159"/>
        <v>843</v>
      </c>
      <c r="J844">
        <f t="shared" si="161"/>
        <v>0</v>
      </c>
      <c r="K844" s="8">
        <f>IF(OR($E844=9,$E844=5),VLOOKUP(J844,KeyValues!$D$2:$E$562,2),IF(AND($E844=14,NOT(VLOOKUP(J844,KeyValues!$D$2:$E$562,2) = 0)),"???",0))</f>
        <v>0</v>
      </c>
      <c r="L844">
        <f t="shared" si="162"/>
        <v>0</v>
      </c>
      <c r="M844">
        <f t="shared" si="163"/>
        <v>0</v>
      </c>
      <c r="N844">
        <f t="shared" si="164"/>
        <v>14</v>
      </c>
      <c r="O844">
        <f t="shared" si="165"/>
        <v>0</v>
      </c>
      <c r="P844">
        <f t="shared" si="166"/>
        <v>3</v>
      </c>
      <c r="Q844">
        <f t="shared" si="167"/>
        <v>0</v>
      </c>
    </row>
    <row r="845" spans="1:17" x14ac:dyDescent="0.25">
      <c r="A845" t="s">
        <v>843</v>
      </c>
      <c r="B845" s="5" t="str">
        <f>VLOOKUP(I845,KeyValues!$J$2:$K$1401,2)</f>
        <v>Voltaic Rock</v>
      </c>
      <c r="C845">
        <f t="shared" si="156"/>
        <v>2500</v>
      </c>
      <c r="D845">
        <f t="shared" si="157"/>
        <v>125</v>
      </c>
      <c r="E845">
        <f t="shared" si="158"/>
        <v>15</v>
      </c>
      <c r="F845" s="7" t="str">
        <f>VLOOKUP(E845,KeyValues!$A$2:$B860,2)</f>
        <v>Specific Items</v>
      </c>
      <c r="G845">
        <f t="shared" si="160"/>
        <v>49</v>
      </c>
      <c r="H845" s="7" t="str">
        <f>VLOOKUP($G845,KeyValues!$S$2:$T$64,2)</f>
        <v>Jewel</v>
      </c>
      <c r="I845">
        <f t="shared" si="159"/>
        <v>844</v>
      </c>
      <c r="J845">
        <f t="shared" si="161"/>
        <v>0</v>
      </c>
      <c r="K845" s="8">
        <f>IF(OR($E845=9,$E845=5),VLOOKUP(J845,KeyValues!$D$2:$E$562,2),IF(AND($E845=14,NOT(VLOOKUP(J845,KeyValues!$D$2:$E$562,2) = 0)),"???",0))</f>
        <v>0</v>
      </c>
      <c r="L845">
        <f t="shared" si="162"/>
        <v>0</v>
      </c>
      <c r="M845">
        <f t="shared" si="163"/>
        <v>0</v>
      </c>
      <c r="N845">
        <f t="shared" si="164"/>
        <v>6</v>
      </c>
      <c r="O845">
        <f t="shared" si="165"/>
        <v>0</v>
      </c>
      <c r="P845">
        <f t="shared" si="166"/>
        <v>3</v>
      </c>
      <c r="Q845">
        <f t="shared" si="167"/>
        <v>0</v>
      </c>
    </row>
    <row r="846" spans="1:17" x14ac:dyDescent="0.25">
      <c r="A846" t="s">
        <v>844</v>
      </c>
      <c r="B846" s="5" t="str">
        <f>VLOOKUP(I846,KeyValues!$J$2:$K$1401,2)</f>
        <v>Voltaic Band</v>
      </c>
      <c r="C846">
        <f t="shared" si="156"/>
        <v>2500</v>
      </c>
      <c r="D846">
        <f t="shared" si="157"/>
        <v>125</v>
      </c>
      <c r="E846">
        <f t="shared" si="158"/>
        <v>15</v>
      </c>
      <c r="F846" s="7" t="str">
        <f>VLOOKUP(E846,KeyValues!$A$2:$B861,2)</f>
        <v>Specific Items</v>
      </c>
      <c r="G846">
        <f t="shared" si="160"/>
        <v>58</v>
      </c>
      <c r="H846" s="7" t="str">
        <f>VLOOKUP($G846,KeyValues!$S$2:$T$64,2)</f>
        <v>Belt</v>
      </c>
      <c r="I846">
        <f t="shared" si="159"/>
        <v>845</v>
      </c>
      <c r="J846">
        <f t="shared" si="161"/>
        <v>0</v>
      </c>
      <c r="K846" s="8">
        <f>IF(OR($E846=9,$E846=5),VLOOKUP(J846,KeyValues!$D$2:$E$562,2),IF(AND($E846=14,NOT(VLOOKUP(J846,KeyValues!$D$2:$E$562,2) = 0)),"???",0))</f>
        <v>0</v>
      </c>
      <c r="L846">
        <f t="shared" si="162"/>
        <v>0</v>
      </c>
      <c r="M846">
        <f t="shared" si="163"/>
        <v>0</v>
      </c>
      <c r="N846">
        <f t="shared" si="164"/>
        <v>12</v>
      </c>
      <c r="O846">
        <f t="shared" si="165"/>
        <v>0</v>
      </c>
      <c r="P846">
        <f t="shared" si="166"/>
        <v>3</v>
      </c>
      <c r="Q846">
        <f t="shared" si="167"/>
        <v>0</v>
      </c>
    </row>
    <row r="847" spans="1:17" x14ac:dyDescent="0.25">
      <c r="A847" t="s">
        <v>845</v>
      </c>
      <c r="B847" s="5" t="str">
        <f>VLOOKUP(I847,KeyValues!$J$2:$K$1401,2)</f>
        <v>Magby Claw</v>
      </c>
      <c r="C847">
        <f t="shared" si="156"/>
        <v>2500</v>
      </c>
      <c r="D847">
        <f t="shared" si="157"/>
        <v>125</v>
      </c>
      <c r="E847">
        <f t="shared" si="158"/>
        <v>15</v>
      </c>
      <c r="F847" s="7" t="str">
        <f>VLOOKUP(E847,KeyValues!$A$2:$B862,2)</f>
        <v>Specific Items</v>
      </c>
      <c r="G847">
        <f t="shared" si="160"/>
        <v>39</v>
      </c>
      <c r="H847" s="7" t="str">
        <f>VLOOKUP($G847,KeyValues!$S$2:$T$64,2)</f>
        <v>Claw</v>
      </c>
      <c r="I847">
        <f t="shared" si="159"/>
        <v>846</v>
      </c>
      <c r="J847">
        <f t="shared" si="161"/>
        <v>0</v>
      </c>
      <c r="K847" s="8">
        <f>IF(OR($E847=9,$E847=5),VLOOKUP(J847,KeyValues!$D$2:$E$562,2),IF(AND($E847=14,NOT(VLOOKUP(J847,KeyValues!$D$2:$E$562,2) = 0)),"???",0))</f>
        <v>0</v>
      </c>
      <c r="L847">
        <f t="shared" si="162"/>
        <v>0</v>
      </c>
      <c r="M847">
        <f t="shared" si="163"/>
        <v>0</v>
      </c>
      <c r="N847">
        <f t="shared" si="164"/>
        <v>0</v>
      </c>
      <c r="O847">
        <f t="shared" si="165"/>
        <v>0</v>
      </c>
      <c r="P847">
        <f t="shared" si="166"/>
        <v>3</v>
      </c>
      <c r="Q847">
        <f t="shared" si="167"/>
        <v>0</v>
      </c>
    </row>
    <row r="848" spans="1:17" x14ac:dyDescent="0.25">
      <c r="A848" t="s">
        <v>846</v>
      </c>
      <c r="B848" s="5" t="str">
        <f>VLOOKUP(I848,KeyValues!$J$2:$K$1401,2)</f>
        <v>Magby Card</v>
      </c>
      <c r="C848">
        <f t="shared" si="156"/>
        <v>2500</v>
      </c>
      <c r="D848">
        <f t="shared" si="157"/>
        <v>125</v>
      </c>
      <c r="E848">
        <f t="shared" si="158"/>
        <v>15</v>
      </c>
      <c r="F848" s="7" t="str">
        <f>VLOOKUP(E848,KeyValues!$A$2:$B863,2)</f>
        <v>Specific Items</v>
      </c>
      <c r="G848">
        <f t="shared" si="160"/>
        <v>27</v>
      </c>
      <c r="H848" s="7" t="str">
        <f>VLOOKUP($G848,KeyValues!$S$2:$T$64,2)</f>
        <v>Tag</v>
      </c>
      <c r="I848">
        <f t="shared" si="159"/>
        <v>847</v>
      </c>
      <c r="J848">
        <f t="shared" si="161"/>
        <v>0</v>
      </c>
      <c r="K848" s="8">
        <f>IF(OR($E848=9,$E848=5),VLOOKUP(J848,KeyValues!$D$2:$E$562,2),IF(AND($E848=14,NOT(VLOOKUP(J848,KeyValues!$D$2:$E$562,2) = 0)),"???",0))</f>
        <v>0</v>
      </c>
      <c r="L848">
        <f t="shared" si="162"/>
        <v>0</v>
      </c>
      <c r="M848">
        <f t="shared" si="163"/>
        <v>0</v>
      </c>
      <c r="N848">
        <f t="shared" si="164"/>
        <v>14</v>
      </c>
      <c r="O848">
        <f t="shared" si="165"/>
        <v>0</v>
      </c>
      <c r="P848">
        <f t="shared" si="166"/>
        <v>3</v>
      </c>
      <c r="Q848">
        <f t="shared" si="167"/>
        <v>0</v>
      </c>
    </row>
    <row r="849" spans="1:17" x14ac:dyDescent="0.25">
      <c r="A849" t="s">
        <v>847</v>
      </c>
      <c r="B849" s="5" t="str">
        <f>VLOOKUP(I849,KeyValues!$J$2:$K$1401,2)</f>
        <v>Ember Jewel</v>
      </c>
      <c r="C849">
        <f t="shared" si="156"/>
        <v>2500</v>
      </c>
      <c r="D849">
        <f t="shared" si="157"/>
        <v>125</v>
      </c>
      <c r="E849">
        <f t="shared" si="158"/>
        <v>15</v>
      </c>
      <c r="F849" s="7" t="str">
        <f>VLOOKUP(E849,KeyValues!$A$2:$B864,2)</f>
        <v>Specific Items</v>
      </c>
      <c r="G849">
        <f t="shared" si="160"/>
        <v>49</v>
      </c>
      <c r="H849" s="7" t="str">
        <f>VLOOKUP($G849,KeyValues!$S$2:$T$64,2)</f>
        <v>Jewel</v>
      </c>
      <c r="I849">
        <f t="shared" si="159"/>
        <v>848</v>
      </c>
      <c r="J849">
        <f t="shared" si="161"/>
        <v>0</v>
      </c>
      <c r="K849" s="8">
        <f>IF(OR($E849=9,$E849=5),VLOOKUP(J849,KeyValues!$D$2:$E$562,2),IF(AND($E849=14,NOT(VLOOKUP(J849,KeyValues!$D$2:$E$562,2) = 0)),"???",0))</f>
        <v>0</v>
      </c>
      <c r="L849">
        <f t="shared" si="162"/>
        <v>0</v>
      </c>
      <c r="M849">
        <f t="shared" si="163"/>
        <v>0</v>
      </c>
      <c r="N849">
        <f t="shared" si="164"/>
        <v>13</v>
      </c>
      <c r="O849">
        <f t="shared" si="165"/>
        <v>0</v>
      </c>
      <c r="P849">
        <f t="shared" si="166"/>
        <v>3</v>
      </c>
      <c r="Q849">
        <f t="shared" si="167"/>
        <v>0</v>
      </c>
    </row>
    <row r="850" spans="1:17" x14ac:dyDescent="0.25">
      <c r="A850" t="s">
        <v>848</v>
      </c>
      <c r="B850" s="5" t="str">
        <f>VLOOKUP(I850,KeyValues!$J$2:$K$1401,2)</f>
        <v>Coal Ring</v>
      </c>
      <c r="C850">
        <f t="shared" si="156"/>
        <v>2500</v>
      </c>
      <c r="D850">
        <f t="shared" si="157"/>
        <v>125</v>
      </c>
      <c r="E850">
        <f t="shared" si="158"/>
        <v>15</v>
      </c>
      <c r="F850" s="7" t="str">
        <f>VLOOKUP(E850,KeyValues!$A$2:$B865,2)</f>
        <v>Specific Items</v>
      </c>
      <c r="G850">
        <f t="shared" si="160"/>
        <v>54</v>
      </c>
      <c r="H850" s="7" t="str">
        <f>VLOOKUP($G850,KeyValues!$S$2:$T$64,2)</f>
        <v>Ring</v>
      </c>
      <c r="I850">
        <f t="shared" si="159"/>
        <v>849</v>
      </c>
      <c r="J850">
        <f t="shared" si="161"/>
        <v>0</v>
      </c>
      <c r="K850" s="8">
        <f>IF(OR($E850=9,$E850=5),VLOOKUP(J850,KeyValues!$D$2:$E$562,2),IF(AND($E850=14,NOT(VLOOKUP(J850,KeyValues!$D$2:$E$562,2) = 0)),"???",0))</f>
        <v>0</v>
      </c>
      <c r="L850">
        <f t="shared" si="162"/>
        <v>0</v>
      </c>
      <c r="M850">
        <f t="shared" si="163"/>
        <v>0</v>
      </c>
      <c r="N850">
        <f t="shared" si="164"/>
        <v>10</v>
      </c>
      <c r="O850">
        <f t="shared" si="165"/>
        <v>0</v>
      </c>
      <c r="P850">
        <f t="shared" si="166"/>
        <v>3</v>
      </c>
      <c r="Q850">
        <f t="shared" si="167"/>
        <v>0</v>
      </c>
    </row>
    <row r="851" spans="1:17" x14ac:dyDescent="0.25">
      <c r="A851" t="s">
        <v>849</v>
      </c>
      <c r="B851" s="5" t="str">
        <f>VLOOKUP(I851,KeyValues!$J$2:$K$1401,2)</f>
        <v>Magmar Claw</v>
      </c>
      <c r="C851">
        <f t="shared" si="156"/>
        <v>2500</v>
      </c>
      <c r="D851">
        <f t="shared" si="157"/>
        <v>125</v>
      </c>
      <c r="E851">
        <f t="shared" si="158"/>
        <v>15</v>
      </c>
      <c r="F851" s="7" t="str">
        <f>VLOOKUP(E851,KeyValues!$A$2:$B866,2)</f>
        <v>Specific Items</v>
      </c>
      <c r="G851">
        <f t="shared" si="160"/>
        <v>39</v>
      </c>
      <c r="H851" s="7" t="str">
        <f>VLOOKUP($G851,KeyValues!$S$2:$T$64,2)</f>
        <v>Claw</v>
      </c>
      <c r="I851">
        <f t="shared" si="159"/>
        <v>850</v>
      </c>
      <c r="J851">
        <f t="shared" si="161"/>
        <v>0</v>
      </c>
      <c r="K851" s="8">
        <f>IF(OR($E851=9,$E851=5),VLOOKUP(J851,KeyValues!$D$2:$E$562,2),IF(AND($E851=14,NOT(VLOOKUP(J851,KeyValues!$D$2:$E$562,2) = 0)),"???",0))</f>
        <v>0</v>
      </c>
      <c r="L851">
        <f t="shared" si="162"/>
        <v>0</v>
      </c>
      <c r="M851">
        <f t="shared" si="163"/>
        <v>0</v>
      </c>
      <c r="N851">
        <f t="shared" si="164"/>
        <v>0</v>
      </c>
      <c r="O851">
        <f t="shared" si="165"/>
        <v>0</v>
      </c>
      <c r="P851">
        <f t="shared" si="166"/>
        <v>3</v>
      </c>
      <c r="Q851">
        <f t="shared" si="167"/>
        <v>0</v>
      </c>
    </row>
    <row r="852" spans="1:17" x14ac:dyDescent="0.25">
      <c r="A852" t="s">
        <v>850</v>
      </c>
      <c r="B852" s="5" t="str">
        <f>VLOOKUP(I852,KeyValues!$J$2:$K$1401,2)</f>
        <v>Magmar Card</v>
      </c>
      <c r="C852">
        <f t="shared" si="156"/>
        <v>2500</v>
      </c>
      <c r="D852">
        <f t="shared" si="157"/>
        <v>125</v>
      </c>
      <c r="E852">
        <f t="shared" si="158"/>
        <v>15</v>
      </c>
      <c r="F852" s="7" t="str">
        <f>VLOOKUP(E852,KeyValues!$A$2:$B867,2)</f>
        <v>Specific Items</v>
      </c>
      <c r="G852">
        <f t="shared" si="160"/>
        <v>27</v>
      </c>
      <c r="H852" s="7" t="str">
        <f>VLOOKUP($G852,KeyValues!$S$2:$T$64,2)</f>
        <v>Tag</v>
      </c>
      <c r="I852">
        <f t="shared" si="159"/>
        <v>851</v>
      </c>
      <c r="J852">
        <f t="shared" si="161"/>
        <v>0</v>
      </c>
      <c r="K852" s="8">
        <f>IF(OR($E852=9,$E852=5),VLOOKUP(J852,KeyValues!$D$2:$E$562,2),IF(AND($E852=14,NOT(VLOOKUP(J852,KeyValues!$D$2:$E$562,2) = 0)),"???",0))</f>
        <v>0</v>
      </c>
      <c r="L852">
        <f t="shared" si="162"/>
        <v>0</v>
      </c>
      <c r="M852">
        <f t="shared" si="163"/>
        <v>0</v>
      </c>
      <c r="N852">
        <f t="shared" si="164"/>
        <v>14</v>
      </c>
      <c r="O852">
        <f t="shared" si="165"/>
        <v>0</v>
      </c>
      <c r="P852">
        <f t="shared" si="166"/>
        <v>3</v>
      </c>
      <c r="Q852">
        <f t="shared" si="167"/>
        <v>0</v>
      </c>
    </row>
    <row r="853" spans="1:17" x14ac:dyDescent="0.25">
      <c r="A853" t="s">
        <v>851</v>
      </c>
      <c r="B853" s="5" t="str">
        <f>VLOOKUP(I853,KeyValues!$J$2:$K$1401,2)</f>
        <v>Erupt Ore</v>
      </c>
      <c r="C853">
        <f t="shared" si="156"/>
        <v>2500</v>
      </c>
      <c r="D853">
        <f t="shared" si="157"/>
        <v>125</v>
      </c>
      <c r="E853">
        <f t="shared" si="158"/>
        <v>15</v>
      </c>
      <c r="F853" s="7" t="str">
        <f>VLOOKUP(E853,KeyValues!$A$2:$B868,2)</f>
        <v>Specific Items</v>
      </c>
      <c r="G853">
        <f t="shared" si="160"/>
        <v>49</v>
      </c>
      <c r="H853" s="7" t="str">
        <f>VLOOKUP($G853,KeyValues!$S$2:$T$64,2)</f>
        <v>Jewel</v>
      </c>
      <c r="I853">
        <f t="shared" si="159"/>
        <v>852</v>
      </c>
      <c r="J853">
        <f t="shared" si="161"/>
        <v>0</v>
      </c>
      <c r="K853" s="8">
        <f>IF(OR($E853=9,$E853=5),VLOOKUP(J853,KeyValues!$D$2:$E$562,2),IF(AND($E853=14,NOT(VLOOKUP(J853,KeyValues!$D$2:$E$562,2) = 0)),"???",0))</f>
        <v>0</v>
      </c>
      <c r="L853">
        <f t="shared" si="162"/>
        <v>0</v>
      </c>
      <c r="M853">
        <f t="shared" si="163"/>
        <v>0</v>
      </c>
      <c r="N853">
        <f t="shared" si="164"/>
        <v>6</v>
      </c>
      <c r="O853">
        <f t="shared" si="165"/>
        <v>0</v>
      </c>
      <c r="P853">
        <f t="shared" si="166"/>
        <v>3</v>
      </c>
      <c r="Q853">
        <f t="shared" si="167"/>
        <v>0</v>
      </c>
    </row>
    <row r="854" spans="1:17" x14ac:dyDescent="0.25">
      <c r="A854" t="s">
        <v>852</v>
      </c>
      <c r="B854" s="5" t="str">
        <f>VLOOKUP(I854,KeyValues!$J$2:$K$1401,2)</f>
        <v>Magma Scarf</v>
      </c>
      <c r="C854">
        <f t="shared" si="156"/>
        <v>2500</v>
      </c>
      <c r="D854">
        <f t="shared" si="157"/>
        <v>125</v>
      </c>
      <c r="E854">
        <f t="shared" si="158"/>
        <v>15</v>
      </c>
      <c r="F854" s="7" t="str">
        <f>VLOOKUP(E854,KeyValues!$A$2:$B869,2)</f>
        <v>Specific Items</v>
      </c>
      <c r="G854">
        <f t="shared" si="160"/>
        <v>37</v>
      </c>
      <c r="H854" s="7" t="str">
        <f>VLOOKUP($G854,KeyValues!$S$2:$T$64,2)</f>
        <v>Scarf 2</v>
      </c>
      <c r="I854">
        <f t="shared" si="159"/>
        <v>853</v>
      </c>
      <c r="J854">
        <f t="shared" si="161"/>
        <v>0</v>
      </c>
      <c r="K854" s="8">
        <f>IF(OR($E854=9,$E854=5),VLOOKUP(J854,KeyValues!$D$2:$E$562,2),IF(AND($E854=14,NOT(VLOOKUP(J854,KeyValues!$D$2:$E$562,2) = 0)),"???",0))</f>
        <v>0</v>
      </c>
      <c r="L854">
        <f t="shared" si="162"/>
        <v>0</v>
      </c>
      <c r="M854">
        <f t="shared" si="163"/>
        <v>0</v>
      </c>
      <c r="N854">
        <f t="shared" si="164"/>
        <v>12</v>
      </c>
      <c r="O854">
        <f t="shared" si="165"/>
        <v>0</v>
      </c>
      <c r="P854">
        <f t="shared" si="166"/>
        <v>3</v>
      </c>
      <c r="Q854">
        <f t="shared" si="167"/>
        <v>0</v>
      </c>
    </row>
    <row r="855" spans="1:17" x14ac:dyDescent="0.25">
      <c r="A855" t="s">
        <v>853</v>
      </c>
      <c r="B855" s="5" t="str">
        <f>VLOOKUP(I855,KeyValues!$J$2:$K$1401,2)</f>
        <v>Magmor-Claw</v>
      </c>
      <c r="C855">
        <f t="shared" si="156"/>
        <v>2500</v>
      </c>
      <c r="D855">
        <f t="shared" si="157"/>
        <v>125</v>
      </c>
      <c r="E855">
        <f t="shared" si="158"/>
        <v>15</v>
      </c>
      <c r="F855" s="7" t="str">
        <f>VLOOKUP(E855,KeyValues!$A$2:$B870,2)</f>
        <v>Specific Items</v>
      </c>
      <c r="G855">
        <f t="shared" si="160"/>
        <v>39</v>
      </c>
      <c r="H855" s="7" t="str">
        <f>VLOOKUP($G855,KeyValues!$S$2:$T$64,2)</f>
        <v>Claw</v>
      </c>
      <c r="I855">
        <f t="shared" si="159"/>
        <v>854</v>
      </c>
      <c r="J855">
        <f t="shared" si="161"/>
        <v>0</v>
      </c>
      <c r="K855" s="8">
        <f>IF(OR($E855=9,$E855=5),VLOOKUP(J855,KeyValues!$D$2:$E$562,2),IF(AND($E855=14,NOT(VLOOKUP(J855,KeyValues!$D$2:$E$562,2) = 0)),"???",0))</f>
        <v>0</v>
      </c>
      <c r="L855">
        <f t="shared" si="162"/>
        <v>0</v>
      </c>
      <c r="M855">
        <f t="shared" si="163"/>
        <v>0</v>
      </c>
      <c r="N855">
        <f t="shared" si="164"/>
        <v>0</v>
      </c>
      <c r="O855">
        <f t="shared" si="165"/>
        <v>0</v>
      </c>
      <c r="P855">
        <f t="shared" si="166"/>
        <v>3</v>
      </c>
      <c r="Q855">
        <f t="shared" si="167"/>
        <v>0</v>
      </c>
    </row>
    <row r="856" spans="1:17" x14ac:dyDescent="0.25">
      <c r="A856" t="s">
        <v>854</v>
      </c>
      <c r="B856" s="5" t="str">
        <f>VLOOKUP(I856,KeyValues!$J$2:$K$1401,2)</f>
        <v>Magmor-Card</v>
      </c>
      <c r="C856">
        <f t="shared" si="156"/>
        <v>2500</v>
      </c>
      <c r="D856">
        <f t="shared" si="157"/>
        <v>125</v>
      </c>
      <c r="E856">
        <f t="shared" si="158"/>
        <v>15</v>
      </c>
      <c r="F856" s="7" t="str">
        <f>VLOOKUP(E856,KeyValues!$A$2:$B871,2)</f>
        <v>Specific Items</v>
      </c>
      <c r="G856">
        <f t="shared" si="160"/>
        <v>27</v>
      </c>
      <c r="H856" s="7" t="str">
        <f>VLOOKUP($G856,KeyValues!$S$2:$T$64,2)</f>
        <v>Tag</v>
      </c>
      <c r="I856">
        <f t="shared" si="159"/>
        <v>855</v>
      </c>
      <c r="J856">
        <f t="shared" si="161"/>
        <v>0</v>
      </c>
      <c r="K856" s="8">
        <f>IF(OR($E856=9,$E856=5),VLOOKUP(J856,KeyValues!$D$2:$E$562,2),IF(AND($E856=14,NOT(VLOOKUP(J856,KeyValues!$D$2:$E$562,2) = 0)),"???",0))</f>
        <v>0</v>
      </c>
      <c r="L856">
        <f t="shared" si="162"/>
        <v>0</v>
      </c>
      <c r="M856">
        <f t="shared" si="163"/>
        <v>0</v>
      </c>
      <c r="N856">
        <f t="shared" si="164"/>
        <v>14</v>
      </c>
      <c r="O856">
        <f t="shared" si="165"/>
        <v>0</v>
      </c>
      <c r="P856">
        <f t="shared" si="166"/>
        <v>3</v>
      </c>
      <c r="Q856">
        <f t="shared" si="167"/>
        <v>0</v>
      </c>
    </row>
    <row r="857" spans="1:17" x14ac:dyDescent="0.25">
      <c r="A857" t="s">
        <v>855</v>
      </c>
      <c r="B857" s="5" t="str">
        <f>VLOOKUP(I857,KeyValues!$J$2:$K$1401,2)</f>
        <v>Vulcan Rock</v>
      </c>
      <c r="C857">
        <f t="shared" si="156"/>
        <v>2500</v>
      </c>
      <c r="D857">
        <f t="shared" si="157"/>
        <v>125</v>
      </c>
      <c r="E857">
        <f t="shared" si="158"/>
        <v>15</v>
      </c>
      <c r="F857" s="7" t="str">
        <f>VLOOKUP(E857,KeyValues!$A$2:$B872,2)</f>
        <v>Specific Items</v>
      </c>
      <c r="G857">
        <f t="shared" si="160"/>
        <v>49</v>
      </c>
      <c r="H857" s="7" t="str">
        <f>VLOOKUP($G857,KeyValues!$S$2:$T$64,2)</f>
        <v>Jewel</v>
      </c>
      <c r="I857">
        <f t="shared" si="159"/>
        <v>856</v>
      </c>
      <c r="J857">
        <f t="shared" si="161"/>
        <v>0</v>
      </c>
      <c r="K857" s="8">
        <f>IF(OR($E857=9,$E857=5),VLOOKUP(J857,KeyValues!$D$2:$E$562,2),IF(AND($E857=14,NOT(VLOOKUP(J857,KeyValues!$D$2:$E$562,2) = 0)),"???",0))</f>
        <v>0</v>
      </c>
      <c r="L857">
        <f t="shared" si="162"/>
        <v>0</v>
      </c>
      <c r="M857">
        <f t="shared" si="163"/>
        <v>0</v>
      </c>
      <c r="N857">
        <f t="shared" si="164"/>
        <v>6</v>
      </c>
      <c r="O857">
        <f t="shared" si="165"/>
        <v>0</v>
      </c>
      <c r="P857">
        <f t="shared" si="166"/>
        <v>3</v>
      </c>
      <c r="Q857">
        <f t="shared" si="167"/>
        <v>0</v>
      </c>
    </row>
    <row r="858" spans="1:17" x14ac:dyDescent="0.25">
      <c r="A858" t="s">
        <v>856</v>
      </c>
      <c r="B858" s="5" t="str">
        <f>VLOOKUP(I858,KeyValues!$J$2:$K$1401,2)</f>
        <v>Burning Torc</v>
      </c>
      <c r="C858">
        <f t="shared" si="156"/>
        <v>2500</v>
      </c>
      <c r="D858">
        <f t="shared" si="157"/>
        <v>125</v>
      </c>
      <c r="E858">
        <f t="shared" si="158"/>
        <v>15</v>
      </c>
      <c r="F858" s="7" t="str">
        <f>VLOOKUP(E858,KeyValues!$A$2:$B873,2)</f>
        <v>Specific Items</v>
      </c>
      <c r="G858">
        <f t="shared" si="160"/>
        <v>54</v>
      </c>
      <c r="H858" s="7" t="str">
        <f>VLOOKUP($G858,KeyValues!$S$2:$T$64,2)</f>
        <v>Ring</v>
      </c>
      <c r="I858">
        <f t="shared" si="159"/>
        <v>857</v>
      </c>
      <c r="J858">
        <f t="shared" si="161"/>
        <v>0</v>
      </c>
      <c r="K858" s="8">
        <f>IF(OR($E858=9,$E858=5),VLOOKUP(J858,KeyValues!$D$2:$E$562,2),IF(AND($E858=14,NOT(VLOOKUP(J858,KeyValues!$D$2:$E$562,2) = 0)),"???",0))</f>
        <v>0</v>
      </c>
      <c r="L858">
        <f t="shared" si="162"/>
        <v>0</v>
      </c>
      <c r="M858">
        <f t="shared" si="163"/>
        <v>0</v>
      </c>
      <c r="N858">
        <f t="shared" si="164"/>
        <v>5</v>
      </c>
      <c r="O858">
        <f t="shared" si="165"/>
        <v>0</v>
      </c>
      <c r="P858">
        <f t="shared" si="166"/>
        <v>3</v>
      </c>
      <c r="Q858">
        <f t="shared" si="167"/>
        <v>0</v>
      </c>
    </row>
    <row r="859" spans="1:17" x14ac:dyDescent="0.25">
      <c r="A859" t="s">
        <v>857</v>
      </c>
      <c r="B859" s="5" t="str">
        <f>VLOOKUP(I859,KeyValues!$J$2:$K$1401,2)</f>
        <v>Azuri-Dew</v>
      </c>
      <c r="C859">
        <f t="shared" si="156"/>
        <v>2500</v>
      </c>
      <c r="D859">
        <f t="shared" si="157"/>
        <v>125</v>
      </c>
      <c r="E859">
        <f t="shared" si="158"/>
        <v>15</v>
      </c>
      <c r="F859" s="7" t="str">
        <f>VLOOKUP(E859,KeyValues!$A$2:$B874,2)</f>
        <v>Specific Items</v>
      </c>
      <c r="G859">
        <f t="shared" si="160"/>
        <v>35</v>
      </c>
      <c r="H859" s="7" t="str">
        <f>VLOOKUP($G859,KeyValues!$S$2:$T$64,2)</f>
        <v>Clear Bottle</v>
      </c>
      <c r="I859">
        <f t="shared" si="159"/>
        <v>858</v>
      </c>
      <c r="J859">
        <f t="shared" si="161"/>
        <v>0</v>
      </c>
      <c r="K859" s="8">
        <f>IF(OR($E859=9,$E859=5),VLOOKUP(J859,KeyValues!$D$2:$E$562,2),IF(AND($E859=14,NOT(VLOOKUP(J859,KeyValues!$D$2:$E$562,2) = 0)),"???",0))</f>
        <v>0</v>
      </c>
      <c r="L859">
        <f t="shared" si="162"/>
        <v>0</v>
      </c>
      <c r="M859">
        <f t="shared" si="163"/>
        <v>0</v>
      </c>
      <c r="N859">
        <f t="shared" si="164"/>
        <v>12</v>
      </c>
      <c r="O859">
        <f t="shared" si="165"/>
        <v>0</v>
      </c>
      <c r="P859">
        <f t="shared" si="166"/>
        <v>3</v>
      </c>
      <c r="Q859">
        <f t="shared" si="167"/>
        <v>0</v>
      </c>
    </row>
    <row r="860" spans="1:17" x14ac:dyDescent="0.25">
      <c r="A860" t="s">
        <v>858</v>
      </c>
      <c r="B860" s="5" t="str">
        <f>VLOOKUP(I860,KeyValues!$J$2:$K$1401,2)</f>
        <v>Azuri-Card</v>
      </c>
      <c r="C860">
        <f t="shared" si="156"/>
        <v>2500</v>
      </c>
      <c r="D860">
        <f t="shared" si="157"/>
        <v>125</v>
      </c>
      <c r="E860">
        <f t="shared" si="158"/>
        <v>15</v>
      </c>
      <c r="F860" s="7" t="str">
        <f>VLOOKUP(E860,KeyValues!$A$2:$B875,2)</f>
        <v>Specific Items</v>
      </c>
      <c r="G860">
        <f t="shared" si="160"/>
        <v>27</v>
      </c>
      <c r="H860" s="7" t="str">
        <f>VLOOKUP($G860,KeyValues!$S$2:$T$64,2)</f>
        <v>Tag</v>
      </c>
      <c r="I860">
        <f t="shared" si="159"/>
        <v>859</v>
      </c>
      <c r="J860">
        <f t="shared" si="161"/>
        <v>0</v>
      </c>
      <c r="K860" s="8">
        <f>IF(OR($E860=9,$E860=5),VLOOKUP(J860,KeyValues!$D$2:$E$562,2),IF(AND($E860=14,NOT(VLOOKUP(J860,KeyValues!$D$2:$E$562,2) = 0)),"???",0))</f>
        <v>0</v>
      </c>
      <c r="L860">
        <f t="shared" si="162"/>
        <v>0</v>
      </c>
      <c r="M860">
        <f t="shared" si="163"/>
        <v>0</v>
      </c>
      <c r="N860">
        <f t="shared" si="164"/>
        <v>14</v>
      </c>
      <c r="O860">
        <f t="shared" si="165"/>
        <v>0</v>
      </c>
      <c r="P860">
        <f t="shared" si="166"/>
        <v>3</v>
      </c>
      <c r="Q860">
        <f t="shared" si="167"/>
        <v>0</v>
      </c>
    </row>
    <row r="861" spans="1:17" x14ac:dyDescent="0.25">
      <c r="A861" t="s">
        <v>859</v>
      </c>
      <c r="B861" s="5" t="str">
        <f>VLOOKUP(I861,KeyValues!$J$2:$K$1401,2)</f>
        <v>Fount Charm</v>
      </c>
      <c r="C861">
        <f t="shared" si="156"/>
        <v>2500</v>
      </c>
      <c r="D861">
        <f t="shared" si="157"/>
        <v>125</v>
      </c>
      <c r="E861">
        <f t="shared" si="158"/>
        <v>15</v>
      </c>
      <c r="F861" s="7" t="str">
        <f>VLOOKUP(E861,KeyValues!$A$2:$B876,2)</f>
        <v>Specific Items</v>
      </c>
      <c r="G861">
        <f t="shared" si="160"/>
        <v>28</v>
      </c>
      <c r="H861" s="7" t="str">
        <f>VLOOKUP($G861,KeyValues!$S$2:$T$64,2)</f>
        <v>Amulet</v>
      </c>
      <c r="I861">
        <f t="shared" si="159"/>
        <v>860</v>
      </c>
      <c r="J861">
        <f t="shared" si="161"/>
        <v>0</v>
      </c>
      <c r="K861" s="8">
        <f>IF(OR($E861=9,$E861=5),VLOOKUP(J861,KeyValues!$D$2:$E$562,2),IF(AND($E861=14,NOT(VLOOKUP(J861,KeyValues!$D$2:$E$562,2) = 0)),"???",0))</f>
        <v>0</v>
      </c>
      <c r="L861">
        <f t="shared" si="162"/>
        <v>0</v>
      </c>
      <c r="M861">
        <f t="shared" si="163"/>
        <v>0</v>
      </c>
      <c r="N861">
        <f t="shared" si="164"/>
        <v>3</v>
      </c>
      <c r="O861">
        <f t="shared" si="165"/>
        <v>0</v>
      </c>
      <c r="P861">
        <f t="shared" si="166"/>
        <v>3</v>
      </c>
      <c r="Q861">
        <f t="shared" si="167"/>
        <v>0</v>
      </c>
    </row>
    <row r="862" spans="1:17" x14ac:dyDescent="0.25">
      <c r="A862" t="s">
        <v>860</v>
      </c>
      <c r="B862" s="5" t="str">
        <f>VLOOKUP(I862,KeyValues!$J$2:$K$1401,2)</f>
        <v>Water Float</v>
      </c>
      <c r="C862">
        <f t="shared" si="156"/>
        <v>2500</v>
      </c>
      <c r="D862">
        <f t="shared" si="157"/>
        <v>125</v>
      </c>
      <c r="E862">
        <f t="shared" si="158"/>
        <v>15</v>
      </c>
      <c r="F862" s="7" t="str">
        <f>VLOOKUP(E862,KeyValues!$A$2:$B877,2)</f>
        <v>Specific Items</v>
      </c>
      <c r="G862">
        <f t="shared" si="160"/>
        <v>54</v>
      </c>
      <c r="H862" s="7" t="str">
        <f>VLOOKUP($G862,KeyValues!$S$2:$T$64,2)</f>
        <v>Ring</v>
      </c>
      <c r="I862">
        <f t="shared" si="159"/>
        <v>861</v>
      </c>
      <c r="J862">
        <f t="shared" si="161"/>
        <v>0</v>
      </c>
      <c r="K862" s="8">
        <f>IF(OR($E862=9,$E862=5),VLOOKUP(J862,KeyValues!$D$2:$E$562,2),IF(AND($E862=14,NOT(VLOOKUP(J862,KeyValues!$D$2:$E$562,2) = 0)),"???",0))</f>
        <v>0</v>
      </c>
      <c r="L862">
        <f t="shared" si="162"/>
        <v>0</v>
      </c>
      <c r="M862">
        <f t="shared" si="163"/>
        <v>0</v>
      </c>
      <c r="N862">
        <f t="shared" si="164"/>
        <v>6</v>
      </c>
      <c r="O862">
        <f t="shared" si="165"/>
        <v>0</v>
      </c>
      <c r="P862">
        <f t="shared" si="166"/>
        <v>3</v>
      </c>
      <c r="Q862">
        <f t="shared" si="167"/>
        <v>0</v>
      </c>
    </row>
    <row r="863" spans="1:17" x14ac:dyDescent="0.25">
      <c r="A863" t="s">
        <v>861</v>
      </c>
      <c r="B863" s="5" t="str">
        <f>VLOOKUP(I863,KeyValues!$J$2:$K$1401,2)</f>
        <v>Marill Dew</v>
      </c>
      <c r="C863">
        <f t="shared" si="156"/>
        <v>2500</v>
      </c>
      <c r="D863">
        <f t="shared" si="157"/>
        <v>125</v>
      </c>
      <c r="E863">
        <f t="shared" si="158"/>
        <v>15</v>
      </c>
      <c r="F863" s="7" t="str">
        <f>VLOOKUP(E863,KeyValues!$A$2:$B878,2)</f>
        <v>Specific Items</v>
      </c>
      <c r="G863">
        <f t="shared" si="160"/>
        <v>35</v>
      </c>
      <c r="H863" s="7" t="str">
        <f>VLOOKUP($G863,KeyValues!$S$2:$T$64,2)</f>
        <v>Clear Bottle</v>
      </c>
      <c r="I863">
        <f t="shared" si="159"/>
        <v>862</v>
      </c>
      <c r="J863">
        <f t="shared" si="161"/>
        <v>0</v>
      </c>
      <c r="K863" s="8">
        <f>IF(OR($E863=9,$E863=5),VLOOKUP(J863,KeyValues!$D$2:$E$562,2),IF(AND($E863=14,NOT(VLOOKUP(J863,KeyValues!$D$2:$E$562,2) = 0)),"???",0))</f>
        <v>0</v>
      </c>
      <c r="L863">
        <f t="shared" si="162"/>
        <v>0</v>
      </c>
      <c r="M863">
        <f t="shared" si="163"/>
        <v>0</v>
      </c>
      <c r="N863">
        <f t="shared" si="164"/>
        <v>10</v>
      </c>
      <c r="O863">
        <f t="shared" si="165"/>
        <v>0</v>
      </c>
      <c r="P863">
        <f t="shared" si="166"/>
        <v>3</v>
      </c>
      <c r="Q863">
        <f t="shared" si="167"/>
        <v>0</v>
      </c>
    </row>
    <row r="864" spans="1:17" x14ac:dyDescent="0.25">
      <c r="A864" t="s">
        <v>862</v>
      </c>
      <c r="B864" s="5" t="str">
        <f>VLOOKUP(I864,KeyValues!$J$2:$K$1401,2)</f>
        <v>Marill Card</v>
      </c>
      <c r="C864">
        <f t="shared" si="156"/>
        <v>2500</v>
      </c>
      <c r="D864">
        <f t="shared" si="157"/>
        <v>125</v>
      </c>
      <c r="E864">
        <f t="shared" si="158"/>
        <v>15</v>
      </c>
      <c r="F864" s="7" t="str">
        <f>VLOOKUP(E864,KeyValues!$A$2:$B879,2)</f>
        <v>Specific Items</v>
      </c>
      <c r="G864">
        <f t="shared" si="160"/>
        <v>27</v>
      </c>
      <c r="H864" s="7" t="str">
        <f>VLOOKUP($G864,KeyValues!$S$2:$T$64,2)</f>
        <v>Tag</v>
      </c>
      <c r="I864">
        <f t="shared" si="159"/>
        <v>863</v>
      </c>
      <c r="J864">
        <f t="shared" si="161"/>
        <v>0</v>
      </c>
      <c r="K864" s="8">
        <f>IF(OR($E864=9,$E864=5),VLOOKUP(J864,KeyValues!$D$2:$E$562,2),IF(AND($E864=14,NOT(VLOOKUP(J864,KeyValues!$D$2:$E$562,2) = 0)),"???",0))</f>
        <v>0</v>
      </c>
      <c r="L864">
        <f t="shared" si="162"/>
        <v>0</v>
      </c>
      <c r="M864">
        <f t="shared" si="163"/>
        <v>0</v>
      </c>
      <c r="N864">
        <f t="shared" si="164"/>
        <v>14</v>
      </c>
      <c r="O864">
        <f t="shared" si="165"/>
        <v>0</v>
      </c>
      <c r="P864">
        <f t="shared" si="166"/>
        <v>3</v>
      </c>
      <c r="Q864">
        <f t="shared" si="167"/>
        <v>0</v>
      </c>
    </row>
    <row r="865" spans="1:17" x14ac:dyDescent="0.25">
      <c r="A865" t="s">
        <v>863</v>
      </c>
      <c r="B865" s="5" t="str">
        <f>VLOOKUP(I865,KeyValues!$J$2:$K$1401,2)</f>
        <v>Surfer Rock</v>
      </c>
      <c r="C865">
        <f t="shared" si="156"/>
        <v>2500</v>
      </c>
      <c r="D865">
        <f t="shared" si="157"/>
        <v>125</v>
      </c>
      <c r="E865">
        <f t="shared" si="158"/>
        <v>15</v>
      </c>
      <c r="F865" s="7" t="str">
        <f>VLOOKUP(E865,KeyValues!$A$2:$B880,2)</f>
        <v>Specific Items</v>
      </c>
      <c r="G865">
        <f t="shared" si="160"/>
        <v>49</v>
      </c>
      <c r="H865" s="7" t="str">
        <f>VLOOKUP($G865,KeyValues!$S$2:$T$64,2)</f>
        <v>Jewel</v>
      </c>
      <c r="I865">
        <f t="shared" si="159"/>
        <v>864</v>
      </c>
      <c r="J865">
        <f t="shared" si="161"/>
        <v>0</v>
      </c>
      <c r="K865" s="8">
        <f>IF(OR($E865=9,$E865=5),VLOOKUP(J865,KeyValues!$D$2:$E$562,2),IF(AND($E865=14,NOT(VLOOKUP(J865,KeyValues!$D$2:$E$562,2) = 0)),"???",0))</f>
        <v>0</v>
      </c>
      <c r="L865">
        <f t="shared" si="162"/>
        <v>0</v>
      </c>
      <c r="M865">
        <f t="shared" si="163"/>
        <v>0</v>
      </c>
      <c r="N865">
        <f t="shared" si="164"/>
        <v>6</v>
      </c>
      <c r="O865">
        <f t="shared" si="165"/>
        <v>0</v>
      </c>
      <c r="P865">
        <f t="shared" si="166"/>
        <v>3</v>
      </c>
      <c r="Q865">
        <f t="shared" si="167"/>
        <v>0</v>
      </c>
    </row>
    <row r="866" spans="1:17" x14ac:dyDescent="0.25">
      <c r="A866" t="s">
        <v>864</v>
      </c>
      <c r="B866" s="5" t="str">
        <f>VLOOKUP(I866,KeyValues!$J$2:$K$1401,2)</f>
        <v>Brine Scarf</v>
      </c>
      <c r="C866">
        <f t="shared" si="156"/>
        <v>2500</v>
      </c>
      <c r="D866">
        <f t="shared" si="157"/>
        <v>125</v>
      </c>
      <c r="E866">
        <f t="shared" si="158"/>
        <v>15</v>
      </c>
      <c r="F866" s="7" t="str">
        <f>VLOOKUP(E866,KeyValues!$A$2:$B881,2)</f>
        <v>Specific Items</v>
      </c>
      <c r="G866">
        <f t="shared" si="160"/>
        <v>37</v>
      </c>
      <c r="H866" s="7" t="str">
        <f>VLOOKUP($G866,KeyValues!$S$2:$T$64,2)</f>
        <v>Scarf 2</v>
      </c>
      <c r="I866">
        <f t="shared" si="159"/>
        <v>865</v>
      </c>
      <c r="J866">
        <f t="shared" si="161"/>
        <v>0</v>
      </c>
      <c r="K866" s="8">
        <f>IF(OR($E866=9,$E866=5),VLOOKUP(J866,KeyValues!$D$2:$E$562,2),IF(AND($E866=14,NOT(VLOOKUP(J866,KeyValues!$D$2:$E$562,2) = 0)),"???",0))</f>
        <v>0</v>
      </c>
      <c r="L866">
        <f t="shared" si="162"/>
        <v>0</v>
      </c>
      <c r="M866">
        <f t="shared" si="163"/>
        <v>0</v>
      </c>
      <c r="N866">
        <f t="shared" si="164"/>
        <v>12</v>
      </c>
      <c r="O866">
        <f t="shared" si="165"/>
        <v>0</v>
      </c>
      <c r="P866">
        <f t="shared" si="166"/>
        <v>3</v>
      </c>
      <c r="Q866">
        <f t="shared" si="167"/>
        <v>0</v>
      </c>
    </row>
    <row r="867" spans="1:17" x14ac:dyDescent="0.25">
      <c r="A867" t="s">
        <v>865</v>
      </c>
      <c r="B867" s="5" t="str">
        <f>VLOOKUP(I867,KeyValues!$J$2:$K$1401,2)</f>
        <v>Azuma-Dew</v>
      </c>
      <c r="C867">
        <f t="shared" si="156"/>
        <v>2500</v>
      </c>
      <c r="D867">
        <f t="shared" si="157"/>
        <v>125</v>
      </c>
      <c r="E867">
        <f t="shared" si="158"/>
        <v>15</v>
      </c>
      <c r="F867" s="7" t="str">
        <f>VLOOKUP(E867,KeyValues!$A$2:$B882,2)</f>
        <v>Specific Items</v>
      </c>
      <c r="G867">
        <f t="shared" si="160"/>
        <v>35</v>
      </c>
      <c r="H867" s="7" t="str">
        <f>VLOOKUP($G867,KeyValues!$S$2:$T$64,2)</f>
        <v>Clear Bottle</v>
      </c>
      <c r="I867">
        <f t="shared" si="159"/>
        <v>866</v>
      </c>
      <c r="J867">
        <f t="shared" si="161"/>
        <v>0</v>
      </c>
      <c r="K867" s="8">
        <f>IF(OR($E867=9,$E867=5),VLOOKUP(J867,KeyValues!$D$2:$E$562,2),IF(AND($E867=14,NOT(VLOOKUP(J867,KeyValues!$D$2:$E$562,2) = 0)),"???",0))</f>
        <v>0</v>
      </c>
      <c r="L867">
        <f t="shared" si="162"/>
        <v>0</v>
      </c>
      <c r="M867">
        <f t="shared" si="163"/>
        <v>0</v>
      </c>
      <c r="N867">
        <f t="shared" si="164"/>
        <v>10</v>
      </c>
      <c r="O867">
        <f t="shared" si="165"/>
        <v>0</v>
      </c>
      <c r="P867">
        <f t="shared" si="166"/>
        <v>3</v>
      </c>
      <c r="Q867">
        <f t="shared" si="167"/>
        <v>0</v>
      </c>
    </row>
    <row r="868" spans="1:17" x14ac:dyDescent="0.25">
      <c r="A868" t="s">
        <v>866</v>
      </c>
      <c r="B868" s="5" t="str">
        <f>VLOOKUP(I868,KeyValues!$J$2:$K$1401,2)</f>
        <v>Azuma-Card</v>
      </c>
      <c r="C868">
        <f t="shared" si="156"/>
        <v>2500</v>
      </c>
      <c r="D868">
        <f t="shared" si="157"/>
        <v>125</v>
      </c>
      <c r="E868">
        <f t="shared" si="158"/>
        <v>15</v>
      </c>
      <c r="F868" s="7" t="str">
        <f>VLOOKUP(E868,KeyValues!$A$2:$B883,2)</f>
        <v>Specific Items</v>
      </c>
      <c r="G868">
        <f t="shared" si="160"/>
        <v>27</v>
      </c>
      <c r="H868" s="7" t="str">
        <f>VLOOKUP($G868,KeyValues!$S$2:$T$64,2)</f>
        <v>Tag</v>
      </c>
      <c r="I868">
        <f t="shared" si="159"/>
        <v>867</v>
      </c>
      <c r="J868">
        <f t="shared" si="161"/>
        <v>0</v>
      </c>
      <c r="K868" s="8">
        <f>IF(OR($E868=9,$E868=5),VLOOKUP(J868,KeyValues!$D$2:$E$562,2),IF(AND($E868=14,NOT(VLOOKUP(J868,KeyValues!$D$2:$E$562,2) = 0)),"???",0))</f>
        <v>0</v>
      </c>
      <c r="L868">
        <f t="shared" si="162"/>
        <v>0</v>
      </c>
      <c r="M868">
        <f t="shared" si="163"/>
        <v>0</v>
      </c>
      <c r="N868">
        <f t="shared" si="164"/>
        <v>14</v>
      </c>
      <c r="O868">
        <f t="shared" si="165"/>
        <v>0</v>
      </c>
      <c r="P868">
        <f t="shared" si="166"/>
        <v>3</v>
      </c>
      <c r="Q868">
        <f t="shared" si="167"/>
        <v>0</v>
      </c>
    </row>
    <row r="869" spans="1:17" x14ac:dyDescent="0.25">
      <c r="A869" t="s">
        <v>867</v>
      </c>
      <c r="B869" s="5" t="str">
        <f>VLOOKUP(I869,KeyValues!$J$2:$K$1401,2)</f>
        <v>Stream Charm</v>
      </c>
      <c r="C869">
        <f t="shared" si="156"/>
        <v>2500</v>
      </c>
      <c r="D869">
        <f t="shared" si="157"/>
        <v>125</v>
      </c>
      <c r="E869">
        <f t="shared" si="158"/>
        <v>15</v>
      </c>
      <c r="F869" s="7" t="str">
        <f>VLOOKUP(E869,KeyValues!$A$2:$B884,2)</f>
        <v>Specific Items</v>
      </c>
      <c r="G869">
        <f t="shared" si="160"/>
        <v>28</v>
      </c>
      <c r="H869" s="7" t="str">
        <f>VLOOKUP($G869,KeyValues!$S$2:$T$64,2)</f>
        <v>Amulet</v>
      </c>
      <c r="I869">
        <f t="shared" si="159"/>
        <v>868</v>
      </c>
      <c r="J869">
        <f t="shared" si="161"/>
        <v>0</v>
      </c>
      <c r="K869" s="8">
        <f>IF(OR($E869=9,$E869=5),VLOOKUP(J869,KeyValues!$D$2:$E$562,2),IF(AND($E869=14,NOT(VLOOKUP(J869,KeyValues!$D$2:$E$562,2) = 0)),"???",0))</f>
        <v>0</v>
      </c>
      <c r="L869">
        <f t="shared" si="162"/>
        <v>0</v>
      </c>
      <c r="M869">
        <f t="shared" si="163"/>
        <v>0</v>
      </c>
      <c r="N869">
        <f t="shared" si="164"/>
        <v>3</v>
      </c>
      <c r="O869">
        <f t="shared" si="165"/>
        <v>0</v>
      </c>
      <c r="P869">
        <f t="shared" si="166"/>
        <v>3</v>
      </c>
      <c r="Q869">
        <f t="shared" si="167"/>
        <v>0</v>
      </c>
    </row>
    <row r="870" spans="1:17" x14ac:dyDescent="0.25">
      <c r="A870" t="s">
        <v>868</v>
      </c>
      <c r="B870" s="5" t="str">
        <f>VLOOKUP(I870,KeyValues!$J$2:$K$1401,2)</f>
        <v>Dotted Scarf</v>
      </c>
      <c r="C870">
        <f t="shared" si="156"/>
        <v>2500</v>
      </c>
      <c r="D870">
        <f t="shared" si="157"/>
        <v>125</v>
      </c>
      <c r="E870">
        <f t="shared" si="158"/>
        <v>15</v>
      </c>
      <c r="F870" s="7" t="str">
        <f>VLOOKUP(E870,KeyValues!$A$2:$B885,2)</f>
        <v>Specific Items</v>
      </c>
      <c r="G870">
        <f t="shared" si="160"/>
        <v>37</v>
      </c>
      <c r="H870" s="7" t="str">
        <f>VLOOKUP($G870,KeyValues!$S$2:$T$64,2)</f>
        <v>Scarf 2</v>
      </c>
      <c r="I870">
        <f t="shared" si="159"/>
        <v>869</v>
      </c>
      <c r="J870">
        <f t="shared" si="161"/>
        <v>0</v>
      </c>
      <c r="K870" s="8">
        <f>IF(OR($E870=9,$E870=5),VLOOKUP(J870,KeyValues!$D$2:$E$562,2),IF(AND($E870=14,NOT(VLOOKUP(J870,KeyValues!$D$2:$E$562,2) = 0)),"???",0))</f>
        <v>0</v>
      </c>
      <c r="L870">
        <f t="shared" si="162"/>
        <v>0</v>
      </c>
      <c r="M870">
        <f t="shared" si="163"/>
        <v>0</v>
      </c>
      <c r="N870">
        <f t="shared" si="164"/>
        <v>12</v>
      </c>
      <c r="O870">
        <f t="shared" si="165"/>
        <v>0</v>
      </c>
      <c r="P870">
        <f t="shared" si="166"/>
        <v>3</v>
      </c>
      <c r="Q870">
        <f t="shared" si="167"/>
        <v>0</v>
      </c>
    </row>
    <row r="871" spans="1:17" x14ac:dyDescent="0.25">
      <c r="A871" t="s">
        <v>869</v>
      </c>
      <c r="B871" s="5" t="str">
        <f>VLOOKUP(I871,KeyValues!$J$2:$K$1401,2)</f>
        <v>Plusle Tail</v>
      </c>
      <c r="C871">
        <f t="shared" si="156"/>
        <v>2500</v>
      </c>
      <c r="D871">
        <f t="shared" si="157"/>
        <v>125</v>
      </c>
      <c r="E871">
        <f t="shared" si="158"/>
        <v>15</v>
      </c>
      <c r="F871" s="7" t="str">
        <f>VLOOKUP(E871,KeyValues!$A$2:$B886,2)</f>
        <v>Specific Items</v>
      </c>
      <c r="G871">
        <f t="shared" si="160"/>
        <v>36</v>
      </c>
      <c r="H871" s="7" t="str">
        <f>VLOOKUP($G871,KeyValues!$S$2:$T$64,2)</f>
        <v>Tail 2</v>
      </c>
      <c r="I871">
        <f t="shared" si="159"/>
        <v>870</v>
      </c>
      <c r="J871">
        <f t="shared" si="161"/>
        <v>0</v>
      </c>
      <c r="K871" s="8">
        <f>IF(OR($E871=9,$E871=5),VLOOKUP(J871,KeyValues!$D$2:$E$562,2),IF(AND($E871=14,NOT(VLOOKUP(J871,KeyValues!$D$2:$E$562,2) = 0)),"???",0))</f>
        <v>0</v>
      </c>
      <c r="L871">
        <f t="shared" si="162"/>
        <v>0</v>
      </c>
      <c r="M871">
        <f t="shared" si="163"/>
        <v>0</v>
      </c>
      <c r="N871">
        <f t="shared" si="164"/>
        <v>15</v>
      </c>
      <c r="O871">
        <f t="shared" si="165"/>
        <v>0</v>
      </c>
      <c r="P871">
        <f t="shared" si="166"/>
        <v>3</v>
      </c>
      <c r="Q871">
        <f t="shared" si="167"/>
        <v>0</v>
      </c>
    </row>
    <row r="872" spans="1:17" x14ac:dyDescent="0.25">
      <c r="A872" t="s">
        <v>870</v>
      </c>
      <c r="B872" s="5" t="str">
        <f>VLOOKUP(I872,KeyValues!$J$2:$K$1401,2)</f>
        <v>Plusle Card</v>
      </c>
      <c r="C872">
        <f t="shared" si="156"/>
        <v>2500</v>
      </c>
      <c r="D872">
        <f t="shared" si="157"/>
        <v>125</v>
      </c>
      <c r="E872">
        <f t="shared" si="158"/>
        <v>15</v>
      </c>
      <c r="F872" s="7" t="str">
        <f>VLOOKUP(E872,KeyValues!$A$2:$B887,2)</f>
        <v>Specific Items</v>
      </c>
      <c r="G872">
        <f t="shared" si="160"/>
        <v>27</v>
      </c>
      <c r="H872" s="7" t="str">
        <f>VLOOKUP($G872,KeyValues!$S$2:$T$64,2)</f>
        <v>Tag</v>
      </c>
      <c r="I872">
        <f t="shared" si="159"/>
        <v>871</v>
      </c>
      <c r="J872">
        <f t="shared" si="161"/>
        <v>0</v>
      </c>
      <c r="K872" s="8">
        <f>IF(OR($E872=9,$E872=5),VLOOKUP(J872,KeyValues!$D$2:$E$562,2),IF(AND($E872=14,NOT(VLOOKUP(J872,KeyValues!$D$2:$E$562,2) = 0)),"???",0))</f>
        <v>0</v>
      </c>
      <c r="L872">
        <f t="shared" si="162"/>
        <v>0</v>
      </c>
      <c r="M872">
        <f t="shared" si="163"/>
        <v>0</v>
      </c>
      <c r="N872">
        <f t="shared" si="164"/>
        <v>14</v>
      </c>
      <c r="O872">
        <f t="shared" si="165"/>
        <v>0</v>
      </c>
      <c r="P872">
        <f t="shared" si="166"/>
        <v>3</v>
      </c>
      <c r="Q872">
        <f t="shared" si="167"/>
        <v>0</v>
      </c>
    </row>
    <row r="873" spans="1:17" x14ac:dyDescent="0.25">
      <c r="A873" t="s">
        <v>871</v>
      </c>
      <c r="B873" s="5" t="str">
        <f>VLOOKUP(I873,KeyValues!$J$2:$K$1401,2)</f>
        <v>Cheer Rock</v>
      </c>
      <c r="C873">
        <f t="shared" si="156"/>
        <v>2500</v>
      </c>
      <c r="D873">
        <f t="shared" si="157"/>
        <v>125</v>
      </c>
      <c r="E873">
        <f t="shared" si="158"/>
        <v>15</v>
      </c>
      <c r="F873" s="7" t="str">
        <f>VLOOKUP(E873,KeyValues!$A$2:$B888,2)</f>
        <v>Specific Items</v>
      </c>
      <c r="G873">
        <f t="shared" si="160"/>
        <v>49</v>
      </c>
      <c r="H873" s="7" t="str">
        <f>VLOOKUP($G873,KeyValues!$S$2:$T$64,2)</f>
        <v>Jewel</v>
      </c>
      <c r="I873">
        <f t="shared" si="159"/>
        <v>872</v>
      </c>
      <c r="J873">
        <f t="shared" si="161"/>
        <v>0</v>
      </c>
      <c r="K873" s="8">
        <f>IF(OR($E873=9,$E873=5),VLOOKUP(J873,KeyValues!$D$2:$E$562,2),IF(AND($E873=14,NOT(VLOOKUP(J873,KeyValues!$D$2:$E$562,2) = 0)),"???",0))</f>
        <v>0</v>
      </c>
      <c r="L873">
        <f t="shared" si="162"/>
        <v>0</v>
      </c>
      <c r="M873">
        <f t="shared" si="163"/>
        <v>0</v>
      </c>
      <c r="N873">
        <f t="shared" si="164"/>
        <v>6</v>
      </c>
      <c r="O873">
        <f t="shared" si="165"/>
        <v>0</v>
      </c>
      <c r="P873">
        <f t="shared" si="166"/>
        <v>3</v>
      </c>
      <c r="Q873">
        <f t="shared" si="167"/>
        <v>0</v>
      </c>
    </row>
    <row r="874" spans="1:17" x14ac:dyDescent="0.25">
      <c r="A874" t="s">
        <v>872</v>
      </c>
      <c r="B874" s="5" t="str">
        <f>VLOOKUP(I874,KeyValues!$J$2:$K$1401,2)</f>
        <v>Pulse Bow</v>
      </c>
      <c r="C874">
        <f t="shared" si="156"/>
        <v>2500</v>
      </c>
      <c r="D874">
        <f t="shared" si="157"/>
        <v>125</v>
      </c>
      <c r="E874">
        <f t="shared" si="158"/>
        <v>15</v>
      </c>
      <c r="F874" s="7" t="str">
        <f>VLOOKUP(E874,KeyValues!$A$2:$B889,2)</f>
        <v>Specific Items</v>
      </c>
      <c r="G874">
        <f t="shared" si="160"/>
        <v>52</v>
      </c>
      <c r="H874" s="7" t="str">
        <f>VLOOKUP($G874,KeyValues!$S$2:$T$64,2)</f>
        <v>Tie</v>
      </c>
      <c r="I874">
        <f t="shared" si="159"/>
        <v>873</v>
      </c>
      <c r="J874">
        <f t="shared" si="161"/>
        <v>0</v>
      </c>
      <c r="K874" s="8">
        <f>IF(OR($E874=9,$E874=5),VLOOKUP(J874,KeyValues!$D$2:$E$562,2),IF(AND($E874=14,NOT(VLOOKUP(J874,KeyValues!$D$2:$E$562,2) = 0)),"???",0))</f>
        <v>0</v>
      </c>
      <c r="L874">
        <f t="shared" si="162"/>
        <v>0</v>
      </c>
      <c r="M874">
        <f t="shared" si="163"/>
        <v>0</v>
      </c>
      <c r="N874">
        <f t="shared" si="164"/>
        <v>4</v>
      </c>
      <c r="O874">
        <f t="shared" si="165"/>
        <v>0</v>
      </c>
      <c r="P874">
        <f t="shared" si="166"/>
        <v>3</v>
      </c>
      <c r="Q874">
        <f t="shared" si="167"/>
        <v>0</v>
      </c>
    </row>
    <row r="875" spans="1:17" x14ac:dyDescent="0.25">
      <c r="A875" t="s">
        <v>873</v>
      </c>
      <c r="B875" s="5" t="str">
        <f>VLOOKUP(I875,KeyValues!$J$2:$K$1401,2)</f>
        <v>Minun Tail</v>
      </c>
      <c r="C875">
        <f t="shared" si="156"/>
        <v>2500</v>
      </c>
      <c r="D875">
        <f t="shared" si="157"/>
        <v>125</v>
      </c>
      <c r="E875">
        <f t="shared" si="158"/>
        <v>15</v>
      </c>
      <c r="F875" s="7" t="str">
        <f>VLOOKUP(E875,KeyValues!$A$2:$B890,2)</f>
        <v>Specific Items</v>
      </c>
      <c r="G875">
        <f t="shared" si="160"/>
        <v>36</v>
      </c>
      <c r="H875" s="7" t="str">
        <f>VLOOKUP($G875,KeyValues!$S$2:$T$64,2)</f>
        <v>Tail 2</v>
      </c>
      <c r="I875">
        <f t="shared" si="159"/>
        <v>874</v>
      </c>
      <c r="J875">
        <f t="shared" si="161"/>
        <v>0</v>
      </c>
      <c r="K875" s="8">
        <f>IF(OR($E875=9,$E875=5),VLOOKUP(J875,KeyValues!$D$2:$E$562,2),IF(AND($E875=14,NOT(VLOOKUP(J875,KeyValues!$D$2:$E$562,2) = 0)),"???",0))</f>
        <v>0</v>
      </c>
      <c r="L875">
        <f t="shared" si="162"/>
        <v>0</v>
      </c>
      <c r="M875">
        <f t="shared" si="163"/>
        <v>0</v>
      </c>
      <c r="N875">
        <f t="shared" si="164"/>
        <v>15</v>
      </c>
      <c r="O875">
        <f t="shared" si="165"/>
        <v>0</v>
      </c>
      <c r="P875">
        <f t="shared" si="166"/>
        <v>3</v>
      </c>
      <c r="Q875">
        <f t="shared" si="167"/>
        <v>0</v>
      </c>
    </row>
    <row r="876" spans="1:17" x14ac:dyDescent="0.25">
      <c r="A876" t="s">
        <v>874</v>
      </c>
      <c r="B876" s="5" t="str">
        <f>VLOOKUP(I876,KeyValues!$J$2:$K$1401,2)</f>
        <v>Minun Card</v>
      </c>
      <c r="C876">
        <f t="shared" si="156"/>
        <v>2500</v>
      </c>
      <c r="D876">
        <f t="shared" si="157"/>
        <v>125</v>
      </c>
      <c r="E876">
        <f t="shared" si="158"/>
        <v>15</v>
      </c>
      <c r="F876" s="7" t="str">
        <f>VLOOKUP(E876,KeyValues!$A$2:$B891,2)</f>
        <v>Specific Items</v>
      </c>
      <c r="G876">
        <f t="shared" si="160"/>
        <v>27</v>
      </c>
      <c r="H876" s="7" t="str">
        <f>VLOOKUP($G876,KeyValues!$S$2:$T$64,2)</f>
        <v>Tag</v>
      </c>
      <c r="I876">
        <f t="shared" si="159"/>
        <v>875</v>
      </c>
      <c r="J876">
        <f t="shared" si="161"/>
        <v>0</v>
      </c>
      <c r="K876" s="8">
        <f>IF(OR($E876=9,$E876=5),VLOOKUP(J876,KeyValues!$D$2:$E$562,2),IF(AND($E876=14,NOT(VLOOKUP(J876,KeyValues!$D$2:$E$562,2) = 0)),"???",0))</f>
        <v>0</v>
      </c>
      <c r="L876">
        <f t="shared" si="162"/>
        <v>0</v>
      </c>
      <c r="M876">
        <f t="shared" si="163"/>
        <v>0</v>
      </c>
      <c r="N876">
        <f t="shared" si="164"/>
        <v>14</v>
      </c>
      <c r="O876">
        <f t="shared" si="165"/>
        <v>0</v>
      </c>
      <c r="P876">
        <f t="shared" si="166"/>
        <v>3</v>
      </c>
      <c r="Q876">
        <f t="shared" si="167"/>
        <v>0</v>
      </c>
    </row>
    <row r="877" spans="1:17" x14ac:dyDescent="0.25">
      <c r="A877" t="s">
        <v>875</v>
      </c>
      <c r="B877" s="5" t="str">
        <f>VLOOKUP(I877,KeyValues!$J$2:$K$1401,2)</f>
        <v>Volt Heart</v>
      </c>
      <c r="C877">
        <f t="shared" si="156"/>
        <v>2500</v>
      </c>
      <c r="D877">
        <f t="shared" si="157"/>
        <v>125</v>
      </c>
      <c r="E877">
        <f t="shared" si="158"/>
        <v>15</v>
      </c>
      <c r="F877" s="7" t="str">
        <f>VLOOKUP(E877,KeyValues!$A$2:$B892,2)</f>
        <v>Specific Items</v>
      </c>
      <c r="G877">
        <f t="shared" si="160"/>
        <v>42</v>
      </c>
      <c r="H877" s="7" t="str">
        <f>VLOOKUP($G877,KeyValues!$S$2:$T$64,2)</f>
        <v>Heart</v>
      </c>
      <c r="I877">
        <f t="shared" si="159"/>
        <v>876</v>
      </c>
      <c r="J877">
        <f t="shared" si="161"/>
        <v>0</v>
      </c>
      <c r="K877" s="8">
        <f>IF(OR($E877=9,$E877=5),VLOOKUP(J877,KeyValues!$D$2:$E$562,2),IF(AND($E877=14,NOT(VLOOKUP(J877,KeyValues!$D$2:$E$562,2) = 0)),"???",0))</f>
        <v>0</v>
      </c>
      <c r="L877">
        <f t="shared" si="162"/>
        <v>0</v>
      </c>
      <c r="M877">
        <f t="shared" si="163"/>
        <v>0</v>
      </c>
      <c r="N877">
        <f t="shared" si="164"/>
        <v>4</v>
      </c>
      <c r="O877">
        <f t="shared" si="165"/>
        <v>0</v>
      </c>
      <c r="P877">
        <f t="shared" si="166"/>
        <v>3</v>
      </c>
      <c r="Q877">
        <f t="shared" si="167"/>
        <v>0</v>
      </c>
    </row>
    <row r="878" spans="1:17" x14ac:dyDescent="0.25">
      <c r="A878" t="s">
        <v>876</v>
      </c>
      <c r="B878" s="5" t="str">
        <f>VLOOKUP(I878,KeyValues!$J$2:$K$1401,2)</f>
        <v>Spark Tie</v>
      </c>
      <c r="C878">
        <f t="shared" si="156"/>
        <v>2500</v>
      </c>
      <c r="D878">
        <f t="shared" si="157"/>
        <v>125</v>
      </c>
      <c r="E878">
        <f t="shared" si="158"/>
        <v>15</v>
      </c>
      <c r="F878" s="7" t="str">
        <f>VLOOKUP(E878,KeyValues!$A$2:$B893,2)</f>
        <v>Specific Items</v>
      </c>
      <c r="G878">
        <f t="shared" si="160"/>
        <v>52</v>
      </c>
      <c r="H878" s="7" t="str">
        <f>VLOOKUP($G878,KeyValues!$S$2:$T$64,2)</f>
        <v>Tie</v>
      </c>
      <c r="I878">
        <f t="shared" si="159"/>
        <v>877</v>
      </c>
      <c r="J878">
        <f t="shared" si="161"/>
        <v>0</v>
      </c>
      <c r="K878" s="8">
        <f>IF(OR($E878=9,$E878=5),VLOOKUP(J878,KeyValues!$D$2:$E$562,2),IF(AND($E878=14,NOT(VLOOKUP(J878,KeyValues!$D$2:$E$562,2) = 0)),"???",0))</f>
        <v>0</v>
      </c>
      <c r="L878">
        <f t="shared" si="162"/>
        <v>0</v>
      </c>
      <c r="M878">
        <f t="shared" si="163"/>
        <v>0</v>
      </c>
      <c r="N878">
        <f t="shared" si="164"/>
        <v>10</v>
      </c>
      <c r="O878">
        <f t="shared" si="165"/>
        <v>0</v>
      </c>
      <c r="P878">
        <f t="shared" si="166"/>
        <v>3</v>
      </c>
      <c r="Q878">
        <f t="shared" si="167"/>
        <v>0</v>
      </c>
    </row>
    <row r="879" spans="1:17" x14ac:dyDescent="0.25">
      <c r="A879" t="s">
        <v>877</v>
      </c>
      <c r="B879" s="5" t="str">
        <f>VLOOKUP(I879,KeyValues!$J$2:$K$1401,2)</f>
        <v>Cast-Dew</v>
      </c>
      <c r="C879">
        <f t="shared" si="156"/>
        <v>2500</v>
      </c>
      <c r="D879">
        <f t="shared" si="157"/>
        <v>125</v>
      </c>
      <c r="E879">
        <f t="shared" si="158"/>
        <v>15</v>
      </c>
      <c r="F879" s="7" t="str">
        <f>VLOOKUP(E879,KeyValues!$A$2:$B894,2)</f>
        <v>Specific Items</v>
      </c>
      <c r="G879">
        <f t="shared" si="160"/>
        <v>35</v>
      </c>
      <c r="H879" s="7" t="str">
        <f>VLOOKUP($G879,KeyValues!$S$2:$T$64,2)</f>
        <v>Clear Bottle</v>
      </c>
      <c r="I879">
        <f t="shared" si="159"/>
        <v>878</v>
      </c>
      <c r="J879">
        <f t="shared" si="161"/>
        <v>0</v>
      </c>
      <c r="K879" s="8">
        <f>IF(OR($E879=9,$E879=5),VLOOKUP(J879,KeyValues!$D$2:$E$562,2),IF(AND($E879=14,NOT(VLOOKUP(J879,KeyValues!$D$2:$E$562,2) = 0)),"???",0))</f>
        <v>0</v>
      </c>
      <c r="L879">
        <f t="shared" si="162"/>
        <v>0</v>
      </c>
      <c r="M879">
        <f t="shared" si="163"/>
        <v>0</v>
      </c>
      <c r="N879">
        <f t="shared" si="164"/>
        <v>10</v>
      </c>
      <c r="O879">
        <f t="shared" si="165"/>
        <v>0</v>
      </c>
      <c r="P879">
        <f t="shared" si="166"/>
        <v>3</v>
      </c>
      <c r="Q879">
        <f t="shared" si="167"/>
        <v>0</v>
      </c>
    </row>
    <row r="880" spans="1:17" x14ac:dyDescent="0.25">
      <c r="A880" t="s">
        <v>878</v>
      </c>
      <c r="B880" s="5" t="str">
        <f>VLOOKUP(I880,KeyValues!$J$2:$K$1401,2)</f>
        <v>Cast-Card</v>
      </c>
      <c r="C880">
        <f t="shared" si="156"/>
        <v>2500</v>
      </c>
      <c r="D880">
        <f t="shared" si="157"/>
        <v>125</v>
      </c>
      <c r="E880">
        <f t="shared" si="158"/>
        <v>15</v>
      </c>
      <c r="F880" s="7" t="str">
        <f>VLOOKUP(E880,KeyValues!$A$2:$B895,2)</f>
        <v>Specific Items</v>
      </c>
      <c r="G880">
        <f t="shared" si="160"/>
        <v>27</v>
      </c>
      <c r="H880" s="7" t="str">
        <f>VLOOKUP($G880,KeyValues!$S$2:$T$64,2)</f>
        <v>Tag</v>
      </c>
      <c r="I880">
        <f t="shared" si="159"/>
        <v>879</v>
      </c>
      <c r="J880">
        <f t="shared" si="161"/>
        <v>0</v>
      </c>
      <c r="K880" s="8">
        <f>IF(OR($E880=9,$E880=5),VLOOKUP(J880,KeyValues!$D$2:$E$562,2),IF(AND($E880=14,NOT(VLOOKUP(J880,KeyValues!$D$2:$E$562,2) = 0)),"???",0))</f>
        <v>0</v>
      </c>
      <c r="L880">
        <f t="shared" si="162"/>
        <v>0</v>
      </c>
      <c r="M880">
        <f t="shared" si="163"/>
        <v>0</v>
      </c>
      <c r="N880">
        <f t="shared" si="164"/>
        <v>14</v>
      </c>
      <c r="O880">
        <f t="shared" si="165"/>
        <v>0</v>
      </c>
      <c r="P880">
        <f t="shared" si="166"/>
        <v>3</v>
      </c>
      <c r="Q880">
        <f t="shared" si="167"/>
        <v>0</v>
      </c>
    </row>
    <row r="881" spans="1:17" x14ac:dyDescent="0.25">
      <c r="A881" t="s">
        <v>879</v>
      </c>
      <c r="B881" s="5" t="str">
        <f>VLOOKUP(I881,KeyValues!$J$2:$K$1401,2)</f>
        <v>Cloud Rock</v>
      </c>
      <c r="C881">
        <f t="shared" si="156"/>
        <v>2500</v>
      </c>
      <c r="D881">
        <f t="shared" si="157"/>
        <v>125</v>
      </c>
      <c r="E881">
        <f t="shared" si="158"/>
        <v>15</v>
      </c>
      <c r="F881" s="7" t="str">
        <f>VLOOKUP(E881,KeyValues!$A$2:$B896,2)</f>
        <v>Specific Items</v>
      </c>
      <c r="G881">
        <f t="shared" si="160"/>
        <v>49</v>
      </c>
      <c r="H881" s="7" t="str">
        <f>VLOOKUP($G881,KeyValues!$S$2:$T$64,2)</f>
        <v>Jewel</v>
      </c>
      <c r="I881">
        <f t="shared" si="159"/>
        <v>880</v>
      </c>
      <c r="J881">
        <f t="shared" si="161"/>
        <v>0</v>
      </c>
      <c r="K881" s="8">
        <f>IF(OR($E881=9,$E881=5),VLOOKUP(J881,KeyValues!$D$2:$E$562,2),IF(AND($E881=14,NOT(VLOOKUP(J881,KeyValues!$D$2:$E$562,2) = 0)),"???",0))</f>
        <v>0</v>
      </c>
      <c r="L881">
        <f t="shared" si="162"/>
        <v>0</v>
      </c>
      <c r="M881">
        <f t="shared" si="163"/>
        <v>0</v>
      </c>
      <c r="N881">
        <f t="shared" si="164"/>
        <v>6</v>
      </c>
      <c r="O881">
        <f t="shared" si="165"/>
        <v>0</v>
      </c>
      <c r="P881">
        <f t="shared" si="166"/>
        <v>3</v>
      </c>
      <c r="Q881">
        <f t="shared" si="167"/>
        <v>0</v>
      </c>
    </row>
    <row r="882" spans="1:17" x14ac:dyDescent="0.25">
      <c r="A882" t="s">
        <v>880</v>
      </c>
      <c r="B882" s="5" t="str">
        <f>VLOOKUP(I882,KeyValues!$J$2:$K$1401,2)</f>
        <v>Weather Cape</v>
      </c>
      <c r="C882">
        <f t="shared" si="156"/>
        <v>2500</v>
      </c>
      <c r="D882">
        <f t="shared" si="157"/>
        <v>125</v>
      </c>
      <c r="E882">
        <f t="shared" si="158"/>
        <v>15</v>
      </c>
      <c r="F882" s="7" t="str">
        <f>VLOOKUP(E882,KeyValues!$A$2:$B897,2)</f>
        <v>Specific Items</v>
      </c>
      <c r="G882">
        <f t="shared" si="160"/>
        <v>37</v>
      </c>
      <c r="H882" s="7" t="str">
        <f>VLOOKUP($G882,KeyValues!$S$2:$T$64,2)</f>
        <v>Scarf 2</v>
      </c>
      <c r="I882">
        <f t="shared" si="159"/>
        <v>881</v>
      </c>
      <c r="J882">
        <f t="shared" si="161"/>
        <v>0</v>
      </c>
      <c r="K882" s="8">
        <f>IF(OR($E882=9,$E882=5),VLOOKUP(J882,KeyValues!$D$2:$E$562,2),IF(AND($E882=14,NOT(VLOOKUP(J882,KeyValues!$D$2:$E$562,2) = 0)),"???",0))</f>
        <v>0</v>
      </c>
      <c r="L882">
        <f t="shared" si="162"/>
        <v>0</v>
      </c>
      <c r="M882">
        <f t="shared" si="163"/>
        <v>0</v>
      </c>
      <c r="N882">
        <f t="shared" si="164"/>
        <v>12</v>
      </c>
      <c r="O882">
        <f t="shared" si="165"/>
        <v>0</v>
      </c>
      <c r="P882">
        <f t="shared" si="166"/>
        <v>3</v>
      </c>
      <c r="Q882">
        <f t="shared" si="167"/>
        <v>0</v>
      </c>
    </row>
    <row r="883" spans="1:17" x14ac:dyDescent="0.25">
      <c r="A883" t="s">
        <v>881</v>
      </c>
      <c r="B883" s="5" t="str">
        <f>VLOOKUP(I883,KeyValues!$J$2:$K$1401,2)</f>
        <v>Wynaut Tail</v>
      </c>
      <c r="C883">
        <f t="shared" si="156"/>
        <v>2500</v>
      </c>
      <c r="D883">
        <f t="shared" si="157"/>
        <v>125</v>
      </c>
      <c r="E883">
        <f t="shared" si="158"/>
        <v>15</v>
      </c>
      <c r="F883" s="7" t="str">
        <f>VLOOKUP(E883,KeyValues!$A$2:$B898,2)</f>
        <v>Specific Items</v>
      </c>
      <c r="G883">
        <f t="shared" si="160"/>
        <v>36</v>
      </c>
      <c r="H883" s="7" t="str">
        <f>VLOOKUP($G883,KeyValues!$S$2:$T$64,2)</f>
        <v>Tail 2</v>
      </c>
      <c r="I883">
        <f t="shared" si="159"/>
        <v>882</v>
      </c>
      <c r="J883">
        <f t="shared" si="161"/>
        <v>0</v>
      </c>
      <c r="K883" s="8">
        <f>IF(OR($E883=9,$E883=5),VLOOKUP(J883,KeyValues!$D$2:$E$562,2),IF(AND($E883=14,NOT(VLOOKUP(J883,KeyValues!$D$2:$E$562,2) = 0)),"???",0))</f>
        <v>0</v>
      </c>
      <c r="L883">
        <f t="shared" si="162"/>
        <v>0</v>
      </c>
      <c r="M883">
        <f t="shared" si="163"/>
        <v>0</v>
      </c>
      <c r="N883">
        <f t="shared" si="164"/>
        <v>15</v>
      </c>
      <c r="O883">
        <f t="shared" si="165"/>
        <v>0</v>
      </c>
      <c r="P883">
        <f t="shared" si="166"/>
        <v>3</v>
      </c>
      <c r="Q883">
        <f t="shared" si="167"/>
        <v>0</v>
      </c>
    </row>
    <row r="884" spans="1:17" x14ac:dyDescent="0.25">
      <c r="A884" t="s">
        <v>882</v>
      </c>
      <c r="B884" s="5" t="str">
        <f>VLOOKUP(I884,KeyValues!$J$2:$K$1401,2)</f>
        <v>Wynaut Card</v>
      </c>
      <c r="C884">
        <f t="shared" si="156"/>
        <v>2500</v>
      </c>
      <c r="D884">
        <f t="shared" si="157"/>
        <v>125</v>
      </c>
      <c r="E884">
        <f t="shared" si="158"/>
        <v>15</v>
      </c>
      <c r="F884" s="7" t="str">
        <f>VLOOKUP(E884,KeyValues!$A$2:$B899,2)</f>
        <v>Specific Items</v>
      </c>
      <c r="G884">
        <f t="shared" si="160"/>
        <v>27</v>
      </c>
      <c r="H884" s="7" t="str">
        <f>VLOOKUP($G884,KeyValues!$S$2:$T$64,2)</f>
        <v>Tag</v>
      </c>
      <c r="I884">
        <f t="shared" si="159"/>
        <v>883</v>
      </c>
      <c r="J884">
        <f t="shared" si="161"/>
        <v>0</v>
      </c>
      <c r="K884" s="8">
        <f>IF(OR($E884=9,$E884=5),VLOOKUP(J884,KeyValues!$D$2:$E$562,2),IF(AND($E884=14,NOT(VLOOKUP(J884,KeyValues!$D$2:$E$562,2) = 0)),"???",0))</f>
        <v>0</v>
      </c>
      <c r="L884">
        <f t="shared" si="162"/>
        <v>0</v>
      </c>
      <c r="M884">
        <f t="shared" si="163"/>
        <v>0</v>
      </c>
      <c r="N884">
        <f t="shared" si="164"/>
        <v>14</v>
      </c>
      <c r="O884">
        <f t="shared" si="165"/>
        <v>0</v>
      </c>
      <c r="P884">
        <f t="shared" si="166"/>
        <v>3</v>
      </c>
      <c r="Q884">
        <f t="shared" si="167"/>
        <v>0</v>
      </c>
    </row>
    <row r="885" spans="1:17" x14ac:dyDescent="0.25">
      <c r="A885" t="s">
        <v>883</v>
      </c>
      <c r="B885" s="5" t="str">
        <f>VLOOKUP(I885,KeyValues!$J$2:$K$1401,2)</f>
        <v>Grin Charm</v>
      </c>
      <c r="C885">
        <f t="shared" si="156"/>
        <v>2500</v>
      </c>
      <c r="D885">
        <f t="shared" si="157"/>
        <v>125</v>
      </c>
      <c r="E885">
        <f t="shared" si="158"/>
        <v>15</v>
      </c>
      <c r="F885" s="7" t="str">
        <f>VLOOKUP(E885,KeyValues!$A$2:$B900,2)</f>
        <v>Specific Items</v>
      </c>
      <c r="G885">
        <f t="shared" si="160"/>
        <v>28</v>
      </c>
      <c r="H885" s="7" t="str">
        <f>VLOOKUP($G885,KeyValues!$S$2:$T$64,2)</f>
        <v>Amulet</v>
      </c>
      <c r="I885">
        <f t="shared" si="159"/>
        <v>884</v>
      </c>
      <c r="J885">
        <f t="shared" si="161"/>
        <v>0</v>
      </c>
      <c r="K885" s="8">
        <f>IF(OR($E885=9,$E885=5),VLOOKUP(J885,KeyValues!$D$2:$E$562,2),IF(AND($E885=14,NOT(VLOOKUP(J885,KeyValues!$D$2:$E$562,2) = 0)),"???",0))</f>
        <v>0</v>
      </c>
      <c r="L885">
        <f t="shared" si="162"/>
        <v>0</v>
      </c>
      <c r="M885">
        <f t="shared" si="163"/>
        <v>0</v>
      </c>
      <c r="N885">
        <f t="shared" si="164"/>
        <v>3</v>
      </c>
      <c r="O885">
        <f t="shared" si="165"/>
        <v>0</v>
      </c>
      <c r="P885">
        <f t="shared" si="166"/>
        <v>3</v>
      </c>
      <c r="Q885">
        <f t="shared" si="167"/>
        <v>0</v>
      </c>
    </row>
    <row r="886" spans="1:17" x14ac:dyDescent="0.25">
      <c r="A886" t="s">
        <v>884</v>
      </c>
      <c r="B886" s="5" t="str">
        <f>VLOOKUP(I886,KeyValues!$J$2:$K$1401,2)</f>
        <v>Cheery Scarf</v>
      </c>
      <c r="C886">
        <f t="shared" si="156"/>
        <v>2500</v>
      </c>
      <c r="D886">
        <f t="shared" si="157"/>
        <v>125</v>
      </c>
      <c r="E886">
        <f t="shared" si="158"/>
        <v>15</v>
      </c>
      <c r="F886" s="7" t="str">
        <f>VLOOKUP(E886,KeyValues!$A$2:$B901,2)</f>
        <v>Specific Items</v>
      </c>
      <c r="G886">
        <f t="shared" si="160"/>
        <v>37</v>
      </c>
      <c r="H886" s="7" t="str">
        <f>VLOOKUP($G886,KeyValues!$S$2:$T$64,2)</f>
        <v>Scarf 2</v>
      </c>
      <c r="I886">
        <f t="shared" si="159"/>
        <v>885</v>
      </c>
      <c r="J886">
        <f t="shared" si="161"/>
        <v>0</v>
      </c>
      <c r="K886" s="8">
        <f>IF(OR($E886=9,$E886=5),VLOOKUP(J886,KeyValues!$D$2:$E$562,2),IF(AND($E886=14,NOT(VLOOKUP(J886,KeyValues!$D$2:$E$562,2) = 0)),"???",0))</f>
        <v>0</v>
      </c>
      <c r="L886">
        <f t="shared" si="162"/>
        <v>0</v>
      </c>
      <c r="M886">
        <f t="shared" si="163"/>
        <v>0</v>
      </c>
      <c r="N886">
        <f t="shared" si="164"/>
        <v>12</v>
      </c>
      <c r="O886">
        <f t="shared" si="165"/>
        <v>0</v>
      </c>
      <c r="P886">
        <f t="shared" si="166"/>
        <v>3</v>
      </c>
      <c r="Q886">
        <f t="shared" si="167"/>
        <v>0</v>
      </c>
    </row>
    <row r="887" spans="1:17" x14ac:dyDescent="0.25">
      <c r="A887" t="s">
        <v>885</v>
      </c>
      <c r="B887" s="5" t="str">
        <f>VLOOKUP(I887,KeyValues!$J$2:$K$1401,2)</f>
        <v>Wobbu-Sweat</v>
      </c>
      <c r="C887">
        <f t="shared" si="156"/>
        <v>2500</v>
      </c>
      <c r="D887">
        <f t="shared" si="157"/>
        <v>125</v>
      </c>
      <c r="E887">
        <f t="shared" si="158"/>
        <v>15</v>
      </c>
      <c r="F887" s="7" t="str">
        <f>VLOOKUP(E887,KeyValues!$A$2:$B902,2)</f>
        <v>Specific Items</v>
      </c>
      <c r="G887">
        <f t="shared" si="160"/>
        <v>35</v>
      </c>
      <c r="H887" s="7" t="str">
        <f>VLOOKUP($G887,KeyValues!$S$2:$T$64,2)</f>
        <v>Clear Bottle</v>
      </c>
      <c r="I887">
        <f t="shared" si="159"/>
        <v>886</v>
      </c>
      <c r="J887">
        <f t="shared" si="161"/>
        <v>0</v>
      </c>
      <c r="K887" s="8">
        <f>IF(OR($E887=9,$E887=5),VLOOKUP(J887,KeyValues!$D$2:$E$562,2),IF(AND($E887=14,NOT(VLOOKUP(J887,KeyValues!$D$2:$E$562,2) = 0)),"???",0))</f>
        <v>0</v>
      </c>
      <c r="L887">
        <f t="shared" si="162"/>
        <v>0</v>
      </c>
      <c r="M887">
        <f t="shared" si="163"/>
        <v>0</v>
      </c>
      <c r="N887">
        <f t="shared" si="164"/>
        <v>3</v>
      </c>
      <c r="O887">
        <f t="shared" si="165"/>
        <v>0</v>
      </c>
      <c r="P887">
        <f t="shared" si="166"/>
        <v>3</v>
      </c>
      <c r="Q887">
        <f t="shared" si="167"/>
        <v>0</v>
      </c>
    </row>
    <row r="888" spans="1:17" x14ac:dyDescent="0.25">
      <c r="A888" t="s">
        <v>886</v>
      </c>
      <c r="B888" s="5" t="str">
        <f>VLOOKUP(I888,KeyValues!$J$2:$K$1401,2)</f>
        <v>Wobbu-Card</v>
      </c>
      <c r="C888">
        <f t="shared" si="156"/>
        <v>2500</v>
      </c>
      <c r="D888">
        <f t="shared" si="157"/>
        <v>125</v>
      </c>
      <c r="E888">
        <f t="shared" si="158"/>
        <v>15</v>
      </c>
      <c r="F888" s="7" t="str">
        <f>VLOOKUP(E888,KeyValues!$A$2:$B903,2)</f>
        <v>Specific Items</v>
      </c>
      <c r="G888">
        <f t="shared" si="160"/>
        <v>27</v>
      </c>
      <c r="H888" s="7" t="str">
        <f>VLOOKUP($G888,KeyValues!$S$2:$T$64,2)</f>
        <v>Tag</v>
      </c>
      <c r="I888">
        <f t="shared" si="159"/>
        <v>887</v>
      </c>
      <c r="J888">
        <f t="shared" si="161"/>
        <v>0</v>
      </c>
      <c r="K888" s="8">
        <f>IF(OR($E888=9,$E888=5),VLOOKUP(J888,KeyValues!$D$2:$E$562,2),IF(AND($E888=14,NOT(VLOOKUP(J888,KeyValues!$D$2:$E$562,2) = 0)),"???",0))</f>
        <v>0</v>
      </c>
      <c r="L888">
        <f t="shared" si="162"/>
        <v>0</v>
      </c>
      <c r="M888">
        <f t="shared" si="163"/>
        <v>0</v>
      </c>
      <c r="N888">
        <f t="shared" si="164"/>
        <v>14</v>
      </c>
      <c r="O888">
        <f t="shared" si="165"/>
        <v>0</v>
      </c>
      <c r="P888">
        <f t="shared" si="166"/>
        <v>3</v>
      </c>
      <c r="Q888">
        <f t="shared" si="167"/>
        <v>0</v>
      </c>
    </row>
    <row r="889" spans="1:17" x14ac:dyDescent="0.25">
      <c r="A889" t="s">
        <v>887</v>
      </c>
      <c r="B889" s="5" t="str">
        <f>VLOOKUP(I889,KeyValues!$J$2:$K$1401,2)</f>
        <v>Endure Rock</v>
      </c>
      <c r="C889">
        <f t="shared" si="156"/>
        <v>2500</v>
      </c>
      <c r="D889">
        <f t="shared" si="157"/>
        <v>125</v>
      </c>
      <c r="E889">
        <f t="shared" si="158"/>
        <v>15</v>
      </c>
      <c r="F889" s="7" t="str">
        <f>VLOOKUP(E889,KeyValues!$A$2:$B904,2)</f>
        <v>Specific Items</v>
      </c>
      <c r="G889">
        <f t="shared" si="160"/>
        <v>49</v>
      </c>
      <c r="H889" s="7" t="str">
        <f>VLOOKUP($G889,KeyValues!$S$2:$T$64,2)</f>
        <v>Jewel</v>
      </c>
      <c r="I889">
        <f t="shared" si="159"/>
        <v>888</v>
      </c>
      <c r="J889">
        <f t="shared" si="161"/>
        <v>0</v>
      </c>
      <c r="K889" s="8">
        <f>IF(OR($E889=9,$E889=5),VLOOKUP(J889,KeyValues!$D$2:$E$562,2),IF(AND($E889=14,NOT(VLOOKUP(J889,KeyValues!$D$2:$E$562,2) = 0)),"???",0))</f>
        <v>0</v>
      </c>
      <c r="L889">
        <f t="shared" si="162"/>
        <v>0</v>
      </c>
      <c r="M889">
        <f t="shared" si="163"/>
        <v>0</v>
      </c>
      <c r="N889">
        <f t="shared" si="164"/>
        <v>6</v>
      </c>
      <c r="O889">
        <f t="shared" si="165"/>
        <v>0</v>
      </c>
      <c r="P889">
        <f t="shared" si="166"/>
        <v>3</v>
      </c>
      <c r="Q889">
        <f t="shared" si="167"/>
        <v>0</v>
      </c>
    </row>
    <row r="890" spans="1:17" x14ac:dyDescent="0.25">
      <c r="A890" t="s">
        <v>888</v>
      </c>
      <c r="B890" s="5" t="str">
        <f>VLOOKUP(I890,KeyValues!$J$2:$K$1401,2)</f>
        <v>Suffer Scarf</v>
      </c>
      <c r="C890">
        <f t="shared" si="156"/>
        <v>2500</v>
      </c>
      <c r="D890">
        <f t="shared" si="157"/>
        <v>125</v>
      </c>
      <c r="E890">
        <f t="shared" si="158"/>
        <v>15</v>
      </c>
      <c r="F890" s="7" t="str">
        <f>VLOOKUP(E890,KeyValues!$A$2:$B905,2)</f>
        <v>Specific Items</v>
      </c>
      <c r="G890">
        <f t="shared" si="160"/>
        <v>37</v>
      </c>
      <c r="H890" s="7" t="str">
        <f>VLOOKUP($G890,KeyValues!$S$2:$T$64,2)</f>
        <v>Scarf 2</v>
      </c>
      <c r="I890">
        <f t="shared" si="159"/>
        <v>889</v>
      </c>
      <c r="J890">
        <f t="shared" si="161"/>
        <v>0</v>
      </c>
      <c r="K890" s="8">
        <f>IF(OR($E890=9,$E890=5),VLOOKUP(J890,KeyValues!$D$2:$E$562,2),IF(AND($E890=14,NOT(VLOOKUP(J890,KeyValues!$D$2:$E$562,2) = 0)),"???",0))</f>
        <v>0</v>
      </c>
      <c r="L890">
        <f t="shared" si="162"/>
        <v>0</v>
      </c>
      <c r="M890">
        <f t="shared" si="163"/>
        <v>0</v>
      </c>
      <c r="N890">
        <f t="shared" si="164"/>
        <v>12</v>
      </c>
      <c r="O890">
        <f t="shared" si="165"/>
        <v>0</v>
      </c>
      <c r="P890">
        <f t="shared" si="166"/>
        <v>3</v>
      </c>
      <c r="Q890">
        <f t="shared" si="167"/>
        <v>0</v>
      </c>
    </row>
    <row r="891" spans="1:17" x14ac:dyDescent="0.25">
      <c r="A891" t="s">
        <v>889</v>
      </c>
      <c r="B891" s="5" t="str">
        <f>VLOOKUP(I891,KeyValues!$J$2:$K$1401,2)</f>
        <v>Bidoof Tooth</v>
      </c>
      <c r="C891">
        <f t="shared" si="156"/>
        <v>2500</v>
      </c>
      <c r="D891">
        <f t="shared" si="157"/>
        <v>125</v>
      </c>
      <c r="E891">
        <f t="shared" si="158"/>
        <v>15</v>
      </c>
      <c r="F891" s="7" t="str">
        <f>VLOOKUP(E891,KeyValues!$A$2:$B906,2)</f>
        <v>Specific Items</v>
      </c>
      <c r="G891">
        <f t="shared" si="160"/>
        <v>50</v>
      </c>
      <c r="H891" s="7" t="str">
        <f>VLOOKUP($G891,KeyValues!$S$2:$T$64,2)</f>
        <v>Tooth</v>
      </c>
      <c r="I891">
        <f t="shared" si="159"/>
        <v>890</v>
      </c>
      <c r="J891">
        <f t="shared" si="161"/>
        <v>0</v>
      </c>
      <c r="K891" s="8">
        <f>IF(OR($E891=9,$E891=5),VLOOKUP(J891,KeyValues!$D$2:$E$562,2),IF(AND($E891=14,NOT(VLOOKUP(J891,KeyValues!$D$2:$E$562,2) = 0)),"???",0))</f>
        <v>0</v>
      </c>
      <c r="L891">
        <f t="shared" si="162"/>
        <v>0</v>
      </c>
      <c r="M891">
        <f t="shared" si="163"/>
        <v>0</v>
      </c>
      <c r="N891">
        <f t="shared" si="164"/>
        <v>0</v>
      </c>
      <c r="O891">
        <f t="shared" si="165"/>
        <v>0</v>
      </c>
      <c r="P891">
        <f t="shared" si="166"/>
        <v>3</v>
      </c>
      <c r="Q891">
        <f t="shared" si="167"/>
        <v>0</v>
      </c>
    </row>
    <row r="892" spans="1:17" x14ac:dyDescent="0.25">
      <c r="A892" t="s">
        <v>890</v>
      </c>
      <c r="B892" s="5" t="str">
        <f>VLOOKUP(I892,KeyValues!$J$2:$K$1401,2)</f>
        <v>Bidoof Card</v>
      </c>
      <c r="C892">
        <f t="shared" si="156"/>
        <v>2500</v>
      </c>
      <c r="D892">
        <f t="shared" si="157"/>
        <v>125</v>
      </c>
      <c r="E892">
        <f t="shared" si="158"/>
        <v>15</v>
      </c>
      <c r="F892" s="7" t="str">
        <f>VLOOKUP(E892,KeyValues!$A$2:$B907,2)</f>
        <v>Specific Items</v>
      </c>
      <c r="G892">
        <f t="shared" si="160"/>
        <v>27</v>
      </c>
      <c r="H892" s="7" t="str">
        <f>VLOOKUP($G892,KeyValues!$S$2:$T$64,2)</f>
        <v>Tag</v>
      </c>
      <c r="I892">
        <f t="shared" si="159"/>
        <v>891</v>
      </c>
      <c r="J892">
        <f t="shared" si="161"/>
        <v>0</v>
      </c>
      <c r="K892" s="8">
        <f>IF(OR($E892=9,$E892=5),VLOOKUP(J892,KeyValues!$D$2:$E$562,2),IF(AND($E892=14,NOT(VLOOKUP(J892,KeyValues!$D$2:$E$562,2) = 0)),"???",0))</f>
        <v>0</v>
      </c>
      <c r="L892">
        <f t="shared" si="162"/>
        <v>0</v>
      </c>
      <c r="M892">
        <f t="shared" si="163"/>
        <v>0</v>
      </c>
      <c r="N892">
        <f t="shared" si="164"/>
        <v>14</v>
      </c>
      <c r="O892">
        <f t="shared" si="165"/>
        <v>0</v>
      </c>
      <c r="P892">
        <f t="shared" si="166"/>
        <v>3</v>
      </c>
      <c r="Q892">
        <f t="shared" si="167"/>
        <v>0</v>
      </c>
    </row>
    <row r="893" spans="1:17" x14ac:dyDescent="0.25">
      <c r="A893" t="s">
        <v>891</v>
      </c>
      <c r="B893" s="5" t="str">
        <f>VLOOKUP(I893,KeyValues!$J$2:$K$1401,2)</f>
        <v>Fall Charm</v>
      </c>
      <c r="C893">
        <f t="shared" si="156"/>
        <v>2500</v>
      </c>
      <c r="D893">
        <f t="shared" si="157"/>
        <v>125</v>
      </c>
      <c r="E893">
        <f t="shared" si="158"/>
        <v>15</v>
      </c>
      <c r="F893" s="7" t="str">
        <f>VLOOKUP(E893,KeyValues!$A$2:$B908,2)</f>
        <v>Specific Items</v>
      </c>
      <c r="G893">
        <f t="shared" si="160"/>
        <v>28</v>
      </c>
      <c r="H893" s="7" t="str">
        <f>VLOOKUP($G893,KeyValues!$S$2:$T$64,2)</f>
        <v>Amulet</v>
      </c>
      <c r="I893">
        <f t="shared" si="159"/>
        <v>892</v>
      </c>
      <c r="J893">
        <f t="shared" si="161"/>
        <v>0</v>
      </c>
      <c r="K893" s="8">
        <f>IF(OR($E893=9,$E893=5),VLOOKUP(J893,KeyValues!$D$2:$E$562,2),IF(AND($E893=14,NOT(VLOOKUP(J893,KeyValues!$D$2:$E$562,2) = 0)),"???",0))</f>
        <v>0</v>
      </c>
      <c r="L893">
        <f t="shared" si="162"/>
        <v>0</v>
      </c>
      <c r="M893">
        <f t="shared" si="163"/>
        <v>0</v>
      </c>
      <c r="N893">
        <f t="shared" si="164"/>
        <v>3</v>
      </c>
      <c r="O893">
        <f t="shared" si="165"/>
        <v>0</v>
      </c>
      <c r="P893">
        <f t="shared" si="166"/>
        <v>3</v>
      </c>
      <c r="Q893">
        <f t="shared" si="167"/>
        <v>0</v>
      </c>
    </row>
    <row r="894" spans="1:17" x14ac:dyDescent="0.25">
      <c r="A894" t="s">
        <v>892</v>
      </c>
      <c r="B894" s="5" t="str">
        <f>VLOOKUP(I894,KeyValues!$J$2:$K$1401,2)</f>
        <v>Stolid Scarf</v>
      </c>
      <c r="C894">
        <f t="shared" si="156"/>
        <v>2500</v>
      </c>
      <c r="D894">
        <f t="shared" si="157"/>
        <v>125</v>
      </c>
      <c r="E894">
        <f t="shared" si="158"/>
        <v>15</v>
      </c>
      <c r="F894" s="7" t="str">
        <f>VLOOKUP(E894,KeyValues!$A$2:$B909,2)</f>
        <v>Specific Items</v>
      </c>
      <c r="G894">
        <f t="shared" si="160"/>
        <v>37</v>
      </c>
      <c r="H894" s="7" t="str">
        <f>VLOOKUP($G894,KeyValues!$S$2:$T$64,2)</f>
        <v>Scarf 2</v>
      </c>
      <c r="I894">
        <f t="shared" si="159"/>
        <v>893</v>
      </c>
      <c r="J894">
        <f t="shared" si="161"/>
        <v>0</v>
      </c>
      <c r="K894" s="8">
        <f>IF(OR($E894=9,$E894=5),VLOOKUP(J894,KeyValues!$D$2:$E$562,2),IF(AND($E894=14,NOT(VLOOKUP(J894,KeyValues!$D$2:$E$562,2) = 0)),"???",0))</f>
        <v>0</v>
      </c>
      <c r="L894">
        <f t="shared" si="162"/>
        <v>0</v>
      </c>
      <c r="M894">
        <f t="shared" si="163"/>
        <v>0</v>
      </c>
      <c r="N894">
        <f t="shared" si="164"/>
        <v>12</v>
      </c>
      <c r="O894">
        <f t="shared" si="165"/>
        <v>0</v>
      </c>
      <c r="P894">
        <f t="shared" si="166"/>
        <v>3</v>
      </c>
      <c r="Q894">
        <f t="shared" si="167"/>
        <v>0</v>
      </c>
    </row>
    <row r="895" spans="1:17" x14ac:dyDescent="0.25">
      <c r="A895" t="s">
        <v>893</v>
      </c>
      <c r="B895" s="5" t="str">
        <f>VLOOKUP(I895,KeyValues!$J$2:$K$1401,2)</f>
        <v>Biba-Tooth</v>
      </c>
      <c r="C895">
        <f t="shared" si="156"/>
        <v>2500</v>
      </c>
      <c r="D895">
        <f t="shared" si="157"/>
        <v>125</v>
      </c>
      <c r="E895">
        <f t="shared" si="158"/>
        <v>15</v>
      </c>
      <c r="F895" s="7" t="str">
        <f>VLOOKUP(E895,KeyValues!$A$2:$B910,2)</f>
        <v>Specific Items</v>
      </c>
      <c r="G895">
        <f t="shared" si="160"/>
        <v>50</v>
      </c>
      <c r="H895" s="7" t="str">
        <f>VLOOKUP($G895,KeyValues!$S$2:$T$64,2)</f>
        <v>Tooth</v>
      </c>
      <c r="I895">
        <f t="shared" si="159"/>
        <v>894</v>
      </c>
      <c r="J895">
        <f t="shared" si="161"/>
        <v>0</v>
      </c>
      <c r="K895" s="8">
        <f>IF(OR($E895=9,$E895=5),VLOOKUP(J895,KeyValues!$D$2:$E$562,2),IF(AND($E895=14,NOT(VLOOKUP(J895,KeyValues!$D$2:$E$562,2) = 0)),"???",0))</f>
        <v>0</v>
      </c>
      <c r="L895">
        <f t="shared" si="162"/>
        <v>0</v>
      </c>
      <c r="M895">
        <f t="shared" si="163"/>
        <v>0</v>
      </c>
      <c r="N895">
        <f t="shared" si="164"/>
        <v>0</v>
      </c>
      <c r="O895">
        <f t="shared" si="165"/>
        <v>0</v>
      </c>
      <c r="P895">
        <f t="shared" si="166"/>
        <v>3</v>
      </c>
      <c r="Q895">
        <f t="shared" si="167"/>
        <v>0</v>
      </c>
    </row>
    <row r="896" spans="1:17" x14ac:dyDescent="0.25">
      <c r="A896" t="s">
        <v>894</v>
      </c>
      <c r="B896" s="5" t="str">
        <f>VLOOKUP(I896,KeyValues!$J$2:$K$1401,2)</f>
        <v>Biba-Card</v>
      </c>
      <c r="C896">
        <f t="shared" si="156"/>
        <v>2500</v>
      </c>
      <c r="D896">
        <f t="shared" si="157"/>
        <v>125</v>
      </c>
      <c r="E896">
        <f t="shared" si="158"/>
        <v>15</v>
      </c>
      <c r="F896" s="7" t="str">
        <f>VLOOKUP(E896,KeyValues!$A$2:$B911,2)</f>
        <v>Specific Items</v>
      </c>
      <c r="G896">
        <f t="shared" si="160"/>
        <v>27</v>
      </c>
      <c r="H896" s="7" t="str">
        <f>VLOOKUP($G896,KeyValues!$S$2:$T$64,2)</f>
        <v>Tag</v>
      </c>
      <c r="I896">
        <f t="shared" si="159"/>
        <v>895</v>
      </c>
      <c r="J896">
        <f t="shared" si="161"/>
        <v>0</v>
      </c>
      <c r="K896" s="8">
        <f>IF(OR($E896=9,$E896=5),VLOOKUP(J896,KeyValues!$D$2:$E$562,2),IF(AND($E896=14,NOT(VLOOKUP(J896,KeyValues!$D$2:$E$562,2) = 0)),"???",0))</f>
        <v>0</v>
      </c>
      <c r="L896">
        <f t="shared" si="162"/>
        <v>0</v>
      </c>
      <c r="M896">
        <f t="shared" si="163"/>
        <v>0</v>
      </c>
      <c r="N896">
        <f t="shared" si="164"/>
        <v>14</v>
      </c>
      <c r="O896">
        <f t="shared" si="165"/>
        <v>0</v>
      </c>
      <c r="P896">
        <f t="shared" si="166"/>
        <v>3</v>
      </c>
      <c r="Q896">
        <f t="shared" si="167"/>
        <v>0</v>
      </c>
    </row>
    <row r="897" spans="1:17" x14ac:dyDescent="0.25">
      <c r="A897" t="s">
        <v>895</v>
      </c>
      <c r="B897" s="5" t="str">
        <f>VLOOKUP(I897,KeyValues!$J$2:$K$1401,2)</f>
        <v>River Charm</v>
      </c>
      <c r="C897">
        <f t="shared" si="156"/>
        <v>2500</v>
      </c>
      <c r="D897">
        <f t="shared" si="157"/>
        <v>125</v>
      </c>
      <c r="E897">
        <f t="shared" si="158"/>
        <v>15</v>
      </c>
      <c r="F897" s="7" t="str">
        <f>VLOOKUP(E897,KeyValues!$A$2:$B912,2)</f>
        <v>Specific Items</v>
      </c>
      <c r="G897">
        <f t="shared" si="160"/>
        <v>28</v>
      </c>
      <c r="H897" s="7" t="str">
        <f>VLOOKUP($G897,KeyValues!$S$2:$T$64,2)</f>
        <v>Amulet</v>
      </c>
      <c r="I897">
        <f t="shared" si="159"/>
        <v>896</v>
      </c>
      <c r="J897">
        <f t="shared" si="161"/>
        <v>0</v>
      </c>
      <c r="K897" s="8">
        <f>IF(OR($E897=9,$E897=5),VLOOKUP(J897,KeyValues!$D$2:$E$562,2),IF(AND($E897=14,NOT(VLOOKUP(J897,KeyValues!$D$2:$E$562,2) = 0)),"???",0))</f>
        <v>0</v>
      </c>
      <c r="L897">
        <f t="shared" si="162"/>
        <v>0</v>
      </c>
      <c r="M897">
        <f t="shared" si="163"/>
        <v>0</v>
      </c>
      <c r="N897">
        <f t="shared" si="164"/>
        <v>3</v>
      </c>
      <c r="O897">
        <f t="shared" si="165"/>
        <v>0</v>
      </c>
      <c r="P897">
        <f t="shared" si="166"/>
        <v>3</v>
      </c>
      <c r="Q897">
        <f t="shared" si="167"/>
        <v>0</v>
      </c>
    </row>
    <row r="898" spans="1:17" x14ac:dyDescent="0.25">
      <c r="A898" t="s">
        <v>896</v>
      </c>
      <c r="B898" s="5" t="str">
        <f>VLOOKUP(I898,KeyValues!$J$2:$K$1401,2)</f>
        <v>Dam Scarf</v>
      </c>
      <c r="C898">
        <f t="shared" ref="C898:C961" si="168">HEX2DEC(MID($A898,4,2)&amp;MID($A898,1,2))</f>
        <v>2500</v>
      </c>
      <c r="D898">
        <f t="shared" ref="D898:D961" si="169">HEX2DEC(MID($A898,10,2)&amp;MID($A898,7,2))</f>
        <v>125</v>
      </c>
      <c r="E898">
        <f t="shared" ref="E898:E961" si="170">HEX2DEC(MID($A898,13,2))</f>
        <v>15</v>
      </c>
      <c r="F898" s="7" t="str">
        <f>VLOOKUP(E898,KeyValues!$A$2:$B913,2)</f>
        <v>Specific Items</v>
      </c>
      <c r="G898">
        <f t="shared" si="160"/>
        <v>37</v>
      </c>
      <c r="H898" s="7" t="str">
        <f>VLOOKUP($G898,KeyValues!$S$2:$T$64,2)</f>
        <v>Scarf 2</v>
      </c>
      <c r="I898">
        <f t="shared" ref="I898:I961" si="171">HEX2DEC(MID($A898,22,2)&amp;MID($A898,19,2))</f>
        <v>897</v>
      </c>
      <c r="J898">
        <f t="shared" si="161"/>
        <v>0</v>
      </c>
      <c r="K898" s="8">
        <f>IF(OR($E898=9,$E898=5),VLOOKUP(J898,KeyValues!$D$2:$E$562,2),IF(AND($E898=14,NOT(VLOOKUP(J898,KeyValues!$D$2:$E$562,2) = 0)),"???",0))</f>
        <v>0</v>
      </c>
      <c r="L898">
        <f t="shared" si="162"/>
        <v>0</v>
      </c>
      <c r="M898">
        <f t="shared" si="163"/>
        <v>0</v>
      </c>
      <c r="N898">
        <f t="shared" si="164"/>
        <v>12</v>
      </c>
      <c r="O898">
        <f t="shared" si="165"/>
        <v>0</v>
      </c>
      <c r="P898">
        <f t="shared" si="166"/>
        <v>3</v>
      </c>
      <c r="Q898">
        <f t="shared" si="167"/>
        <v>0</v>
      </c>
    </row>
    <row r="899" spans="1:17" x14ac:dyDescent="0.25">
      <c r="A899" t="s">
        <v>897</v>
      </c>
      <c r="B899" s="5" t="str">
        <f>VLOOKUP(I899,KeyValues!$J$2:$K$1401,2)</f>
        <v>Shinx Claw</v>
      </c>
      <c r="C899">
        <f t="shared" si="168"/>
        <v>2500</v>
      </c>
      <c r="D899">
        <f t="shared" si="169"/>
        <v>125</v>
      </c>
      <c r="E899">
        <f t="shared" si="170"/>
        <v>15</v>
      </c>
      <c r="F899" s="7" t="str">
        <f>VLOOKUP(E899,KeyValues!$A$2:$B914,2)</f>
        <v>Specific Items</v>
      </c>
      <c r="G899">
        <f t="shared" ref="G899:G962" si="172">HEX2DEC(MID($A899,16,2))</f>
        <v>39</v>
      </c>
      <c r="H899" s="7" t="str">
        <f>VLOOKUP($G899,KeyValues!$S$2:$T$64,2)</f>
        <v>Claw</v>
      </c>
      <c r="I899">
        <f t="shared" si="171"/>
        <v>898</v>
      </c>
      <c r="J899">
        <f t="shared" ref="J899:J962" si="173">HEX2DEC(MID($A899,28,2)&amp;MID($A899,25,2))</f>
        <v>0</v>
      </c>
      <c r="K899" s="8">
        <f>IF(OR($E899=9,$E899=5),VLOOKUP(J899,KeyValues!$D$2:$E$562,2),IF(AND($E899=14,NOT(VLOOKUP(J899,KeyValues!$D$2:$E$562,2) = 0)),"???",0))</f>
        <v>0</v>
      </c>
      <c r="L899">
        <f t="shared" ref="L899:L962" si="174">HEX2DEC(MID($A899,31,2))</f>
        <v>0</v>
      </c>
      <c r="M899">
        <f t="shared" ref="M899:M962" si="175">HEX2DEC(MID($A899,34,2))</f>
        <v>0</v>
      </c>
      <c r="N899">
        <f t="shared" ref="N899:N962" si="176">HEX2DEC(MID($A899,37,2))</f>
        <v>0</v>
      </c>
      <c r="O899">
        <f t="shared" ref="O899:O962" si="177">HEX2DEC(MID($A899,40,2))</f>
        <v>0</v>
      </c>
      <c r="P899">
        <f t="shared" ref="P899:P962" si="178">HEX2DEC(MID($A899,43,2))</f>
        <v>3</v>
      </c>
      <c r="Q899">
        <f t="shared" ref="Q899:Q962" si="179">HEX2DEC(MID($A899,46,2))</f>
        <v>0</v>
      </c>
    </row>
    <row r="900" spans="1:17" x14ac:dyDescent="0.25">
      <c r="A900" t="s">
        <v>898</v>
      </c>
      <c r="B900" s="5" t="str">
        <f>VLOOKUP(I900,KeyValues!$J$2:$K$1401,2)</f>
        <v>Shinx Fang</v>
      </c>
      <c r="C900">
        <f t="shared" si="168"/>
        <v>2500</v>
      </c>
      <c r="D900">
        <f t="shared" si="169"/>
        <v>125</v>
      </c>
      <c r="E900">
        <f t="shared" si="170"/>
        <v>15</v>
      </c>
      <c r="F900" s="7" t="str">
        <f>VLOOKUP(E900,KeyValues!$A$2:$B915,2)</f>
        <v>Specific Items</v>
      </c>
      <c r="G900">
        <f t="shared" si="172"/>
        <v>32</v>
      </c>
      <c r="H900" s="7" t="str">
        <f>VLOOKUP($G900,KeyValues!$S$2:$T$64,2)</f>
        <v>Fang</v>
      </c>
      <c r="I900">
        <f t="shared" si="171"/>
        <v>899</v>
      </c>
      <c r="J900">
        <f t="shared" si="173"/>
        <v>0</v>
      </c>
      <c r="K900" s="8">
        <f>IF(OR($E900=9,$E900=5),VLOOKUP(J900,KeyValues!$D$2:$E$562,2),IF(AND($E900=14,NOT(VLOOKUP(J900,KeyValues!$D$2:$E$562,2) = 0)),"???",0))</f>
        <v>0</v>
      </c>
      <c r="L900">
        <f t="shared" si="174"/>
        <v>0</v>
      </c>
      <c r="M900">
        <f t="shared" si="175"/>
        <v>0</v>
      </c>
      <c r="N900">
        <f t="shared" si="176"/>
        <v>0</v>
      </c>
      <c r="O900">
        <f t="shared" si="177"/>
        <v>0</v>
      </c>
      <c r="P900">
        <f t="shared" si="178"/>
        <v>3</v>
      </c>
      <c r="Q900">
        <f t="shared" si="179"/>
        <v>0</v>
      </c>
    </row>
    <row r="901" spans="1:17" x14ac:dyDescent="0.25">
      <c r="A901" t="s">
        <v>899</v>
      </c>
      <c r="B901" s="5" t="str">
        <f>VLOOKUP(I901,KeyValues!$J$2:$K$1401,2)</f>
        <v>Flash Tag</v>
      </c>
      <c r="C901">
        <f t="shared" si="168"/>
        <v>2500</v>
      </c>
      <c r="D901">
        <f t="shared" si="169"/>
        <v>125</v>
      </c>
      <c r="E901">
        <f t="shared" si="170"/>
        <v>15</v>
      </c>
      <c r="F901" s="7" t="str">
        <f>VLOOKUP(E901,KeyValues!$A$2:$B916,2)</f>
        <v>Specific Items</v>
      </c>
      <c r="G901">
        <f t="shared" si="172"/>
        <v>27</v>
      </c>
      <c r="H901" s="7" t="str">
        <f>VLOOKUP($G901,KeyValues!$S$2:$T$64,2)</f>
        <v>Tag</v>
      </c>
      <c r="I901">
        <f t="shared" si="171"/>
        <v>900</v>
      </c>
      <c r="J901">
        <f t="shared" si="173"/>
        <v>0</v>
      </c>
      <c r="K901" s="8">
        <f>IF(OR($E901=9,$E901=5),VLOOKUP(J901,KeyValues!$D$2:$E$562,2),IF(AND($E901=14,NOT(VLOOKUP(J901,KeyValues!$D$2:$E$562,2) = 0)),"???",0))</f>
        <v>0</v>
      </c>
      <c r="L901">
        <f t="shared" si="174"/>
        <v>0</v>
      </c>
      <c r="M901">
        <f t="shared" si="175"/>
        <v>0</v>
      </c>
      <c r="N901">
        <f t="shared" si="176"/>
        <v>13</v>
      </c>
      <c r="O901">
        <f t="shared" si="177"/>
        <v>0</v>
      </c>
      <c r="P901">
        <f t="shared" si="178"/>
        <v>3</v>
      </c>
      <c r="Q901">
        <f t="shared" si="179"/>
        <v>0</v>
      </c>
    </row>
    <row r="902" spans="1:17" x14ac:dyDescent="0.25">
      <c r="A902" t="s">
        <v>900</v>
      </c>
      <c r="B902" s="5" t="str">
        <f>VLOOKUP(I902,KeyValues!$J$2:$K$1401,2)</f>
        <v>Energy Scarf</v>
      </c>
      <c r="C902">
        <f t="shared" si="168"/>
        <v>2500</v>
      </c>
      <c r="D902">
        <f t="shared" si="169"/>
        <v>125</v>
      </c>
      <c r="E902">
        <f t="shared" si="170"/>
        <v>15</v>
      </c>
      <c r="F902" s="7" t="str">
        <f>VLOOKUP(E902,KeyValues!$A$2:$B917,2)</f>
        <v>Specific Items</v>
      </c>
      <c r="G902">
        <f t="shared" si="172"/>
        <v>37</v>
      </c>
      <c r="H902" s="7" t="str">
        <f>VLOOKUP($G902,KeyValues!$S$2:$T$64,2)</f>
        <v>Scarf 2</v>
      </c>
      <c r="I902">
        <f t="shared" si="171"/>
        <v>901</v>
      </c>
      <c r="J902">
        <f t="shared" si="173"/>
        <v>0</v>
      </c>
      <c r="K902" s="8">
        <f>IF(OR($E902=9,$E902=5),VLOOKUP(J902,KeyValues!$D$2:$E$562,2),IF(AND($E902=14,NOT(VLOOKUP(J902,KeyValues!$D$2:$E$562,2) = 0)),"???",0))</f>
        <v>0</v>
      </c>
      <c r="L902">
        <f t="shared" si="174"/>
        <v>0</v>
      </c>
      <c r="M902">
        <f t="shared" si="175"/>
        <v>0</v>
      </c>
      <c r="N902">
        <f t="shared" si="176"/>
        <v>12</v>
      </c>
      <c r="O902">
        <f t="shared" si="177"/>
        <v>0</v>
      </c>
      <c r="P902">
        <f t="shared" si="178"/>
        <v>3</v>
      </c>
      <c r="Q902">
        <f t="shared" si="179"/>
        <v>0</v>
      </c>
    </row>
    <row r="903" spans="1:17" x14ac:dyDescent="0.25">
      <c r="A903" t="s">
        <v>901</v>
      </c>
      <c r="B903" s="5" t="str">
        <f>VLOOKUP(I903,KeyValues!$J$2:$K$1401,2)</f>
        <v>Luxio Claw</v>
      </c>
      <c r="C903">
        <f t="shared" si="168"/>
        <v>2500</v>
      </c>
      <c r="D903">
        <f t="shared" si="169"/>
        <v>125</v>
      </c>
      <c r="E903">
        <f t="shared" si="170"/>
        <v>15</v>
      </c>
      <c r="F903" s="7" t="str">
        <f>VLOOKUP(E903,KeyValues!$A$2:$B918,2)</f>
        <v>Specific Items</v>
      </c>
      <c r="G903">
        <f t="shared" si="172"/>
        <v>39</v>
      </c>
      <c r="H903" s="7" t="str">
        <f>VLOOKUP($G903,KeyValues!$S$2:$T$64,2)</f>
        <v>Claw</v>
      </c>
      <c r="I903">
        <f t="shared" si="171"/>
        <v>902</v>
      </c>
      <c r="J903">
        <f t="shared" si="173"/>
        <v>0</v>
      </c>
      <c r="K903" s="8">
        <f>IF(OR($E903=9,$E903=5),VLOOKUP(J903,KeyValues!$D$2:$E$562,2),IF(AND($E903=14,NOT(VLOOKUP(J903,KeyValues!$D$2:$E$562,2) = 0)),"???",0))</f>
        <v>0</v>
      </c>
      <c r="L903">
        <f t="shared" si="174"/>
        <v>0</v>
      </c>
      <c r="M903">
        <f t="shared" si="175"/>
        <v>0</v>
      </c>
      <c r="N903">
        <f t="shared" si="176"/>
        <v>0</v>
      </c>
      <c r="O903">
        <f t="shared" si="177"/>
        <v>0</v>
      </c>
      <c r="P903">
        <f t="shared" si="178"/>
        <v>3</v>
      </c>
      <c r="Q903">
        <f t="shared" si="179"/>
        <v>0</v>
      </c>
    </row>
    <row r="904" spans="1:17" x14ac:dyDescent="0.25">
      <c r="A904" t="s">
        <v>902</v>
      </c>
      <c r="B904" s="5" t="str">
        <f>VLOOKUP(I904,KeyValues!$J$2:$K$1401,2)</f>
        <v>Luxio Fang</v>
      </c>
      <c r="C904">
        <f t="shared" si="168"/>
        <v>2500</v>
      </c>
      <c r="D904">
        <f t="shared" si="169"/>
        <v>125</v>
      </c>
      <c r="E904">
        <f t="shared" si="170"/>
        <v>15</v>
      </c>
      <c r="F904" s="7" t="str">
        <f>VLOOKUP(E904,KeyValues!$A$2:$B919,2)</f>
        <v>Specific Items</v>
      </c>
      <c r="G904">
        <f t="shared" si="172"/>
        <v>32</v>
      </c>
      <c r="H904" s="7" t="str">
        <f>VLOOKUP($G904,KeyValues!$S$2:$T$64,2)</f>
        <v>Fang</v>
      </c>
      <c r="I904">
        <f t="shared" si="171"/>
        <v>903</v>
      </c>
      <c r="J904">
        <f t="shared" si="173"/>
        <v>0</v>
      </c>
      <c r="K904" s="8">
        <f>IF(OR($E904=9,$E904=5),VLOOKUP(J904,KeyValues!$D$2:$E$562,2),IF(AND($E904=14,NOT(VLOOKUP(J904,KeyValues!$D$2:$E$562,2) = 0)),"???",0))</f>
        <v>0</v>
      </c>
      <c r="L904">
        <f t="shared" si="174"/>
        <v>0</v>
      </c>
      <c r="M904">
        <f t="shared" si="175"/>
        <v>0</v>
      </c>
      <c r="N904">
        <f t="shared" si="176"/>
        <v>0</v>
      </c>
      <c r="O904">
        <f t="shared" si="177"/>
        <v>0</v>
      </c>
      <c r="P904">
        <f t="shared" si="178"/>
        <v>3</v>
      </c>
      <c r="Q904">
        <f t="shared" si="179"/>
        <v>0</v>
      </c>
    </row>
    <row r="905" spans="1:17" x14ac:dyDescent="0.25">
      <c r="A905" t="s">
        <v>903</v>
      </c>
      <c r="B905" s="5" t="str">
        <f>VLOOKUP(I905,KeyValues!$J$2:$K$1401,2)</f>
        <v>Spark Tag</v>
      </c>
      <c r="C905">
        <f t="shared" si="168"/>
        <v>2500</v>
      </c>
      <c r="D905">
        <f t="shared" si="169"/>
        <v>125</v>
      </c>
      <c r="E905">
        <f t="shared" si="170"/>
        <v>15</v>
      </c>
      <c r="F905" s="7" t="str">
        <f>VLOOKUP(E905,KeyValues!$A$2:$B920,2)</f>
        <v>Specific Items</v>
      </c>
      <c r="G905">
        <f t="shared" si="172"/>
        <v>27</v>
      </c>
      <c r="H905" s="7" t="str">
        <f>VLOOKUP($G905,KeyValues!$S$2:$T$64,2)</f>
        <v>Tag</v>
      </c>
      <c r="I905">
        <f t="shared" si="171"/>
        <v>904</v>
      </c>
      <c r="J905">
        <f t="shared" si="173"/>
        <v>0</v>
      </c>
      <c r="K905" s="8">
        <f>IF(OR($E905=9,$E905=5),VLOOKUP(J905,KeyValues!$D$2:$E$562,2),IF(AND($E905=14,NOT(VLOOKUP(J905,KeyValues!$D$2:$E$562,2) = 0)),"???",0))</f>
        <v>0</v>
      </c>
      <c r="L905">
        <f t="shared" si="174"/>
        <v>0</v>
      </c>
      <c r="M905">
        <f t="shared" si="175"/>
        <v>0</v>
      </c>
      <c r="N905">
        <f t="shared" si="176"/>
        <v>13</v>
      </c>
      <c r="O905">
        <f t="shared" si="177"/>
        <v>0</v>
      </c>
      <c r="P905">
        <f t="shared" si="178"/>
        <v>3</v>
      </c>
      <c r="Q905">
        <f t="shared" si="179"/>
        <v>0</v>
      </c>
    </row>
    <row r="906" spans="1:17" x14ac:dyDescent="0.25">
      <c r="A906" t="s">
        <v>904</v>
      </c>
      <c r="B906" s="5" t="str">
        <f>VLOOKUP(I906,KeyValues!$J$2:$K$1401,2)</f>
        <v>Spark Scarf</v>
      </c>
      <c r="C906">
        <f t="shared" si="168"/>
        <v>2500</v>
      </c>
      <c r="D906">
        <f t="shared" si="169"/>
        <v>125</v>
      </c>
      <c r="E906">
        <f t="shared" si="170"/>
        <v>15</v>
      </c>
      <c r="F906" s="7" t="str">
        <f>VLOOKUP(E906,KeyValues!$A$2:$B921,2)</f>
        <v>Specific Items</v>
      </c>
      <c r="G906">
        <f t="shared" si="172"/>
        <v>37</v>
      </c>
      <c r="H906" s="7" t="str">
        <f>VLOOKUP($G906,KeyValues!$S$2:$T$64,2)</f>
        <v>Scarf 2</v>
      </c>
      <c r="I906">
        <f t="shared" si="171"/>
        <v>905</v>
      </c>
      <c r="J906">
        <f t="shared" si="173"/>
        <v>0</v>
      </c>
      <c r="K906" s="8">
        <f>IF(OR($E906=9,$E906=5),VLOOKUP(J906,KeyValues!$D$2:$E$562,2),IF(AND($E906=14,NOT(VLOOKUP(J906,KeyValues!$D$2:$E$562,2) = 0)),"???",0))</f>
        <v>0</v>
      </c>
      <c r="L906">
        <f t="shared" si="174"/>
        <v>0</v>
      </c>
      <c r="M906">
        <f t="shared" si="175"/>
        <v>0</v>
      </c>
      <c r="N906">
        <f t="shared" si="176"/>
        <v>12</v>
      </c>
      <c r="O906">
        <f t="shared" si="177"/>
        <v>0</v>
      </c>
      <c r="P906">
        <f t="shared" si="178"/>
        <v>3</v>
      </c>
      <c r="Q906">
        <f t="shared" si="179"/>
        <v>0</v>
      </c>
    </row>
    <row r="907" spans="1:17" x14ac:dyDescent="0.25">
      <c r="A907" t="s">
        <v>905</v>
      </c>
      <c r="B907" s="5" t="str">
        <f>VLOOKUP(I907,KeyValues!$J$2:$K$1401,2)</f>
        <v>Luxray Claw</v>
      </c>
      <c r="C907">
        <f t="shared" si="168"/>
        <v>2500</v>
      </c>
      <c r="D907">
        <f t="shared" si="169"/>
        <v>125</v>
      </c>
      <c r="E907">
        <f t="shared" si="170"/>
        <v>15</v>
      </c>
      <c r="F907" s="7" t="str">
        <f>VLOOKUP(E907,KeyValues!$A$2:$B922,2)</f>
        <v>Specific Items</v>
      </c>
      <c r="G907">
        <f t="shared" si="172"/>
        <v>39</v>
      </c>
      <c r="H907" s="7" t="str">
        <f>VLOOKUP($G907,KeyValues!$S$2:$T$64,2)</f>
        <v>Claw</v>
      </c>
      <c r="I907">
        <f t="shared" si="171"/>
        <v>906</v>
      </c>
      <c r="J907">
        <f t="shared" si="173"/>
        <v>0</v>
      </c>
      <c r="K907" s="8">
        <f>IF(OR($E907=9,$E907=5),VLOOKUP(J907,KeyValues!$D$2:$E$562,2),IF(AND($E907=14,NOT(VLOOKUP(J907,KeyValues!$D$2:$E$562,2) = 0)),"???",0))</f>
        <v>0</v>
      </c>
      <c r="L907">
        <f t="shared" si="174"/>
        <v>0</v>
      </c>
      <c r="M907">
        <f t="shared" si="175"/>
        <v>0</v>
      </c>
      <c r="N907">
        <f t="shared" si="176"/>
        <v>0</v>
      </c>
      <c r="O907">
        <f t="shared" si="177"/>
        <v>0</v>
      </c>
      <c r="P907">
        <f t="shared" si="178"/>
        <v>3</v>
      </c>
      <c r="Q907">
        <f t="shared" si="179"/>
        <v>0</v>
      </c>
    </row>
    <row r="908" spans="1:17" x14ac:dyDescent="0.25">
      <c r="A908" t="s">
        <v>906</v>
      </c>
      <c r="B908" s="5" t="str">
        <f>VLOOKUP(I908,KeyValues!$J$2:$K$1401,2)</f>
        <v>Luxray Fang</v>
      </c>
      <c r="C908">
        <f t="shared" si="168"/>
        <v>2500</v>
      </c>
      <c r="D908">
        <f t="shared" si="169"/>
        <v>125</v>
      </c>
      <c r="E908">
        <f t="shared" si="170"/>
        <v>15</v>
      </c>
      <c r="F908" s="7" t="str">
        <f>VLOOKUP(E908,KeyValues!$A$2:$B923,2)</f>
        <v>Specific Items</v>
      </c>
      <c r="G908">
        <f t="shared" si="172"/>
        <v>32</v>
      </c>
      <c r="H908" s="7" t="str">
        <f>VLOOKUP($G908,KeyValues!$S$2:$T$64,2)</f>
        <v>Fang</v>
      </c>
      <c r="I908">
        <f t="shared" si="171"/>
        <v>907</v>
      </c>
      <c r="J908">
        <f t="shared" si="173"/>
        <v>0</v>
      </c>
      <c r="K908" s="8">
        <f>IF(OR($E908=9,$E908=5),VLOOKUP(J908,KeyValues!$D$2:$E$562,2),IF(AND($E908=14,NOT(VLOOKUP(J908,KeyValues!$D$2:$E$562,2) = 0)),"???",0))</f>
        <v>0</v>
      </c>
      <c r="L908">
        <f t="shared" si="174"/>
        <v>0</v>
      </c>
      <c r="M908">
        <f t="shared" si="175"/>
        <v>0</v>
      </c>
      <c r="N908">
        <f t="shared" si="176"/>
        <v>0</v>
      </c>
      <c r="O908">
        <f t="shared" si="177"/>
        <v>0</v>
      </c>
      <c r="P908">
        <f t="shared" si="178"/>
        <v>3</v>
      </c>
      <c r="Q908">
        <f t="shared" si="179"/>
        <v>0</v>
      </c>
    </row>
    <row r="909" spans="1:17" x14ac:dyDescent="0.25">
      <c r="A909" t="s">
        <v>907</v>
      </c>
      <c r="B909" s="5" t="str">
        <f>VLOOKUP(I909,KeyValues!$J$2:$K$1401,2)</f>
        <v>Glare Tag</v>
      </c>
      <c r="C909">
        <f t="shared" si="168"/>
        <v>2500</v>
      </c>
      <c r="D909">
        <f t="shared" si="169"/>
        <v>125</v>
      </c>
      <c r="E909">
        <f t="shared" si="170"/>
        <v>15</v>
      </c>
      <c r="F909" s="7" t="str">
        <f>VLOOKUP(E909,KeyValues!$A$2:$B924,2)</f>
        <v>Specific Items</v>
      </c>
      <c r="G909">
        <f t="shared" si="172"/>
        <v>27</v>
      </c>
      <c r="H909" s="7" t="str">
        <f>VLOOKUP($G909,KeyValues!$S$2:$T$64,2)</f>
        <v>Tag</v>
      </c>
      <c r="I909">
        <f t="shared" si="171"/>
        <v>908</v>
      </c>
      <c r="J909">
        <f t="shared" si="173"/>
        <v>0</v>
      </c>
      <c r="K909" s="8">
        <f>IF(OR($E909=9,$E909=5),VLOOKUP(J909,KeyValues!$D$2:$E$562,2),IF(AND($E909=14,NOT(VLOOKUP(J909,KeyValues!$D$2:$E$562,2) = 0)),"???",0))</f>
        <v>0</v>
      </c>
      <c r="L909">
        <f t="shared" si="174"/>
        <v>0</v>
      </c>
      <c r="M909">
        <f t="shared" si="175"/>
        <v>0</v>
      </c>
      <c r="N909">
        <f t="shared" si="176"/>
        <v>13</v>
      </c>
      <c r="O909">
        <f t="shared" si="177"/>
        <v>0</v>
      </c>
      <c r="P909">
        <f t="shared" si="178"/>
        <v>3</v>
      </c>
      <c r="Q909">
        <f t="shared" si="179"/>
        <v>0</v>
      </c>
    </row>
    <row r="910" spans="1:17" x14ac:dyDescent="0.25">
      <c r="A910" t="s">
        <v>908</v>
      </c>
      <c r="B910" s="5" t="str">
        <f>VLOOKUP(I910,KeyValues!$J$2:$K$1401,2)</f>
        <v>Glare Sash</v>
      </c>
      <c r="C910">
        <f t="shared" si="168"/>
        <v>2500</v>
      </c>
      <c r="D910">
        <f t="shared" si="169"/>
        <v>125</v>
      </c>
      <c r="E910">
        <f t="shared" si="170"/>
        <v>15</v>
      </c>
      <c r="F910" s="7" t="str">
        <f>VLOOKUP(E910,KeyValues!$A$2:$B925,2)</f>
        <v>Specific Items</v>
      </c>
      <c r="G910">
        <f t="shared" si="172"/>
        <v>37</v>
      </c>
      <c r="H910" s="7" t="str">
        <f>VLOOKUP($G910,KeyValues!$S$2:$T$64,2)</f>
        <v>Scarf 2</v>
      </c>
      <c r="I910">
        <f t="shared" si="171"/>
        <v>909</v>
      </c>
      <c r="J910">
        <f t="shared" si="173"/>
        <v>0</v>
      </c>
      <c r="K910" s="8">
        <f>IF(OR($E910=9,$E910=5),VLOOKUP(J910,KeyValues!$D$2:$E$562,2),IF(AND($E910=14,NOT(VLOOKUP(J910,KeyValues!$D$2:$E$562,2) = 0)),"???",0))</f>
        <v>0</v>
      </c>
      <c r="L910">
        <f t="shared" si="174"/>
        <v>0</v>
      </c>
      <c r="M910">
        <f t="shared" si="175"/>
        <v>0</v>
      </c>
      <c r="N910">
        <f t="shared" si="176"/>
        <v>0</v>
      </c>
      <c r="O910">
        <f t="shared" si="177"/>
        <v>0</v>
      </c>
      <c r="P910">
        <f t="shared" si="178"/>
        <v>3</v>
      </c>
      <c r="Q910">
        <f t="shared" si="179"/>
        <v>0</v>
      </c>
    </row>
    <row r="911" spans="1:17" x14ac:dyDescent="0.25">
      <c r="A911" t="s">
        <v>909</v>
      </c>
      <c r="B911" s="5" t="str">
        <f>VLOOKUP(I911,KeyValues!$J$2:$K$1401,2)</f>
        <v>Pachi-Tooth</v>
      </c>
      <c r="C911">
        <f t="shared" si="168"/>
        <v>2500</v>
      </c>
      <c r="D911">
        <f t="shared" si="169"/>
        <v>125</v>
      </c>
      <c r="E911">
        <f t="shared" si="170"/>
        <v>15</v>
      </c>
      <c r="F911" s="7" t="str">
        <f>VLOOKUP(E911,KeyValues!$A$2:$B926,2)</f>
        <v>Specific Items</v>
      </c>
      <c r="G911">
        <f t="shared" si="172"/>
        <v>50</v>
      </c>
      <c r="H911" s="7" t="str">
        <f>VLOOKUP($G911,KeyValues!$S$2:$T$64,2)</f>
        <v>Tooth</v>
      </c>
      <c r="I911">
        <f t="shared" si="171"/>
        <v>910</v>
      </c>
      <c r="J911">
        <f t="shared" si="173"/>
        <v>0</v>
      </c>
      <c r="K911" s="8">
        <f>IF(OR($E911=9,$E911=5),VLOOKUP(J911,KeyValues!$D$2:$E$562,2),IF(AND($E911=14,NOT(VLOOKUP(J911,KeyValues!$D$2:$E$562,2) = 0)),"???",0))</f>
        <v>0</v>
      </c>
      <c r="L911">
        <f t="shared" si="174"/>
        <v>0</v>
      </c>
      <c r="M911">
        <f t="shared" si="175"/>
        <v>0</v>
      </c>
      <c r="N911">
        <f t="shared" si="176"/>
        <v>0</v>
      </c>
      <c r="O911">
        <f t="shared" si="177"/>
        <v>0</v>
      </c>
      <c r="P911">
        <f t="shared" si="178"/>
        <v>3</v>
      </c>
      <c r="Q911">
        <f t="shared" si="179"/>
        <v>0</v>
      </c>
    </row>
    <row r="912" spans="1:17" x14ac:dyDescent="0.25">
      <c r="A912" t="s">
        <v>910</v>
      </c>
      <c r="B912" s="5" t="str">
        <f>VLOOKUP(I912,KeyValues!$J$2:$K$1401,2)</f>
        <v>Pachi-Card</v>
      </c>
      <c r="C912">
        <f t="shared" si="168"/>
        <v>2500</v>
      </c>
      <c r="D912">
        <f t="shared" si="169"/>
        <v>125</v>
      </c>
      <c r="E912">
        <f t="shared" si="170"/>
        <v>15</v>
      </c>
      <c r="F912" s="7" t="str">
        <f>VLOOKUP(E912,KeyValues!$A$2:$B927,2)</f>
        <v>Specific Items</v>
      </c>
      <c r="G912">
        <f t="shared" si="172"/>
        <v>27</v>
      </c>
      <c r="H912" s="7" t="str">
        <f>VLOOKUP($G912,KeyValues!$S$2:$T$64,2)</f>
        <v>Tag</v>
      </c>
      <c r="I912">
        <f t="shared" si="171"/>
        <v>911</v>
      </c>
      <c r="J912">
        <f t="shared" si="173"/>
        <v>0</v>
      </c>
      <c r="K912" s="8">
        <f>IF(OR($E912=9,$E912=5),VLOOKUP(J912,KeyValues!$D$2:$E$562,2),IF(AND($E912=14,NOT(VLOOKUP(J912,KeyValues!$D$2:$E$562,2) = 0)),"???",0))</f>
        <v>0</v>
      </c>
      <c r="L912">
        <f t="shared" si="174"/>
        <v>0</v>
      </c>
      <c r="M912">
        <f t="shared" si="175"/>
        <v>0</v>
      </c>
      <c r="N912">
        <f t="shared" si="176"/>
        <v>14</v>
      </c>
      <c r="O912">
        <f t="shared" si="177"/>
        <v>0</v>
      </c>
      <c r="P912">
        <f t="shared" si="178"/>
        <v>3</v>
      </c>
      <c r="Q912">
        <f t="shared" si="179"/>
        <v>0</v>
      </c>
    </row>
    <row r="913" spans="1:17" x14ac:dyDescent="0.25">
      <c r="A913" t="s">
        <v>911</v>
      </c>
      <c r="B913" s="5" t="str">
        <f>VLOOKUP(I913,KeyValues!$J$2:$K$1401,2)</f>
        <v>Rouse Charm</v>
      </c>
      <c r="C913">
        <f t="shared" si="168"/>
        <v>2500</v>
      </c>
      <c r="D913">
        <f t="shared" si="169"/>
        <v>125</v>
      </c>
      <c r="E913">
        <f t="shared" si="170"/>
        <v>15</v>
      </c>
      <c r="F913" s="7" t="str">
        <f>VLOOKUP(E913,KeyValues!$A$2:$B928,2)</f>
        <v>Specific Items</v>
      </c>
      <c r="G913">
        <f t="shared" si="172"/>
        <v>28</v>
      </c>
      <c r="H913" s="7" t="str">
        <f>VLOOKUP($G913,KeyValues!$S$2:$T$64,2)</f>
        <v>Amulet</v>
      </c>
      <c r="I913">
        <f t="shared" si="171"/>
        <v>912</v>
      </c>
      <c r="J913">
        <f t="shared" si="173"/>
        <v>0</v>
      </c>
      <c r="K913" s="8">
        <f>IF(OR($E913=9,$E913=5),VLOOKUP(J913,KeyValues!$D$2:$E$562,2),IF(AND($E913=14,NOT(VLOOKUP(J913,KeyValues!$D$2:$E$562,2) = 0)),"???",0))</f>
        <v>0</v>
      </c>
      <c r="L913">
        <f t="shared" si="174"/>
        <v>0</v>
      </c>
      <c r="M913">
        <f t="shared" si="175"/>
        <v>0</v>
      </c>
      <c r="N913">
        <f t="shared" si="176"/>
        <v>3</v>
      </c>
      <c r="O913">
        <f t="shared" si="177"/>
        <v>0</v>
      </c>
      <c r="P913">
        <f t="shared" si="178"/>
        <v>3</v>
      </c>
      <c r="Q913">
        <f t="shared" si="179"/>
        <v>0</v>
      </c>
    </row>
    <row r="914" spans="1:17" x14ac:dyDescent="0.25">
      <c r="A914" t="s">
        <v>912</v>
      </c>
      <c r="B914" s="5" t="str">
        <f>VLOOKUP(I914,KeyValues!$J$2:$K$1401,2)</f>
        <v>Miracle Bow</v>
      </c>
      <c r="C914">
        <f t="shared" si="168"/>
        <v>2500</v>
      </c>
      <c r="D914">
        <f t="shared" si="169"/>
        <v>125</v>
      </c>
      <c r="E914">
        <f t="shared" si="170"/>
        <v>15</v>
      </c>
      <c r="F914" s="7" t="str">
        <f>VLOOKUP(E914,KeyValues!$A$2:$B929,2)</f>
        <v>Specific Items</v>
      </c>
      <c r="G914">
        <f t="shared" si="172"/>
        <v>52</v>
      </c>
      <c r="H914" s="7" t="str">
        <f>VLOOKUP($G914,KeyValues!$S$2:$T$64,2)</f>
        <v>Tie</v>
      </c>
      <c r="I914">
        <f t="shared" si="171"/>
        <v>913</v>
      </c>
      <c r="J914">
        <f t="shared" si="173"/>
        <v>0</v>
      </c>
      <c r="K914" s="8">
        <f>IF(OR($E914=9,$E914=5),VLOOKUP(J914,KeyValues!$D$2:$E$562,2),IF(AND($E914=14,NOT(VLOOKUP(J914,KeyValues!$D$2:$E$562,2) = 0)),"???",0))</f>
        <v>0</v>
      </c>
      <c r="L914">
        <f t="shared" si="174"/>
        <v>0</v>
      </c>
      <c r="M914">
        <f t="shared" si="175"/>
        <v>0</v>
      </c>
      <c r="N914">
        <f t="shared" si="176"/>
        <v>4</v>
      </c>
      <c r="O914">
        <f t="shared" si="177"/>
        <v>0</v>
      </c>
      <c r="P914">
        <f t="shared" si="178"/>
        <v>3</v>
      </c>
      <c r="Q914">
        <f t="shared" si="179"/>
        <v>0</v>
      </c>
    </row>
    <row r="915" spans="1:17" x14ac:dyDescent="0.25">
      <c r="A915" t="s">
        <v>913</v>
      </c>
      <c r="B915" s="5" t="str">
        <f>VLOOKUP(I915,KeyValues!$J$2:$K$1401,2)</f>
        <v>Buizel Fang</v>
      </c>
      <c r="C915">
        <f t="shared" si="168"/>
        <v>2500</v>
      </c>
      <c r="D915">
        <f t="shared" si="169"/>
        <v>125</v>
      </c>
      <c r="E915">
        <f t="shared" si="170"/>
        <v>15</v>
      </c>
      <c r="F915" s="7" t="str">
        <f>VLOOKUP(E915,KeyValues!$A$2:$B930,2)</f>
        <v>Specific Items</v>
      </c>
      <c r="G915">
        <f t="shared" si="172"/>
        <v>32</v>
      </c>
      <c r="H915" s="7" t="str">
        <f>VLOOKUP($G915,KeyValues!$S$2:$T$64,2)</f>
        <v>Fang</v>
      </c>
      <c r="I915">
        <f t="shared" si="171"/>
        <v>914</v>
      </c>
      <c r="J915">
        <f t="shared" si="173"/>
        <v>0</v>
      </c>
      <c r="K915" s="8">
        <f>IF(OR($E915=9,$E915=5),VLOOKUP(J915,KeyValues!$D$2:$E$562,2),IF(AND($E915=14,NOT(VLOOKUP(J915,KeyValues!$D$2:$E$562,2) = 0)),"???",0))</f>
        <v>0</v>
      </c>
      <c r="L915">
        <f t="shared" si="174"/>
        <v>0</v>
      </c>
      <c r="M915">
        <f t="shared" si="175"/>
        <v>0</v>
      </c>
      <c r="N915">
        <f t="shared" si="176"/>
        <v>0</v>
      </c>
      <c r="O915">
        <f t="shared" si="177"/>
        <v>0</v>
      </c>
      <c r="P915">
        <f t="shared" si="178"/>
        <v>3</v>
      </c>
      <c r="Q915">
        <f t="shared" si="179"/>
        <v>0</v>
      </c>
    </row>
    <row r="916" spans="1:17" x14ac:dyDescent="0.25">
      <c r="A916" t="s">
        <v>914</v>
      </c>
      <c r="B916" s="5" t="str">
        <f>VLOOKUP(I916,KeyValues!$J$2:$K$1401,2)</f>
        <v>Buizel Card</v>
      </c>
      <c r="C916">
        <f t="shared" si="168"/>
        <v>2500</v>
      </c>
      <c r="D916">
        <f t="shared" si="169"/>
        <v>125</v>
      </c>
      <c r="E916">
        <f t="shared" si="170"/>
        <v>15</v>
      </c>
      <c r="F916" s="7" t="str">
        <f>VLOOKUP(E916,KeyValues!$A$2:$B931,2)</f>
        <v>Specific Items</v>
      </c>
      <c r="G916">
        <f t="shared" si="172"/>
        <v>27</v>
      </c>
      <c r="H916" s="7" t="str">
        <f>VLOOKUP($G916,KeyValues!$S$2:$T$64,2)</f>
        <v>Tag</v>
      </c>
      <c r="I916">
        <f t="shared" si="171"/>
        <v>915</v>
      </c>
      <c r="J916">
        <f t="shared" si="173"/>
        <v>0</v>
      </c>
      <c r="K916" s="8">
        <f>IF(OR($E916=9,$E916=5),VLOOKUP(J916,KeyValues!$D$2:$E$562,2),IF(AND($E916=14,NOT(VLOOKUP(J916,KeyValues!$D$2:$E$562,2) = 0)),"???",0))</f>
        <v>0</v>
      </c>
      <c r="L916">
        <f t="shared" si="174"/>
        <v>0</v>
      </c>
      <c r="M916">
        <f t="shared" si="175"/>
        <v>0</v>
      </c>
      <c r="N916">
        <f t="shared" si="176"/>
        <v>14</v>
      </c>
      <c r="O916">
        <f t="shared" si="177"/>
        <v>0</v>
      </c>
      <c r="P916">
        <f t="shared" si="178"/>
        <v>3</v>
      </c>
      <c r="Q916">
        <f t="shared" si="179"/>
        <v>0</v>
      </c>
    </row>
    <row r="917" spans="1:17" x14ac:dyDescent="0.25">
      <c r="A917" t="s">
        <v>915</v>
      </c>
      <c r="B917" s="5" t="str">
        <f>VLOOKUP(I917,KeyValues!$J$2:$K$1401,2)</f>
        <v>Swimmer Rock</v>
      </c>
      <c r="C917">
        <f t="shared" si="168"/>
        <v>2500</v>
      </c>
      <c r="D917">
        <f t="shared" si="169"/>
        <v>125</v>
      </c>
      <c r="E917">
        <f t="shared" si="170"/>
        <v>15</v>
      </c>
      <c r="F917" s="7" t="str">
        <f>VLOOKUP(E917,KeyValues!$A$2:$B932,2)</f>
        <v>Specific Items</v>
      </c>
      <c r="G917">
        <f t="shared" si="172"/>
        <v>49</v>
      </c>
      <c r="H917" s="7" t="str">
        <f>VLOOKUP($G917,KeyValues!$S$2:$T$64,2)</f>
        <v>Jewel</v>
      </c>
      <c r="I917">
        <f t="shared" si="171"/>
        <v>916</v>
      </c>
      <c r="J917">
        <f t="shared" si="173"/>
        <v>0</v>
      </c>
      <c r="K917" s="8">
        <f>IF(OR($E917=9,$E917=5),VLOOKUP(J917,KeyValues!$D$2:$E$562,2),IF(AND($E917=14,NOT(VLOOKUP(J917,KeyValues!$D$2:$E$562,2) = 0)),"???",0))</f>
        <v>0</v>
      </c>
      <c r="L917">
        <f t="shared" si="174"/>
        <v>0</v>
      </c>
      <c r="M917">
        <f t="shared" si="175"/>
        <v>0</v>
      </c>
      <c r="N917">
        <f t="shared" si="176"/>
        <v>6</v>
      </c>
      <c r="O917">
        <f t="shared" si="177"/>
        <v>0</v>
      </c>
      <c r="P917">
        <f t="shared" si="178"/>
        <v>3</v>
      </c>
      <c r="Q917">
        <f t="shared" si="179"/>
        <v>0</v>
      </c>
    </row>
    <row r="918" spans="1:17" x14ac:dyDescent="0.25">
      <c r="A918" t="s">
        <v>916</v>
      </c>
      <c r="B918" s="5" t="str">
        <f>VLOOKUP(I918,KeyValues!$J$2:$K$1401,2)</f>
        <v>Screw Torc</v>
      </c>
      <c r="C918">
        <f t="shared" si="168"/>
        <v>2500</v>
      </c>
      <c r="D918">
        <f t="shared" si="169"/>
        <v>125</v>
      </c>
      <c r="E918">
        <f t="shared" si="170"/>
        <v>15</v>
      </c>
      <c r="F918" s="7" t="str">
        <f>VLOOKUP(E918,KeyValues!$A$2:$B933,2)</f>
        <v>Specific Items</v>
      </c>
      <c r="G918">
        <f t="shared" si="172"/>
        <v>54</v>
      </c>
      <c r="H918" s="7" t="str">
        <f>VLOOKUP($G918,KeyValues!$S$2:$T$64,2)</f>
        <v>Ring</v>
      </c>
      <c r="I918">
        <f t="shared" si="171"/>
        <v>917</v>
      </c>
      <c r="J918">
        <f t="shared" si="173"/>
        <v>0</v>
      </c>
      <c r="K918" s="8">
        <f>IF(OR($E918=9,$E918=5),VLOOKUP(J918,KeyValues!$D$2:$E$562,2),IF(AND($E918=14,NOT(VLOOKUP(J918,KeyValues!$D$2:$E$562,2) = 0)),"???",0))</f>
        <v>0</v>
      </c>
      <c r="L918">
        <f t="shared" si="174"/>
        <v>0</v>
      </c>
      <c r="M918">
        <f t="shared" si="175"/>
        <v>0</v>
      </c>
      <c r="N918">
        <f t="shared" si="176"/>
        <v>5</v>
      </c>
      <c r="O918">
        <f t="shared" si="177"/>
        <v>0</v>
      </c>
      <c r="P918">
        <f t="shared" si="178"/>
        <v>3</v>
      </c>
      <c r="Q918">
        <f t="shared" si="179"/>
        <v>0</v>
      </c>
    </row>
    <row r="919" spans="1:17" x14ac:dyDescent="0.25">
      <c r="A919" t="s">
        <v>917</v>
      </c>
      <c r="B919" s="5" t="str">
        <f>VLOOKUP(I919,KeyValues!$J$2:$K$1401,2)</f>
        <v>Float-Fang</v>
      </c>
      <c r="C919">
        <f t="shared" si="168"/>
        <v>2500</v>
      </c>
      <c r="D919">
        <f t="shared" si="169"/>
        <v>125</v>
      </c>
      <c r="E919">
        <f t="shared" si="170"/>
        <v>15</v>
      </c>
      <c r="F919" s="7" t="str">
        <f>VLOOKUP(E919,KeyValues!$A$2:$B934,2)</f>
        <v>Specific Items</v>
      </c>
      <c r="G919">
        <f t="shared" si="172"/>
        <v>32</v>
      </c>
      <c r="H919" s="7" t="str">
        <f>VLOOKUP($G919,KeyValues!$S$2:$T$64,2)</f>
        <v>Fang</v>
      </c>
      <c r="I919">
        <f t="shared" si="171"/>
        <v>918</v>
      </c>
      <c r="J919">
        <f t="shared" si="173"/>
        <v>0</v>
      </c>
      <c r="K919" s="8">
        <f>IF(OR($E919=9,$E919=5),VLOOKUP(J919,KeyValues!$D$2:$E$562,2),IF(AND($E919=14,NOT(VLOOKUP(J919,KeyValues!$D$2:$E$562,2) = 0)),"???",0))</f>
        <v>0</v>
      </c>
      <c r="L919">
        <f t="shared" si="174"/>
        <v>0</v>
      </c>
      <c r="M919">
        <f t="shared" si="175"/>
        <v>0</v>
      </c>
      <c r="N919">
        <f t="shared" si="176"/>
        <v>0</v>
      </c>
      <c r="O919">
        <f t="shared" si="177"/>
        <v>0</v>
      </c>
      <c r="P919">
        <f t="shared" si="178"/>
        <v>3</v>
      </c>
      <c r="Q919">
        <f t="shared" si="179"/>
        <v>0</v>
      </c>
    </row>
    <row r="920" spans="1:17" x14ac:dyDescent="0.25">
      <c r="A920" t="s">
        <v>918</v>
      </c>
      <c r="B920" s="5" t="str">
        <f>VLOOKUP(I920,KeyValues!$J$2:$K$1401,2)</f>
        <v>Float-Card</v>
      </c>
      <c r="C920">
        <f t="shared" si="168"/>
        <v>2500</v>
      </c>
      <c r="D920">
        <f t="shared" si="169"/>
        <v>125</v>
      </c>
      <c r="E920">
        <f t="shared" si="170"/>
        <v>15</v>
      </c>
      <c r="F920" s="7" t="str">
        <f>VLOOKUP(E920,KeyValues!$A$2:$B935,2)</f>
        <v>Specific Items</v>
      </c>
      <c r="G920">
        <f t="shared" si="172"/>
        <v>27</v>
      </c>
      <c r="H920" s="7" t="str">
        <f>VLOOKUP($G920,KeyValues!$S$2:$T$64,2)</f>
        <v>Tag</v>
      </c>
      <c r="I920">
        <f t="shared" si="171"/>
        <v>919</v>
      </c>
      <c r="J920">
        <f t="shared" si="173"/>
        <v>0</v>
      </c>
      <c r="K920" s="8">
        <f>IF(OR($E920=9,$E920=5),VLOOKUP(J920,KeyValues!$D$2:$E$562,2),IF(AND($E920=14,NOT(VLOOKUP(J920,KeyValues!$D$2:$E$562,2) = 0)),"???",0))</f>
        <v>0</v>
      </c>
      <c r="L920">
        <f t="shared" si="174"/>
        <v>0</v>
      </c>
      <c r="M920">
        <f t="shared" si="175"/>
        <v>0</v>
      </c>
      <c r="N920">
        <f t="shared" si="176"/>
        <v>14</v>
      </c>
      <c r="O920">
        <f t="shared" si="177"/>
        <v>0</v>
      </c>
      <c r="P920">
        <f t="shared" si="178"/>
        <v>3</v>
      </c>
      <c r="Q920">
        <f t="shared" si="179"/>
        <v>0</v>
      </c>
    </row>
    <row r="921" spans="1:17" x14ac:dyDescent="0.25">
      <c r="A921" t="s">
        <v>919</v>
      </c>
      <c r="B921" s="5" t="str">
        <f>VLOOKUP(I921,KeyValues!$J$2:$K$1401,2)</f>
        <v>Rescue Rock</v>
      </c>
      <c r="C921">
        <f t="shared" si="168"/>
        <v>2500</v>
      </c>
      <c r="D921">
        <f t="shared" si="169"/>
        <v>125</v>
      </c>
      <c r="E921">
        <f t="shared" si="170"/>
        <v>15</v>
      </c>
      <c r="F921" s="7" t="str">
        <f>VLOOKUP(E921,KeyValues!$A$2:$B936,2)</f>
        <v>Specific Items</v>
      </c>
      <c r="G921">
        <f t="shared" si="172"/>
        <v>49</v>
      </c>
      <c r="H921" s="7" t="str">
        <f>VLOOKUP($G921,KeyValues!$S$2:$T$64,2)</f>
        <v>Jewel</v>
      </c>
      <c r="I921">
        <f t="shared" si="171"/>
        <v>920</v>
      </c>
      <c r="J921">
        <f t="shared" si="173"/>
        <v>0</v>
      </c>
      <c r="K921" s="8">
        <f>IF(OR($E921=9,$E921=5),VLOOKUP(J921,KeyValues!$D$2:$E$562,2),IF(AND($E921=14,NOT(VLOOKUP(J921,KeyValues!$D$2:$E$562,2) = 0)),"???",0))</f>
        <v>0</v>
      </c>
      <c r="L921">
        <f t="shared" si="174"/>
        <v>0</v>
      </c>
      <c r="M921">
        <f t="shared" si="175"/>
        <v>0</v>
      </c>
      <c r="N921">
        <f t="shared" si="176"/>
        <v>6</v>
      </c>
      <c r="O921">
        <f t="shared" si="177"/>
        <v>0</v>
      </c>
      <c r="P921">
        <f t="shared" si="178"/>
        <v>3</v>
      </c>
      <c r="Q921">
        <f t="shared" si="179"/>
        <v>0</v>
      </c>
    </row>
    <row r="922" spans="1:17" x14ac:dyDescent="0.25">
      <c r="A922" t="s">
        <v>920</v>
      </c>
      <c r="B922" s="5" t="str">
        <f>VLOOKUP(I922,KeyValues!$J$2:$K$1401,2)</f>
        <v>Float Aid</v>
      </c>
      <c r="C922">
        <f t="shared" si="168"/>
        <v>2500</v>
      </c>
      <c r="D922">
        <f t="shared" si="169"/>
        <v>125</v>
      </c>
      <c r="E922">
        <f t="shared" si="170"/>
        <v>15</v>
      </c>
      <c r="F922" s="7" t="str">
        <f>VLOOKUP(E922,KeyValues!$A$2:$B937,2)</f>
        <v>Specific Items</v>
      </c>
      <c r="G922">
        <f t="shared" si="172"/>
        <v>54</v>
      </c>
      <c r="H922" s="7" t="str">
        <f>VLOOKUP($G922,KeyValues!$S$2:$T$64,2)</f>
        <v>Ring</v>
      </c>
      <c r="I922">
        <f t="shared" si="171"/>
        <v>921</v>
      </c>
      <c r="J922">
        <f t="shared" si="173"/>
        <v>0</v>
      </c>
      <c r="K922" s="8">
        <f>IF(OR($E922=9,$E922=5),VLOOKUP(J922,KeyValues!$D$2:$E$562,2),IF(AND($E922=14,NOT(VLOOKUP(J922,KeyValues!$D$2:$E$562,2) = 0)),"???",0))</f>
        <v>0</v>
      </c>
      <c r="L922">
        <f t="shared" si="174"/>
        <v>0</v>
      </c>
      <c r="M922">
        <f t="shared" si="175"/>
        <v>0</v>
      </c>
      <c r="N922">
        <f t="shared" si="176"/>
        <v>6</v>
      </c>
      <c r="O922">
        <f t="shared" si="177"/>
        <v>0</v>
      </c>
      <c r="P922">
        <f t="shared" si="178"/>
        <v>3</v>
      </c>
      <c r="Q922">
        <f t="shared" si="179"/>
        <v>0</v>
      </c>
    </row>
    <row r="923" spans="1:17" x14ac:dyDescent="0.25">
      <c r="A923" t="s">
        <v>921</v>
      </c>
      <c r="B923" s="5" t="str">
        <f>VLOOKUP(I923,KeyValues!$J$2:$K$1401,2)</f>
        <v>Drifloo-Gasp</v>
      </c>
      <c r="C923">
        <f t="shared" si="168"/>
        <v>2500</v>
      </c>
      <c r="D923">
        <f t="shared" si="169"/>
        <v>125</v>
      </c>
      <c r="E923">
        <f t="shared" si="170"/>
        <v>15</v>
      </c>
      <c r="F923" s="7" t="str">
        <f>VLOOKUP(E923,KeyValues!$A$2:$B938,2)</f>
        <v>Specific Items</v>
      </c>
      <c r="G923">
        <f t="shared" si="172"/>
        <v>15</v>
      </c>
      <c r="H923" s="7" t="str">
        <f>VLOOKUP($G923,KeyValues!$S$2:$T$64,2)</f>
        <v>Sphere</v>
      </c>
      <c r="I923">
        <f t="shared" si="171"/>
        <v>922</v>
      </c>
      <c r="J923">
        <f t="shared" si="173"/>
        <v>0</v>
      </c>
      <c r="K923" s="8">
        <f>IF(OR($E923=9,$E923=5),VLOOKUP(J923,KeyValues!$D$2:$E$562,2),IF(AND($E923=14,NOT(VLOOKUP(J923,KeyValues!$D$2:$E$562,2) = 0)),"???",0))</f>
        <v>0</v>
      </c>
      <c r="L923">
        <f t="shared" si="174"/>
        <v>0</v>
      </c>
      <c r="M923">
        <f t="shared" si="175"/>
        <v>0</v>
      </c>
      <c r="N923">
        <f t="shared" si="176"/>
        <v>7</v>
      </c>
      <c r="O923">
        <f t="shared" si="177"/>
        <v>0</v>
      </c>
      <c r="P923">
        <f t="shared" si="178"/>
        <v>3</v>
      </c>
      <c r="Q923">
        <f t="shared" si="179"/>
        <v>0</v>
      </c>
    </row>
    <row r="924" spans="1:17" x14ac:dyDescent="0.25">
      <c r="A924" t="s">
        <v>922</v>
      </c>
      <c r="B924" s="5" t="str">
        <f>VLOOKUP(I924,KeyValues!$J$2:$K$1401,2)</f>
        <v>Drifloo-Card</v>
      </c>
      <c r="C924">
        <f t="shared" si="168"/>
        <v>2500</v>
      </c>
      <c r="D924">
        <f t="shared" si="169"/>
        <v>125</v>
      </c>
      <c r="E924">
        <f t="shared" si="170"/>
        <v>15</v>
      </c>
      <c r="F924" s="7" t="str">
        <f>VLOOKUP(E924,KeyValues!$A$2:$B939,2)</f>
        <v>Specific Items</v>
      </c>
      <c r="G924">
        <f t="shared" si="172"/>
        <v>27</v>
      </c>
      <c r="H924" s="7" t="str">
        <f>VLOOKUP($G924,KeyValues!$S$2:$T$64,2)</f>
        <v>Tag</v>
      </c>
      <c r="I924">
        <f t="shared" si="171"/>
        <v>923</v>
      </c>
      <c r="J924">
        <f t="shared" si="173"/>
        <v>0</v>
      </c>
      <c r="K924" s="8">
        <f>IF(OR($E924=9,$E924=5),VLOOKUP(J924,KeyValues!$D$2:$E$562,2),IF(AND($E924=14,NOT(VLOOKUP(J924,KeyValues!$D$2:$E$562,2) = 0)),"???",0))</f>
        <v>0</v>
      </c>
      <c r="L924">
        <f t="shared" si="174"/>
        <v>0</v>
      </c>
      <c r="M924">
        <f t="shared" si="175"/>
        <v>0</v>
      </c>
      <c r="N924">
        <f t="shared" si="176"/>
        <v>14</v>
      </c>
      <c r="O924">
        <f t="shared" si="177"/>
        <v>0</v>
      </c>
      <c r="P924">
        <f t="shared" si="178"/>
        <v>3</v>
      </c>
      <c r="Q924">
        <f t="shared" si="179"/>
        <v>0</v>
      </c>
    </row>
    <row r="925" spans="1:17" x14ac:dyDescent="0.25">
      <c r="A925" t="s">
        <v>923</v>
      </c>
      <c r="B925" s="5" t="str">
        <f>VLOOKUP(I925,KeyValues!$J$2:$K$1401,2)</f>
        <v>Wind Heart</v>
      </c>
      <c r="C925">
        <f t="shared" si="168"/>
        <v>2500</v>
      </c>
      <c r="D925">
        <f t="shared" si="169"/>
        <v>125</v>
      </c>
      <c r="E925">
        <f t="shared" si="170"/>
        <v>15</v>
      </c>
      <c r="F925" s="7" t="str">
        <f>VLOOKUP(E925,KeyValues!$A$2:$B940,2)</f>
        <v>Specific Items</v>
      </c>
      <c r="G925">
        <f t="shared" si="172"/>
        <v>42</v>
      </c>
      <c r="H925" s="7" t="str">
        <f>VLOOKUP($G925,KeyValues!$S$2:$T$64,2)</f>
        <v>Heart</v>
      </c>
      <c r="I925">
        <f t="shared" si="171"/>
        <v>924</v>
      </c>
      <c r="J925">
        <f t="shared" si="173"/>
        <v>0</v>
      </c>
      <c r="K925" s="8">
        <f>IF(OR($E925=9,$E925=5),VLOOKUP(J925,KeyValues!$D$2:$E$562,2),IF(AND($E925=14,NOT(VLOOKUP(J925,KeyValues!$D$2:$E$562,2) = 0)),"???",0))</f>
        <v>0</v>
      </c>
      <c r="L925">
        <f t="shared" si="174"/>
        <v>0</v>
      </c>
      <c r="M925">
        <f t="shared" si="175"/>
        <v>0</v>
      </c>
      <c r="N925">
        <f t="shared" si="176"/>
        <v>4</v>
      </c>
      <c r="O925">
        <f t="shared" si="177"/>
        <v>0</v>
      </c>
      <c r="P925">
        <f t="shared" si="178"/>
        <v>3</v>
      </c>
      <c r="Q925">
        <f t="shared" si="179"/>
        <v>0</v>
      </c>
    </row>
    <row r="926" spans="1:17" x14ac:dyDescent="0.25">
      <c r="A926" t="s">
        <v>924</v>
      </c>
      <c r="B926" s="5" t="str">
        <f>VLOOKUP(I926,KeyValues!$J$2:$K$1401,2)</f>
        <v>Draft Ring</v>
      </c>
      <c r="C926">
        <f t="shared" si="168"/>
        <v>2500</v>
      </c>
      <c r="D926">
        <f t="shared" si="169"/>
        <v>125</v>
      </c>
      <c r="E926">
        <f t="shared" si="170"/>
        <v>15</v>
      </c>
      <c r="F926" s="7" t="str">
        <f>VLOOKUP(E926,KeyValues!$A$2:$B941,2)</f>
        <v>Specific Items</v>
      </c>
      <c r="G926">
        <f t="shared" si="172"/>
        <v>54</v>
      </c>
      <c r="H926" s="7" t="str">
        <f>VLOOKUP($G926,KeyValues!$S$2:$T$64,2)</f>
        <v>Ring</v>
      </c>
      <c r="I926">
        <f t="shared" si="171"/>
        <v>925</v>
      </c>
      <c r="J926">
        <f t="shared" si="173"/>
        <v>0</v>
      </c>
      <c r="K926" s="8">
        <f>IF(OR($E926=9,$E926=5),VLOOKUP(J926,KeyValues!$D$2:$E$562,2),IF(AND($E926=14,NOT(VLOOKUP(J926,KeyValues!$D$2:$E$562,2) = 0)),"???",0))</f>
        <v>0</v>
      </c>
      <c r="L926">
        <f t="shared" si="174"/>
        <v>0</v>
      </c>
      <c r="M926">
        <f t="shared" si="175"/>
        <v>0</v>
      </c>
      <c r="N926">
        <f t="shared" si="176"/>
        <v>10</v>
      </c>
      <c r="O926">
        <f t="shared" si="177"/>
        <v>0</v>
      </c>
      <c r="P926">
        <f t="shared" si="178"/>
        <v>3</v>
      </c>
      <c r="Q926">
        <f t="shared" si="179"/>
        <v>0</v>
      </c>
    </row>
    <row r="927" spans="1:17" x14ac:dyDescent="0.25">
      <c r="A927" t="s">
        <v>925</v>
      </c>
      <c r="B927" s="5" t="str">
        <f>VLOOKUP(I927,KeyValues!$J$2:$K$1401,2)</f>
        <v>Drifbli-Gasp</v>
      </c>
      <c r="C927">
        <f t="shared" si="168"/>
        <v>2500</v>
      </c>
      <c r="D927">
        <f t="shared" si="169"/>
        <v>125</v>
      </c>
      <c r="E927">
        <f t="shared" si="170"/>
        <v>15</v>
      </c>
      <c r="F927" s="7" t="str">
        <f>VLOOKUP(E927,KeyValues!$A$2:$B942,2)</f>
        <v>Specific Items</v>
      </c>
      <c r="G927">
        <f t="shared" si="172"/>
        <v>15</v>
      </c>
      <c r="H927" s="7" t="str">
        <f>VLOOKUP($G927,KeyValues!$S$2:$T$64,2)</f>
        <v>Sphere</v>
      </c>
      <c r="I927">
        <f t="shared" si="171"/>
        <v>926</v>
      </c>
      <c r="J927">
        <f t="shared" si="173"/>
        <v>0</v>
      </c>
      <c r="K927" s="8">
        <f>IF(OR($E927=9,$E927=5),VLOOKUP(J927,KeyValues!$D$2:$E$562,2),IF(AND($E927=14,NOT(VLOOKUP(J927,KeyValues!$D$2:$E$562,2) = 0)),"???",0))</f>
        <v>0</v>
      </c>
      <c r="L927">
        <f t="shared" si="174"/>
        <v>0</v>
      </c>
      <c r="M927">
        <f t="shared" si="175"/>
        <v>0</v>
      </c>
      <c r="N927">
        <f t="shared" si="176"/>
        <v>7</v>
      </c>
      <c r="O927">
        <f t="shared" si="177"/>
        <v>0</v>
      </c>
      <c r="P927">
        <f t="shared" si="178"/>
        <v>3</v>
      </c>
      <c r="Q927">
        <f t="shared" si="179"/>
        <v>0</v>
      </c>
    </row>
    <row r="928" spans="1:17" x14ac:dyDescent="0.25">
      <c r="A928" t="s">
        <v>926</v>
      </c>
      <c r="B928" s="5" t="str">
        <f>VLOOKUP(I928,KeyValues!$J$2:$K$1401,2)</f>
        <v>Drifbli-Card</v>
      </c>
      <c r="C928">
        <f t="shared" si="168"/>
        <v>2500</v>
      </c>
      <c r="D928">
        <f t="shared" si="169"/>
        <v>125</v>
      </c>
      <c r="E928">
        <f t="shared" si="170"/>
        <v>15</v>
      </c>
      <c r="F928" s="7" t="str">
        <f>VLOOKUP(E928,KeyValues!$A$2:$B943,2)</f>
        <v>Specific Items</v>
      </c>
      <c r="G928">
        <f t="shared" si="172"/>
        <v>27</v>
      </c>
      <c r="H928" s="7" t="str">
        <f>VLOOKUP($G928,KeyValues!$S$2:$T$64,2)</f>
        <v>Tag</v>
      </c>
      <c r="I928">
        <f t="shared" si="171"/>
        <v>927</v>
      </c>
      <c r="J928">
        <f t="shared" si="173"/>
        <v>0</v>
      </c>
      <c r="K928" s="8">
        <f>IF(OR($E928=9,$E928=5),VLOOKUP(J928,KeyValues!$D$2:$E$562,2),IF(AND($E928=14,NOT(VLOOKUP(J928,KeyValues!$D$2:$E$562,2) = 0)),"???",0))</f>
        <v>0</v>
      </c>
      <c r="L928">
        <f t="shared" si="174"/>
        <v>0</v>
      </c>
      <c r="M928">
        <f t="shared" si="175"/>
        <v>0</v>
      </c>
      <c r="N928">
        <f t="shared" si="176"/>
        <v>14</v>
      </c>
      <c r="O928">
        <f t="shared" si="177"/>
        <v>0</v>
      </c>
      <c r="P928">
        <f t="shared" si="178"/>
        <v>3</v>
      </c>
      <c r="Q928">
        <f t="shared" si="179"/>
        <v>0</v>
      </c>
    </row>
    <row r="929" spans="1:17" x14ac:dyDescent="0.25">
      <c r="A929" t="s">
        <v>927</v>
      </c>
      <c r="B929" s="5" t="str">
        <f>VLOOKUP(I929,KeyValues!$J$2:$K$1401,2)</f>
        <v>Easy Charm</v>
      </c>
      <c r="C929">
        <f t="shared" si="168"/>
        <v>2500</v>
      </c>
      <c r="D929">
        <f t="shared" si="169"/>
        <v>125</v>
      </c>
      <c r="E929">
        <f t="shared" si="170"/>
        <v>15</v>
      </c>
      <c r="F929" s="7" t="str">
        <f>VLOOKUP(E929,KeyValues!$A$2:$B944,2)</f>
        <v>Specific Items</v>
      </c>
      <c r="G929">
        <f t="shared" si="172"/>
        <v>28</v>
      </c>
      <c r="H929" s="7" t="str">
        <f>VLOOKUP($G929,KeyValues!$S$2:$T$64,2)</f>
        <v>Amulet</v>
      </c>
      <c r="I929">
        <f t="shared" si="171"/>
        <v>928</v>
      </c>
      <c r="J929">
        <f t="shared" si="173"/>
        <v>0</v>
      </c>
      <c r="K929" s="8">
        <f>IF(OR($E929=9,$E929=5),VLOOKUP(J929,KeyValues!$D$2:$E$562,2),IF(AND($E929=14,NOT(VLOOKUP(J929,KeyValues!$D$2:$E$562,2) = 0)),"???",0))</f>
        <v>0</v>
      </c>
      <c r="L929">
        <f t="shared" si="174"/>
        <v>0</v>
      </c>
      <c r="M929">
        <f t="shared" si="175"/>
        <v>0</v>
      </c>
      <c r="N929">
        <f t="shared" si="176"/>
        <v>3</v>
      </c>
      <c r="O929">
        <f t="shared" si="177"/>
        <v>0</v>
      </c>
      <c r="P929">
        <f t="shared" si="178"/>
        <v>3</v>
      </c>
      <c r="Q929">
        <f t="shared" si="179"/>
        <v>0</v>
      </c>
    </row>
    <row r="930" spans="1:17" x14ac:dyDescent="0.25">
      <c r="A930" t="s">
        <v>928</v>
      </c>
      <c r="B930" s="5" t="str">
        <f>VLOOKUP(I930,KeyValues!$J$2:$K$1401,2)</f>
        <v>Breeze Scarf</v>
      </c>
      <c r="C930">
        <f t="shared" si="168"/>
        <v>2500</v>
      </c>
      <c r="D930">
        <f t="shared" si="169"/>
        <v>125</v>
      </c>
      <c r="E930">
        <f t="shared" si="170"/>
        <v>15</v>
      </c>
      <c r="F930" s="7" t="str">
        <f>VLOOKUP(E930,KeyValues!$A$2:$B945,2)</f>
        <v>Specific Items</v>
      </c>
      <c r="G930">
        <f t="shared" si="172"/>
        <v>37</v>
      </c>
      <c r="H930" s="7" t="str">
        <f>VLOOKUP($G930,KeyValues!$S$2:$T$64,2)</f>
        <v>Scarf 2</v>
      </c>
      <c r="I930">
        <f t="shared" si="171"/>
        <v>929</v>
      </c>
      <c r="J930">
        <f t="shared" si="173"/>
        <v>0</v>
      </c>
      <c r="K930" s="8">
        <f>IF(OR($E930=9,$E930=5),VLOOKUP(J930,KeyValues!$D$2:$E$562,2),IF(AND($E930=14,NOT(VLOOKUP(J930,KeyValues!$D$2:$E$562,2) = 0)),"???",0))</f>
        <v>0</v>
      </c>
      <c r="L930">
        <f t="shared" si="174"/>
        <v>0</v>
      </c>
      <c r="M930">
        <f t="shared" si="175"/>
        <v>0</v>
      </c>
      <c r="N930">
        <f t="shared" si="176"/>
        <v>12</v>
      </c>
      <c r="O930">
        <f t="shared" si="177"/>
        <v>0</v>
      </c>
      <c r="P930">
        <f t="shared" si="178"/>
        <v>3</v>
      </c>
      <c r="Q930">
        <f t="shared" si="179"/>
        <v>0</v>
      </c>
    </row>
    <row r="931" spans="1:17" x14ac:dyDescent="0.25">
      <c r="A931" t="s">
        <v>929</v>
      </c>
      <c r="B931" s="5" t="str">
        <f>VLOOKUP(I931,KeyValues!$J$2:$K$1401,2)</f>
        <v>Cherubi Seed</v>
      </c>
      <c r="C931">
        <f t="shared" si="168"/>
        <v>2500</v>
      </c>
      <c r="D931">
        <f t="shared" si="169"/>
        <v>125</v>
      </c>
      <c r="E931">
        <f t="shared" si="170"/>
        <v>15</v>
      </c>
      <c r="F931" s="7" t="str">
        <f>VLOOKUP(E931,KeyValues!$A$2:$B946,2)</f>
        <v>Specific Items</v>
      </c>
      <c r="G931">
        <f t="shared" si="172"/>
        <v>14</v>
      </c>
      <c r="H931" s="7" t="str">
        <f>VLOOKUP($G931,KeyValues!$S$2:$T$64,2)</f>
        <v>Seed</v>
      </c>
      <c r="I931">
        <f t="shared" si="171"/>
        <v>930</v>
      </c>
      <c r="J931">
        <f t="shared" si="173"/>
        <v>0</v>
      </c>
      <c r="K931" s="8">
        <f>IF(OR($E931=9,$E931=5),VLOOKUP(J931,KeyValues!$D$2:$E$562,2),IF(AND($E931=14,NOT(VLOOKUP(J931,KeyValues!$D$2:$E$562,2) = 0)),"???",0))</f>
        <v>0</v>
      </c>
      <c r="L931">
        <f t="shared" si="174"/>
        <v>0</v>
      </c>
      <c r="M931">
        <f t="shared" si="175"/>
        <v>0</v>
      </c>
      <c r="N931">
        <f t="shared" si="176"/>
        <v>4</v>
      </c>
      <c r="O931">
        <f t="shared" si="177"/>
        <v>0</v>
      </c>
      <c r="P931">
        <f t="shared" si="178"/>
        <v>3</v>
      </c>
      <c r="Q931">
        <f t="shared" si="179"/>
        <v>0</v>
      </c>
    </row>
    <row r="932" spans="1:17" x14ac:dyDescent="0.25">
      <c r="A932" t="s">
        <v>930</v>
      </c>
      <c r="B932" s="5" t="str">
        <f>VLOOKUP(I932,KeyValues!$J$2:$K$1401,2)</f>
        <v>Cherubi Card</v>
      </c>
      <c r="C932">
        <f t="shared" si="168"/>
        <v>2500</v>
      </c>
      <c r="D932">
        <f t="shared" si="169"/>
        <v>125</v>
      </c>
      <c r="E932">
        <f t="shared" si="170"/>
        <v>15</v>
      </c>
      <c r="F932" s="7" t="str">
        <f>VLOOKUP(E932,KeyValues!$A$2:$B947,2)</f>
        <v>Specific Items</v>
      </c>
      <c r="G932">
        <f t="shared" si="172"/>
        <v>27</v>
      </c>
      <c r="H932" s="7" t="str">
        <f>VLOOKUP($G932,KeyValues!$S$2:$T$64,2)</f>
        <v>Tag</v>
      </c>
      <c r="I932">
        <f t="shared" si="171"/>
        <v>931</v>
      </c>
      <c r="J932">
        <f t="shared" si="173"/>
        <v>0</v>
      </c>
      <c r="K932" s="8">
        <f>IF(OR($E932=9,$E932=5),VLOOKUP(J932,KeyValues!$D$2:$E$562,2),IF(AND($E932=14,NOT(VLOOKUP(J932,KeyValues!$D$2:$E$562,2) = 0)),"???",0))</f>
        <v>0</v>
      </c>
      <c r="L932">
        <f t="shared" si="174"/>
        <v>0</v>
      </c>
      <c r="M932">
        <f t="shared" si="175"/>
        <v>0</v>
      </c>
      <c r="N932">
        <f t="shared" si="176"/>
        <v>14</v>
      </c>
      <c r="O932">
        <f t="shared" si="177"/>
        <v>0</v>
      </c>
      <c r="P932">
        <f t="shared" si="178"/>
        <v>3</v>
      </c>
      <c r="Q932">
        <f t="shared" si="179"/>
        <v>0</v>
      </c>
    </row>
    <row r="933" spans="1:17" x14ac:dyDescent="0.25">
      <c r="A933" t="s">
        <v>931</v>
      </c>
      <c r="B933" s="5" t="str">
        <f>VLOOKUP(I933,KeyValues!$J$2:$K$1401,2)</f>
        <v>Cute Ore</v>
      </c>
      <c r="C933">
        <f t="shared" si="168"/>
        <v>2500</v>
      </c>
      <c r="D933">
        <f t="shared" si="169"/>
        <v>125</v>
      </c>
      <c r="E933">
        <f t="shared" si="170"/>
        <v>15</v>
      </c>
      <c r="F933" s="7" t="str">
        <f>VLOOKUP(E933,KeyValues!$A$2:$B948,2)</f>
        <v>Specific Items</v>
      </c>
      <c r="G933">
        <f t="shared" si="172"/>
        <v>49</v>
      </c>
      <c r="H933" s="7" t="str">
        <f>VLOOKUP($G933,KeyValues!$S$2:$T$64,2)</f>
        <v>Jewel</v>
      </c>
      <c r="I933">
        <f t="shared" si="171"/>
        <v>932</v>
      </c>
      <c r="J933">
        <f t="shared" si="173"/>
        <v>0</v>
      </c>
      <c r="K933" s="8">
        <f>IF(OR($E933=9,$E933=5),VLOOKUP(J933,KeyValues!$D$2:$E$562,2),IF(AND($E933=14,NOT(VLOOKUP(J933,KeyValues!$D$2:$E$562,2) = 0)),"???",0))</f>
        <v>0</v>
      </c>
      <c r="L933">
        <f t="shared" si="174"/>
        <v>0</v>
      </c>
      <c r="M933">
        <f t="shared" si="175"/>
        <v>0</v>
      </c>
      <c r="N933">
        <f t="shared" si="176"/>
        <v>6</v>
      </c>
      <c r="O933">
        <f t="shared" si="177"/>
        <v>0</v>
      </c>
      <c r="P933">
        <f t="shared" si="178"/>
        <v>3</v>
      </c>
      <c r="Q933">
        <f t="shared" si="179"/>
        <v>0</v>
      </c>
    </row>
    <row r="934" spans="1:17" x14ac:dyDescent="0.25">
      <c r="A934" t="s">
        <v>932</v>
      </c>
      <c r="B934" s="5" t="str">
        <f>VLOOKUP(I934,KeyValues!$J$2:$K$1401,2)</f>
        <v>Charm Bow</v>
      </c>
      <c r="C934">
        <f t="shared" si="168"/>
        <v>2500</v>
      </c>
      <c r="D934">
        <f t="shared" si="169"/>
        <v>125</v>
      </c>
      <c r="E934">
        <f t="shared" si="170"/>
        <v>15</v>
      </c>
      <c r="F934" s="7" t="str">
        <f>VLOOKUP(E934,KeyValues!$A$2:$B949,2)</f>
        <v>Specific Items</v>
      </c>
      <c r="G934">
        <f t="shared" si="172"/>
        <v>52</v>
      </c>
      <c r="H934" s="7" t="str">
        <f>VLOOKUP($G934,KeyValues!$S$2:$T$64,2)</f>
        <v>Tie</v>
      </c>
      <c r="I934">
        <f t="shared" si="171"/>
        <v>933</v>
      </c>
      <c r="J934">
        <f t="shared" si="173"/>
        <v>0</v>
      </c>
      <c r="K934" s="8">
        <f>IF(OR($E934=9,$E934=5),VLOOKUP(J934,KeyValues!$D$2:$E$562,2),IF(AND($E934=14,NOT(VLOOKUP(J934,KeyValues!$D$2:$E$562,2) = 0)),"???",0))</f>
        <v>0</v>
      </c>
      <c r="L934">
        <f t="shared" si="174"/>
        <v>0</v>
      </c>
      <c r="M934">
        <f t="shared" si="175"/>
        <v>0</v>
      </c>
      <c r="N934">
        <f t="shared" si="176"/>
        <v>4</v>
      </c>
      <c r="O934">
        <f t="shared" si="177"/>
        <v>0</v>
      </c>
      <c r="P934">
        <f t="shared" si="178"/>
        <v>3</v>
      </c>
      <c r="Q934">
        <f t="shared" si="179"/>
        <v>0</v>
      </c>
    </row>
    <row r="935" spans="1:17" x14ac:dyDescent="0.25">
      <c r="A935" t="s">
        <v>933</v>
      </c>
      <c r="B935" s="5" t="str">
        <f>VLOOKUP(I935,KeyValues!$J$2:$K$1401,2)</f>
        <v>Cherrim Dew</v>
      </c>
      <c r="C935">
        <f t="shared" si="168"/>
        <v>2500</v>
      </c>
      <c r="D935">
        <f t="shared" si="169"/>
        <v>125</v>
      </c>
      <c r="E935">
        <f t="shared" si="170"/>
        <v>15</v>
      </c>
      <c r="F935" s="7" t="str">
        <f>VLOOKUP(E935,KeyValues!$A$2:$B950,2)</f>
        <v>Specific Items</v>
      </c>
      <c r="G935">
        <f t="shared" si="172"/>
        <v>35</v>
      </c>
      <c r="H935" s="7" t="str">
        <f>VLOOKUP($G935,KeyValues!$S$2:$T$64,2)</f>
        <v>Clear Bottle</v>
      </c>
      <c r="I935">
        <f t="shared" si="171"/>
        <v>934</v>
      </c>
      <c r="J935">
        <f t="shared" si="173"/>
        <v>0</v>
      </c>
      <c r="K935" s="8">
        <f>IF(OR($E935=9,$E935=5),VLOOKUP(J935,KeyValues!$D$2:$E$562,2),IF(AND($E935=14,NOT(VLOOKUP(J935,KeyValues!$D$2:$E$562,2) = 0)),"???",0))</f>
        <v>0</v>
      </c>
      <c r="L935">
        <f t="shared" si="174"/>
        <v>0</v>
      </c>
      <c r="M935">
        <f t="shared" si="175"/>
        <v>0</v>
      </c>
      <c r="N935">
        <f t="shared" si="176"/>
        <v>10</v>
      </c>
      <c r="O935">
        <f t="shared" si="177"/>
        <v>0</v>
      </c>
      <c r="P935">
        <f t="shared" si="178"/>
        <v>3</v>
      </c>
      <c r="Q935">
        <f t="shared" si="179"/>
        <v>0</v>
      </c>
    </row>
    <row r="936" spans="1:17" x14ac:dyDescent="0.25">
      <c r="A936" t="s">
        <v>934</v>
      </c>
      <c r="B936" s="5" t="str">
        <f>VLOOKUP(I936,KeyValues!$J$2:$K$1401,2)</f>
        <v>Cherrim Card</v>
      </c>
      <c r="C936">
        <f t="shared" si="168"/>
        <v>2500</v>
      </c>
      <c r="D936">
        <f t="shared" si="169"/>
        <v>125</v>
      </c>
      <c r="E936">
        <f t="shared" si="170"/>
        <v>15</v>
      </c>
      <c r="F936" s="7" t="str">
        <f>VLOOKUP(E936,KeyValues!$A$2:$B951,2)</f>
        <v>Specific Items</v>
      </c>
      <c r="G936">
        <f t="shared" si="172"/>
        <v>27</v>
      </c>
      <c r="H936" s="7" t="str">
        <f>VLOOKUP($G936,KeyValues!$S$2:$T$64,2)</f>
        <v>Tag</v>
      </c>
      <c r="I936">
        <f t="shared" si="171"/>
        <v>935</v>
      </c>
      <c r="J936">
        <f t="shared" si="173"/>
        <v>0</v>
      </c>
      <c r="K936" s="8">
        <f>IF(OR($E936=9,$E936=5),VLOOKUP(J936,KeyValues!$D$2:$E$562,2),IF(AND($E936=14,NOT(VLOOKUP(J936,KeyValues!$D$2:$E$562,2) = 0)),"???",0))</f>
        <v>0</v>
      </c>
      <c r="L936">
        <f t="shared" si="174"/>
        <v>0</v>
      </c>
      <c r="M936">
        <f t="shared" si="175"/>
        <v>0</v>
      </c>
      <c r="N936">
        <f t="shared" si="176"/>
        <v>14</v>
      </c>
      <c r="O936">
        <f t="shared" si="177"/>
        <v>0</v>
      </c>
      <c r="P936">
        <f t="shared" si="178"/>
        <v>3</v>
      </c>
      <c r="Q936">
        <f t="shared" si="179"/>
        <v>0</v>
      </c>
    </row>
    <row r="937" spans="1:17" x14ac:dyDescent="0.25">
      <c r="A937" t="s">
        <v>935</v>
      </c>
      <c r="B937" s="5" t="str">
        <f>VLOOKUP(I937,KeyValues!$J$2:$K$1401,2)</f>
        <v>Sweet Aroma</v>
      </c>
      <c r="C937">
        <f t="shared" si="168"/>
        <v>2500</v>
      </c>
      <c r="D937">
        <f t="shared" si="169"/>
        <v>125</v>
      </c>
      <c r="E937">
        <f t="shared" si="170"/>
        <v>15</v>
      </c>
      <c r="F937" s="7" t="str">
        <f>VLOOKUP(E937,KeyValues!$A$2:$B952,2)</f>
        <v>Specific Items</v>
      </c>
      <c r="G937">
        <f t="shared" si="172"/>
        <v>35</v>
      </c>
      <c r="H937" s="7" t="str">
        <f>VLOOKUP($G937,KeyValues!$S$2:$T$64,2)</f>
        <v>Clear Bottle</v>
      </c>
      <c r="I937">
        <f t="shared" si="171"/>
        <v>936</v>
      </c>
      <c r="J937">
        <f t="shared" si="173"/>
        <v>0</v>
      </c>
      <c r="K937" s="8">
        <f>IF(OR($E937=9,$E937=5),VLOOKUP(J937,KeyValues!$D$2:$E$562,2),IF(AND($E937=14,NOT(VLOOKUP(J937,KeyValues!$D$2:$E$562,2) = 0)),"???",0))</f>
        <v>0</v>
      </c>
      <c r="L937">
        <f t="shared" si="174"/>
        <v>0</v>
      </c>
      <c r="M937">
        <f t="shared" si="175"/>
        <v>0</v>
      </c>
      <c r="N937">
        <f t="shared" si="176"/>
        <v>13</v>
      </c>
      <c r="O937">
        <f t="shared" si="177"/>
        <v>0</v>
      </c>
      <c r="P937">
        <f t="shared" si="178"/>
        <v>3</v>
      </c>
      <c r="Q937">
        <f t="shared" si="179"/>
        <v>0</v>
      </c>
    </row>
    <row r="938" spans="1:17" x14ac:dyDescent="0.25">
      <c r="A938" t="s">
        <v>936</v>
      </c>
      <c r="B938" s="5" t="str">
        <f>VLOOKUP(I938,KeyValues!$J$2:$K$1401,2)</f>
        <v>Petal Dress</v>
      </c>
      <c r="C938">
        <f t="shared" si="168"/>
        <v>2500</v>
      </c>
      <c r="D938">
        <f t="shared" si="169"/>
        <v>125</v>
      </c>
      <c r="E938">
        <f t="shared" si="170"/>
        <v>15</v>
      </c>
      <c r="F938" s="7" t="str">
        <f>VLOOKUP(E938,KeyValues!$A$2:$B953,2)</f>
        <v>Specific Items</v>
      </c>
      <c r="G938">
        <f t="shared" si="172"/>
        <v>57</v>
      </c>
      <c r="H938" s="7" t="str">
        <f>VLOOKUP($G938,KeyValues!$S$2:$T$64,2)</f>
        <v>Robe</v>
      </c>
      <c r="I938">
        <f t="shared" si="171"/>
        <v>937</v>
      </c>
      <c r="J938">
        <f t="shared" si="173"/>
        <v>0</v>
      </c>
      <c r="K938" s="8">
        <f>IF(OR($E938=9,$E938=5),VLOOKUP(J938,KeyValues!$D$2:$E$562,2),IF(AND($E938=14,NOT(VLOOKUP(J938,KeyValues!$D$2:$E$562,2) = 0)),"???",0))</f>
        <v>0</v>
      </c>
      <c r="L938">
        <f t="shared" si="174"/>
        <v>0</v>
      </c>
      <c r="M938">
        <f t="shared" si="175"/>
        <v>0</v>
      </c>
      <c r="N938">
        <f t="shared" si="176"/>
        <v>15</v>
      </c>
      <c r="O938">
        <f t="shared" si="177"/>
        <v>0</v>
      </c>
      <c r="P938">
        <f t="shared" si="178"/>
        <v>3</v>
      </c>
      <c r="Q938">
        <f t="shared" si="179"/>
        <v>0</v>
      </c>
    </row>
    <row r="939" spans="1:17" x14ac:dyDescent="0.25">
      <c r="A939" t="s">
        <v>937</v>
      </c>
      <c r="B939" s="5" t="str">
        <f>VLOOKUP(I939,KeyValues!$J$2:$K$1401,2)</f>
        <v>Bonsly Dew</v>
      </c>
      <c r="C939">
        <f t="shared" si="168"/>
        <v>2500</v>
      </c>
      <c r="D939">
        <f t="shared" si="169"/>
        <v>125</v>
      </c>
      <c r="E939">
        <f t="shared" si="170"/>
        <v>15</v>
      </c>
      <c r="F939" s="7" t="str">
        <f>VLOOKUP(E939,KeyValues!$A$2:$B954,2)</f>
        <v>Specific Items</v>
      </c>
      <c r="G939">
        <f t="shared" si="172"/>
        <v>35</v>
      </c>
      <c r="H939" s="7" t="str">
        <f>VLOOKUP($G939,KeyValues!$S$2:$T$64,2)</f>
        <v>Clear Bottle</v>
      </c>
      <c r="I939">
        <f t="shared" si="171"/>
        <v>938</v>
      </c>
      <c r="J939">
        <f t="shared" si="173"/>
        <v>0</v>
      </c>
      <c r="K939" s="8">
        <f>IF(OR($E939=9,$E939=5),VLOOKUP(J939,KeyValues!$D$2:$E$562,2),IF(AND($E939=14,NOT(VLOOKUP(J939,KeyValues!$D$2:$E$562,2) = 0)),"???",0))</f>
        <v>0</v>
      </c>
      <c r="L939">
        <f t="shared" si="174"/>
        <v>0</v>
      </c>
      <c r="M939">
        <f t="shared" si="175"/>
        <v>0</v>
      </c>
      <c r="N939">
        <f t="shared" si="176"/>
        <v>12</v>
      </c>
      <c r="O939">
        <f t="shared" si="177"/>
        <v>0</v>
      </c>
      <c r="P939">
        <f t="shared" si="178"/>
        <v>3</v>
      </c>
      <c r="Q939">
        <f t="shared" si="179"/>
        <v>0</v>
      </c>
    </row>
    <row r="940" spans="1:17" x14ac:dyDescent="0.25">
      <c r="A940" t="s">
        <v>938</v>
      </c>
      <c r="B940" s="5" t="str">
        <f>VLOOKUP(I940,KeyValues!$J$2:$K$1401,2)</f>
        <v>Bonsly Card</v>
      </c>
      <c r="C940">
        <f t="shared" si="168"/>
        <v>2500</v>
      </c>
      <c r="D940">
        <f t="shared" si="169"/>
        <v>125</v>
      </c>
      <c r="E940">
        <f t="shared" si="170"/>
        <v>15</v>
      </c>
      <c r="F940" s="7" t="str">
        <f>VLOOKUP(E940,KeyValues!$A$2:$B955,2)</f>
        <v>Specific Items</v>
      </c>
      <c r="G940">
        <f t="shared" si="172"/>
        <v>27</v>
      </c>
      <c r="H940" s="7" t="str">
        <f>VLOOKUP($G940,KeyValues!$S$2:$T$64,2)</f>
        <v>Tag</v>
      </c>
      <c r="I940">
        <f t="shared" si="171"/>
        <v>939</v>
      </c>
      <c r="J940">
        <f t="shared" si="173"/>
        <v>0</v>
      </c>
      <c r="K940" s="8">
        <f>IF(OR($E940=9,$E940=5),VLOOKUP(J940,KeyValues!$D$2:$E$562,2),IF(AND($E940=14,NOT(VLOOKUP(J940,KeyValues!$D$2:$E$562,2) = 0)),"???",0))</f>
        <v>0</v>
      </c>
      <c r="L940">
        <f t="shared" si="174"/>
        <v>0</v>
      </c>
      <c r="M940">
        <f t="shared" si="175"/>
        <v>0</v>
      </c>
      <c r="N940">
        <f t="shared" si="176"/>
        <v>14</v>
      </c>
      <c r="O940">
        <f t="shared" si="177"/>
        <v>0</v>
      </c>
      <c r="P940">
        <f t="shared" si="178"/>
        <v>3</v>
      </c>
      <c r="Q940">
        <f t="shared" si="179"/>
        <v>0</v>
      </c>
    </row>
    <row r="941" spans="1:17" x14ac:dyDescent="0.25">
      <c r="A941" t="s">
        <v>939</v>
      </c>
      <c r="B941" s="5" t="str">
        <f>VLOOKUP(I941,KeyValues!$J$2:$K$1401,2)</f>
        <v>Arid Tag</v>
      </c>
      <c r="C941">
        <f t="shared" si="168"/>
        <v>2500</v>
      </c>
      <c r="D941">
        <f t="shared" si="169"/>
        <v>125</v>
      </c>
      <c r="E941">
        <f t="shared" si="170"/>
        <v>15</v>
      </c>
      <c r="F941" s="7" t="str">
        <f>VLOOKUP(E941,KeyValues!$A$2:$B956,2)</f>
        <v>Specific Items</v>
      </c>
      <c r="G941">
        <f t="shared" si="172"/>
        <v>27</v>
      </c>
      <c r="H941" s="7" t="str">
        <f>VLOOKUP($G941,KeyValues!$S$2:$T$64,2)</f>
        <v>Tag</v>
      </c>
      <c r="I941">
        <f t="shared" si="171"/>
        <v>940</v>
      </c>
      <c r="J941">
        <f t="shared" si="173"/>
        <v>0</v>
      </c>
      <c r="K941" s="8">
        <f>IF(OR($E941=9,$E941=5),VLOOKUP(J941,KeyValues!$D$2:$E$562,2),IF(AND($E941=14,NOT(VLOOKUP(J941,KeyValues!$D$2:$E$562,2) = 0)),"???",0))</f>
        <v>0</v>
      </c>
      <c r="L941">
        <f t="shared" si="174"/>
        <v>0</v>
      </c>
      <c r="M941">
        <f t="shared" si="175"/>
        <v>0</v>
      </c>
      <c r="N941">
        <f t="shared" si="176"/>
        <v>13</v>
      </c>
      <c r="O941">
        <f t="shared" si="177"/>
        <v>0</v>
      </c>
      <c r="P941">
        <f t="shared" si="178"/>
        <v>3</v>
      </c>
      <c r="Q941">
        <f t="shared" si="179"/>
        <v>0</v>
      </c>
    </row>
    <row r="942" spans="1:17" x14ac:dyDescent="0.25">
      <c r="A942" t="s">
        <v>940</v>
      </c>
      <c r="B942" s="5" t="str">
        <f>VLOOKUP(I942,KeyValues!$J$2:$K$1401,2)</f>
        <v>Teary Cape</v>
      </c>
      <c r="C942">
        <f t="shared" si="168"/>
        <v>2500</v>
      </c>
      <c r="D942">
        <f t="shared" si="169"/>
        <v>125</v>
      </c>
      <c r="E942">
        <f t="shared" si="170"/>
        <v>15</v>
      </c>
      <c r="F942" s="7" t="str">
        <f>VLOOKUP(E942,KeyValues!$A$2:$B957,2)</f>
        <v>Specific Items</v>
      </c>
      <c r="G942">
        <f t="shared" si="172"/>
        <v>37</v>
      </c>
      <c r="H942" s="7" t="str">
        <f>VLOOKUP($G942,KeyValues!$S$2:$T$64,2)</f>
        <v>Scarf 2</v>
      </c>
      <c r="I942">
        <f t="shared" si="171"/>
        <v>941</v>
      </c>
      <c r="J942">
        <f t="shared" si="173"/>
        <v>0</v>
      </c>
      <c r="K942" s="8">
        <f>IF(OR($E942=9,$E942=5),VLOOKUP(J942,KeyValues!$D$2:$E$562,2),IF(AND($E942=14,NOT(VLOOKUP(J942,KeyValues!$D$2:$E$562,2) = 0)),"???",0))</f>
        <v>0</v>
      </c>
      <c r="L942">
        <f t="shared" si="174"/>
        <v>0</v>
      </c>
      <c r="M942">
        <f t="shared" si="175"/>
        <v>0</v>
      </c>
      <c r="N942">
        <f t="shared" si="176"/>
        <v>3</v>
      </c>
      <c r="O942">
        <f t="shared" si="177"/>
        <v>0</v>
      </c>
      <c r="P942">
        <f t="shared" si="178"/>
        <v>3</v>
      </c>
      <c r="Q942">
        <f t="shared" si="179"/>
        <v>0</v>
      </c>
    </row>
    <row r="943" spans="1:17" x14ac:dyDescent="0.25">
      <c r="A943" t="s">
        <v>941</v>
      </c>
      <c r="B943" s="5" t="str">
        <f>VLOOKUP(I943,KeyValues!$J$2:$K$1401,2)</f>
        <v>Sudo-Sweat</v>
      </c>
      <c r="C943">
        <f t="shared" si="168"/>
        <v>2500</v>
      </c>
      <c r="D943">
        <f t="shared" si="169"/>
        <v>125</v>
      </c>
      <c r="E943">
        <f t="shared" si="170"/>
        <v>15</v>
      </c>
      <c r="F943" s="7" t="str">
        <f>VLOOKUP(E943,KeyValues!$A$2:$B958,2)</f>
        <v>Specific Items</v>
      </c>
      <c r="G943">
        <f t="shared" si="172"/>
        <v>35</v>
      </c>
      <c r="H943" s="7" t="str">
        <f>VLOOKUP($G943,KeyValues!$S$2:$T$64,2)</f>
        <v>Clear Bottle</v>
      </c>
      <c r="I943">
        <f t="shared" si="171"/>
        <v>942</v>
      </c>
      <c r="J943">
        <f t="shared" si="173"/>
        <v>0</v>
      </c>
      <c r="K943" s="8">
        <f>IF(OR($E943=9,$E943=5),VLOOKUP(J943,KeyValues!$D$2:$E$562,2),IF(AND($E943=14,NOT(VLOOKUP(J943,KeyValues!$D$2:$E$562,2) = 0)),"???",0))</f>
        <v>0</v>
      </c>
      <c r="L943">
        <f t="shared" si="174"/>
        <v>0</v>
      </c>
      <c r="M943">
        <f t="shared" si="175"/>
        <v>0</v>
      </c>
      <c r="N943">
        <f t="shared" si="176"/>
        <v>3</v>
      </c>
      <c r="O943">
        <f t="shared" si="177"/>
        <v>0</v>
      </c>
      <c r="P943">
        <f t="shared" si="178"/>
        <v>3</v>
      </c>
      <c r="Q943">
        <f t="shared" si="179"/>
        <v>0</v>
      </c>
    </row>
    <row r="944" spans="1:17" x14ac:dyDescent="0.25">
      <c r="A944" t="s">
        <v>942</v>
      </c>
      <c r="B944" s="5" t="str">
        <f>VLOOKUP(I944,KeyValues!$J$2:$K$1401,2)</f>
        <v>Sudo-Card</v>
      </c>
      <c r="C944">
        <f t="shared" si="168"/>
        <v>2500</v>
      </c>
      <c r="D944">
        <f t="shared" si="169"/>
        <v>125</v>
      </c>
      <c r="E944">
        <f t="shared" si="170"/>
        <v>15</v>
      </c>
      <c r="F944" s="7" t="str">
        <f>VLOOKUP(E944,KeyValues!$A$2:$B959,2)</f>
        <v>Specific Items</v>
      </c>
      <c r="G944">
        <f t="shared" si="172"/>
        <v>27</v>
      </c>
      <c r="H944" s="7" t="str">
        <f>VLOOKUP($G944,KeyValues!$S$2:$T$64,2)</f>
        <v>Tag</v>
      </c>
      <c r="I944">
        <f t="shared" si="171"/>
        <v>943</v>
      </c>
      <c r="J944">
        <f t="shared" si="173"/>
        <v>0</v>
      </c>
      <c r="K944" s="8">
        <f>IF(OR($E944=9,$E944=5),VLOOKUP(J944,KeyValues!$D$2:$E$562,2),IF(AND($E944=14,NOT(VLOOKUP(J944,KeyValues!$D$2:$E$562,2) = 0)),"???",0))</f>
        <v>0</v>
      </c>
      <c r="L944">
        <f t="shared" si="174"/>
        <v>0</v>
      </c>
      <c r="M944">
        <f t="shared" si="175"/>
        <v>0</v>
      </c>
      <c r="N944">
        <f t="shared" si="176"/>
        <v>14</v>
      </c>
      <c r="O944">
        <f t="shared" si="177"/>
        <v>0</v>
      </c>
      <c r="P944">
        <f t="shared" si="178"/>
        <v>3</v>
      </c>
      <c r="Q944">
        <f t="shared" si="179"/>
        <v>0</v>
      </c>
    </row>
    <row r="945" spans="1:17" x14ac:dyDescent="0.25">
      <c r="A945" t="s">
        <v>943</v>
      </c>
      <c r="B945" s="5" t="str">
        <f>VLOOKUP(I945,KeyValues!$J$2:$K$1401,2)</f>
        <v>Drain Rock</v>
      </c>
      <c r="C945">
        <f t="shared" si="168"/>
        <v>2500</v>
      </c>
      <c r="D945">
        <f t="shared" si="169"/>
        <v>125</v>
      </c>
      <c r="E945">
        <f t="shared" si="170"/>
        <v>15</v>
      </c>
      <c r="F945" s="7" t="str">
        <f>VLOOKUP(E945,KeyValues!$A$2:$B960,2)</f>
        <v>Specific Items</v>
      </c>
      <c r="G945">
        <f t="shared" si="172"/>
        <v>49</v>
      </c>
      <c r="H945" s="7" t="str">
        <f>VLOOKUP($G945,KeyValues!$S$2:$T$64,2)</f>
        <v>Jewel</v>
      </c>
      <c r="I945">
        <f t="shared" si="171"/>
        <v>944</v>
      </c>
      <c r="J945">
        <f t="shared" si="173"/>
        <v>0</v>
      </c>
      <c r="K945" s="8">
        <f>IF(OR($E945=9,$E945=5),VLOOKUP(J945,KeyValues!$D$2:$E$562,2),IF(AND($E945=14,NOT(VLOOKUP(J945,KeyValues!$D$2:$E$562,2) = 0)),"???",0))</f>
        <v>0</v>
      </c>
      <c r="L945">
        <f t="shared" si="174"/>
        <v>0</v>
      </c>
      <c r="M945">
        <f t="shared" si="175"/>
        <v>0</v>
      </c>
      <c r="N945">
        <f t="shared" si="176"/>
        <v>4</v>
      </c>
      <c r="O945">
        <f t="shared" si="177"/>
        <v>0</v>
      </c>
      <c r="P945">
        <f t="shared" si="178"/>
        <v>3</v>
      </c>
      <c r="Q945">
        <f t="shared" si="179"/>
        <v>0</v>
      </c>
    </row>
    <row r="946" spans="1:17" x14ac:dyDescent="0.25">
      <c r="A946" t="s">
        <v>944</v>
      </c>
      <c r="B946" s="5" t="str">
        <f>VLOOKUP(I946,KeyValues!$J$2:$K$1401,2)</f>
        <v>Fake Torc</v>
      </c>
      <c r="C946">
        <f t="shared" si="168"/>
        <v>2500</v>
      </c>
      <c r="D946">
        <f t="shared" si="169"/>
        <v>125</v>
      </c>
      <c r="E946">
        <f t="shared" si="170"/>
        <v>15</v>
      </c>
      <c r="F946" s="7" t="str">
        <f>VLOOKUP(E946,KeyValues!$A$2:$B961,2)</f>
        <v>Specific Items</v>
      </c>
      <c r="G946">
        <f t="shared" si="172"/>
        <v>54</v>
      </c>
      <c r="H946" s="7" t="str">
        <f>VLOOKUP($G946,KeyValues!$S$2:$T$64,2)</f>
        <v>Ring</v>
      </c>
      <c r="I946">
        <f t="shared" si="171"/>
        <v>945</v>
      </c>
      <c r="J946">
        <f t="shared" si="173"/>
        <v>0</v>
      </c>
      <c r="K946" s="8">
        <f>IF(OR($E946=9,$E946=5),VLOOKUP(J946,KeyValues!$D$2:$E$562,2),IF(AND($E946=14,NOT(VLOOKUP(J946,KeyValues!$D$2:$E$562,2) = 0)),"???",0))</f>
        <v>0</v>
      </c>
      <c r="L946">
        <f t="shared" si="174"/>
        <v>0</v>
      </c>
      <c r="M946">
        <f t="shared" si="175"/>
        <v>0</v>
      </c>
      <c r="N946">
        <f t="shared" si="176"/>
        <v>5</v>
      </c>
      <c r="O946">
        <f t="shared" si="177"/>
        <v>0</v>
      </c>
      <c r="P946">
        <f t="shared" si="178"/>
        <v>3</v>
      </c>
      <c r="Q946">
        <f t="shared" si="179"/>
        <v>0</v>
      </c>
    </row>
    <row r="947" spans="1:17" x14ac:dyDescent="0.25">
      <c r="A947" t="s">
        <v>945</v>
      </c>
      <c r="B947" s="5" t="str">
        <f>VLOOKUP(I947,KeyValues!$J$2:$K$1401,2)</f>
        <v>Junior Beam</v>
      </c>
      <c r="C947">
        <f t="shared" si="168"/>
        <v>2500</v>
      </c>
      <c r="D947">
        <f t="shared" si="169"/>
        <v>125</v>
      </c>
      <c r="E947">
        <f t="shared" si="170"/>
        <v>15</v>
      </c>
      <c r="F947" s="7" t="str">
        <f>VLOOKUP(E947,KeyValues!$A$2:$B962,2)</f>
        <v>Specific Items</v>
      </c>
      <c r="G947">
        <f t="shared" si="172"/>
        <v>15</v>
      </c>
      <c r="H947" s="7" t="str">
        <f>VLOOKUP($G947,KeyValues!$S$2:$T$64,2)</f>
        <v>Sphere</v>
      </c>
      <c r="I947">
        <f t="shared" si="171"/>
        <v>946</v>
      </c>
      <c r="J947">
        <f t="shared" si="173"/>
        <v>0</v>
      </c>
      <c r="K947" s="8">
        <f>IF(OR($E947=9,$E947=5),VLOOKUP(J947,KeyValues!$D$2:$E$562,2),IF(AND($E947=14,NOT(VLOOKUP(J947,KeyValues!$D$2:$E$562,2) = 0)),"???",0))</f>
        <v>0</v>
      </c>
      <c r="L947">
        <f t="shared" si="174"/>
        <v>0</v>
      </c>
      <c r="M947">
        <f t="shared" si="175"/>
        <v>0</v>
      </c>
      <c r="N947">
        <f t="shared" si="176"/>
        <v>3</v>
      </c>
      <c r="O947">
        <f t="shared" si="177"/>
        <v>0</v>
      </c>
      <c r="P947">
        <f t="shared" si="178"/>
        <v>3</v>
      </c>
      <c r="Q947">
        <f t="shared" si="179"/>
        <v>0</v>
      </c>
    </row>
    <row r="948" spans="1:17" x14ac:dyDescent="0.25">
      <c r="A948" t="s">
        <v>946</v>
      </c>
      <c r="B948" s="5" t="str">
        <f>VLOOKUP(I948,KeyValues!$J$2:$K$1401,2)</f>
        <v>Junior Card</v>
      </c>
      <c r="C948">
        <f t="shared" si="168"/>
        <v>2500</v>
      </c>
      <c r="D948">
        <f t="shared" si="169"/>
        <v>125</v>
      </c>
      <c r="E948">
        <f t="shared" si="170"/>
        <v>15</v>
      </c>
      <c r="F948" s="7" t="str">
        <f>VLOOKUP(E948,KeyValues!$A$2:$B963,2)</f>
        <v>Specific Items</v>
      </c>
      <c r="G948">
        <f t="shared" si="172"/>
        <v>27</v>
      </c>
      <c r="H948" s="7" t="str">
        <f>VLOOKUP($G948,KeyValues!$S$2:$T$64,2)</f>
        <v>Tag</v>
      </c>
      <c r="I948">
        <f t="shared" si="171"/>
        <v>947</v>
      </c>
      <c r="J948">
        <f t="shared" si="173"/>
        <v>0</v>
      </c>
      <c r="K948" s="8">
        <f>IF(OR($E948=9,$E948=5),VLOOKUP(J948,KeyValues!$D$2:$E$562,2),IF(AND($E948=14,NOT(VLOOKUP(J948,KeyValues!$D$2:$E$562,2) = 0)),"???",0))</f>
        <v>0</v>
      </c>
      <c r="L948">
        <f t="shared" si="174"/>
        <v>0</v>
      </c>
      <c r="M948">
        <f t="shared" si="175"/>
        <v>0</v>
      </c>
      <c r="N948">
        <f t="shared" si="176"/>
        <v>14</v>
      </c>
      <c r="O948">
        <f t="shared" si="177"/>
        <v>0</v>
      </c>
      <c r="P948">
        <f t="shared" si="178"/>
        <v>3</v>
      </c>
      <c r="Q948">
        <f t="shared" si="179"/>
        <v>0</v>
      </c>
    </row>
    <row r="949" spans="1:17" x14ac:dyDescent="0.25">
      <c r="A949" t="s">
        <v>947</v>
      </c>
      <c r="B949" s="5" t="str">
        <f>VLOOKUP(I949,KeyValues!$J$2:$K$1401,2)</f>
        <v>Mimic Pebble</v>
      </c>
      <c r="C949">
        <f t="shared" si="168"/>
        <v>2500</v>
      </c>
      <c r="D949">
        <f t="shared" si="169"/>
        <v>125</v>
      </c>
      <c r="E949">
        <f t="shared" si="170"/>
        <v>15</v>
      </c>
      <c r="F949" s="7" t="str">
        <f>VLOOKUP(E949,KeyValues!$A$2:$B964,2)</f>
        <v>Specific Items</v>
      </c>
      <c r="G949">
        <f t="shared" si="172"/>
        <v>49</v>
      </c>
      <c r="H949" s="7" t="str">
        <f>VLOOKUP($G949,KeyValues!$S$2:$T$64,2)</f>
        <v>Jewel</v>
      </c>
      <c r="I949">
        <f t="shared" si="171"/>
        <v>948</v>
      </c>
      <c r="J949">
        <f t="shared" si="173"/>
        <v>0</v>
      </c>
      <c r="K949" s="8">
        <f>IF(OR($E949=9,$E949=5),VLOOKUP(J949,KeyValues!$D$2:$E$562,2),IF(AND($E949=14,NOT(VLOOKUP(J949,KeyValues!$D$2:$E$562,2) = 0)),"???",0))</f>
        <v>0</v>
      </c>
      <c r="L949">
        <f t="shared" si="174"/>
        <v>0</v>
      </c>
      <c r="M949">
        <f t="shared" si="175"/>
        <v>0</v>
      </c>
      <c r="N949">
        <f t="shared" si="176"/>
        <v>0</v>
      </c>
      <c r="O949">
        <f t="shared" si="177"/>
        <v>0</v>
      </c>
      <c r="P949">
        <f t="shared" si="178"/>
        <v>3</v>
      </c>
      <c r="Q949">
        <f t="shared" si="179"/>
        <v>0</v>
      </c>
    </row>
    <row r="950" spans="1:17" x14ac:dyDescent="0.25">
      <c r="A950" t="s">
        <v>948</v>
      </c>
      <c r="B950" s="5" t="str">
        <f>VLOOKUP(I950,KeyValues!$J$2:$K$1401,2)</f>
        <v>Copy Mask</v>
      </c>
      <c r="C950">
        <f t="shared" si="168"/>
        <v>2500</v>
      </c>
      <c r="D950">
        <f t="shared" si="169"/>
        <v>125</v>
      </c>
      <c r="E950">
        <f t="shared" si="170"/>
        <v>15</v>
      </c>
      <c r="F950" s="7" t="str">
        <f>VLOOKUP(E950,KeyValues!$A$2:$B965,2)</f>
        <v>Specific Items</v>
      </c>
      <c r="G950">
        <f t="shared" si="172"/>
        <v>43</v>
      </c>
      <c r="H950" s="7" t="str">
        <f>VLOOKUP($G950,KeyValues!$S$2:$T$64,2)</f>
        <v>Hat</v>
      </c>
      <c r="I950">
        <f t="shared" si="171"/>
        <v>949</v>
      </c>
      <c r="J950">
        <f t="shared" si="173"/>
        <v>0</v>
      </c>
      <c r="K950" s="8">
        <f>IF(OR($E950=9,$E950=5),VLOOKUP(J950,KeyValues!$D$2:$E$562,2),IF(AND($E950=14,NOT(VLOOKUP(J950,KeyValues!$D$2:$E$562,2) = 0)),"???",0))</f>
        <v>0</v>
      </c>
      <c r="L950">
        <f t="shared" si="174"/>
        <v>0</v>
      </c>
      <c r="M950">
        <f t="shared" si="175"/>
        <v>0</v>
      </c>
      <c r="N950">
        <f t="shared" si="176"/>
        <v>0</v>
      </c>
      <c r="O950">
        <f t="shared" si="177"/>
        <v>0</v>
      </c>
      <c r="P950">
        <f t="shared" si="178"/>
        <v>3</v>
      </c>
      <c r="Q950">
        <f t="shared" si="179"/>
        <v>0</v>
      </c>
    </row>
    <row r="951" spans="1:17" x14ac:dyDescent="0.25">
      <c r="A951" t="s">
        <v>949</v>
      </c>
      <c r="B951" s="5" t="str">
        <f>VLOOKUP(I951,KeyValues!$J$2:$K$1401,2)</f>
        <v>Mime Key</v>
      </c>
      <c r="C951">
        <f t="shared" si="168"/>
        <v>2500</v>
      </c>
      <c r="D951">
        <f t="shared" si="169"/>
        <v>125</v>
      </c>
      <c r="E951">
        <f t="shared" si="170"/>
        <v>15</v>
      </c>
      <c r="F951" s="7" t="str">
        <f>VLOOKUP(E951,KeyValues!$A$2:$B966,2)</f>
        <v>Specific Items</v>
      </c>
      <c r="G951">
        <f t="shared" si="172"/>
        <v>16</v>
      </c>
      <c r="H951" s="7" t="str">
        <f>VLOOKUP($G951,KeyValues!$S$2:$T$64,2)</f>
        <v>Key</v>
      </c>
      <c r="I951">
        <f t="shared" si="171"/>
        <v>950</v>
      </c>
      <c r="J951">
        <f t="shared" si="173"/>
        <v>0</v>
      </c>
      <c r="K951" s="8">
        <f>IF(OR($E951=9,$E951=5),VLOOKUP(J951,KeyValues!$D$2:$E$562,2),IF(AND($E951=14,NOT(VLOOKUP(J951,KeyValues!$D$2:$E$562,2) = 0)),"???",0))</f>
        <v>0</v>
      </c>
      <c r="L951">
        <f t="shared" si="174"/>
        <v>0</v>
      </c>
      <c r="M951">
        <f t="shared" si="175"/>
        <v>0</v>
      </c>
      <c r="N951">
        <f t="shared" si="176"/>
        <v>12</v>
      </c>
      <c r="O951">
        <f t="shared" si="177"/>
        <v>0</v>
      </c>
      <c r="P951">
        <f t="shared" si="178"/>
        <v>3</v>
      </c>
      <c r="Q951">
        <f t="shared" si="179"/>
        <v>0</v>
      </c>
    </row>
    <row r="952" spans="1:17" x14ac:dyDescent="0.25">
      <c r="A952" t="s">
        <v>950</v>
      </c>
      <c r="B952" s="5" t="str">
        <f>VLOOKUP(I952,KeyValues!$J$2:$K$1401,2)</f>
        <v>Mime Card</v>
      </c>
      <c r="C952">
        <f t="shared" si="168"/>
        <v>2500</v>
      </c>
      <c r="D952">
        <f t="shared" si="169"/>
        <v>125</v>
      </c>
      <c r="E952">
        <f t="shared" si="170"/>
        <v>15</v>
      </c>
      <c r="F952" s="7" t="str">
        <f>VLOOKUP(E952,KeyValues!$A$2:$B967,2)</f>
        <v>Specific Items</v>
      </c>
      <c r="G952">
        <f t="shared" si="172"/>
        <v>27</v>
      </c>
      <c r="H952" s="7" t="str">
        <f>VLOOKUP($G952,KeyValues!$S$2:$T$64,2)</f>
        <v>Tag</v>
      </c>
      <c r="I952">
        <f t="shared" si="171"/>
        <v>951</v>
      </c>
      <c r="J952">
        <f t="shared" si="173"/>
        <v>0</v>
      </c>
      <c r="K952" s="8">
        <f>IF(OR($E952=9,$E952=5),VLOOKUP(J952,KeyValues!$D$2:$E$562,2),IF(AND($E952=14,NOT(VLOOKUP(J952,KeyValues!$D$2:$E$562,2) = 0)),"???",0))</f>
        <v>0</v>
      </c>
      <c r="L952">
        <f t="shared" si="174"/>
        <v>0</v>
      </c>
      <c r="M952">
        <f t="shared" si="175"/>
        <v>0</v>
      </c>
      <c r="N952">
        <f t="shared" si="176"/>
        <v>14</v>
      </c>
      <c r="O952">
        <f t="shared" si="177"/>
        <v>0</v>
      </c>
      <c r="P952">
        <f t="shared" si="178"/>
        <v>3</v>
      </c>
      <c r="Q952">
        <f t="shared" si="179"/>
        <v>0</v>
      </c>
    </row>
    <row r="953" spans="1:17" x14ac:dyDescent="0.25">
      <c r="A953" t="s">
        <v>951</v>
      </c>
      <c r="B953" s="5" t="str">
        <f>VLOOKUP(I953,KeyValues!$J$2:$K$1401,2)</f>
        <v>Bulwark Rock</v>
      </c>
      <c r="C953">
        <f t="shared" si="168"/>
        <v>2500</v>
      </c>
      <c r="D953">
        <f t="shared" si="169"/>
        <v>125</v>
      </c>
      <c r="E953">
        <f t="shared" si="170"/>
        <v>15</v>
      </c>
      <c r="F953" s="7" t="str">
        <f>VLOOKUP(E953,KeyValues!$A$2:$B968,2)</f>
        <v>Specific Items</v>
      </c>
      <c r="G953">
        <f t="shared" si="172"/>
        <v>49</v>
      </c>
      <c r="H953" s="7" t="str">
        <f>VLOOKUP($G953,KeyValues!$S$2:$T$64,2)</f>
        <v>Jewel</v>
      </c>
      <c r="I953">
        <f t="shared" si="171"/>
        <v>952</v>
      </c>
      <c r="J953">
        <f t="shared" si="173"/>
        <v>0</v>
      </c>
      <c r="K953" s="8">
        <f>IF(OR($E953=9,$E953=5),VLOOKUP(J953,KeyValues!$D$2:$E$562,2),IF(AND($E953=14,NOT(VLOOKUP(J953,KeyValues!$D$2:$E$562,2) = 0)),"???",0))</f>
        <v>0</v>
      </c>
      <c r="L953">
        <f t="shared" si="174"/>
        <v>0</v>
      </c>
      <c r="M953">
        <f t="shared" si="175"/>
        <v>0</v>
      </c>
      <c r="N953">
        <f t="shared" si="176"/>
        <v>4</v>
      </c>
      <c r="O953">
        <f t="shared" si="177"/>
        <v>0</v>
      </c>
      <c r="P953">
        <f t="shared" si="178"/>
        <v>3</v>
      </c>
      <c r="Q953">
        <f t="shared" si="179"/>
        <v>0</v>
      </c>
    </row>
    <row r="954" spans="1:17" x14ac:dyDescent="0.25">
      <c r="A954" t="s">
        <v>952</v>
      </c>
      <c r="B954" s="5" t="str">
        <f>VLOOKUP(I954,KeyValues!$J$2:$K$1401,2)</f>
        <v>Barrier Bow</v>
      </c>
      <c r="C954">
        <f t="shared" si="168"/>
        <v>2500</v>
      </c>
      <c r="D954">
        <f t="shared" si="169"/>
        <v>125</v>
      </c>
      <c r="E954">
        <f t="shared" si="170"/>
        <v>15</v>
      </c>
      <c r="F954" s="7" t="str">
        <f>VLOOKUP(E954,KeyValues!$A$2:$B969,2)</f>
        <v>Specific Items</v>
      </c>
      <c r="G954">
        <f t="shared" si="172"/>
        <v>52</v>
      </c>
      <c r="H954" s="7" t="str">
        <f>VLOOKUP($G954,KeyValues!$S$2:$T$64,2)</f>
        <v>Tie</v>
      </c>
      <c r="I954">
        <f t="shared" si="171"/>
        <v>953</v>
      </c>
      <c r="J954">
        <f t="shared" si="173"/>
        <v>0</v>
      </c>
      <c r="K954" s="8">
        <f>IF(OR($E954=9,$E954=5),VLOOKUP(J954,KeyValues!$D$2:$E$562,2),IF(AND($E954=14,NOT(VLOOKUP(J954,KeyValues!$D$2:$E$562,2) = 0)),"???",0))</f>
        <v>0</v>
      </c>
      <c r="L954">
        <f t="shared" si="174"/>
        <v>0</v>
      </c>
      <c r="M954">
        <f t="shared" si="175"/>
        <v>0</v>
      </c>
      <c r="N954">
        <f t="shared" si="176"/>
        <v>4</v>
      </c>
      <c r="O954">
        <f t="shared" si="177"/>
        <v>0</v>
      </c>
      <c r="P954">
        <f t="shared" si="178"/>
        <v>3</v>
      </c>
      <c r="Q954">
        <f t="shared" si="179"/>
        <v>0</v>
      </c>
    </row>
    <row r="955" spans="1:17" x14ac:dyDescent="0.25">
      <c r="A955" t="s">
        <v>953</v>
      </c>
      <c r="B955" s="5" t="str">
        <f>VLOOKUP(I955,KeyValues!$J$2:$K$1401,2)</f>
        <v>Happiny Dew</v>
      </c>
      <c r="C955">
        <f t="shared" si="168"/>
        <v>2500</v>
      </c>
      <c r="D955">
        <f t="shared" si="169"/>
        <v>125</v>
      </c>
      <c r="E955">
        <f t="shared" si="170"/>
        <v>15</v>
      </c>
      <c r="F955" s="7" t="str">
        <f>VLOOKUP(E955,KeyValues!$A$2:$B970,2)</f>
        <v>Specific Items</v>
      </c>
      <c r="G955">
        <f t="shared" si="172"/>
        <v>35</v>
      </c>
      <c r="H955" s="7" t="str">
        <f>VLOOKUP($G955,KeyValues!$S$2:$T$64,2)</f>
        <v>Clear Bottle</v>
      </c>
      <c r="I955">
        <f t="shared" si="171"/>
        <v>954</v>
      </c>
      <c r="J955">
        <f t="shared" si="173"/>
        <v>0</v>
      </c>
      <c r="K955" s="8">
        <f>IF(OR($E955=9,$E955=5),VLOOKUP(J955,KeyValues!$D$2:$E$562,2),IF(AND($E955=14,NOT(VLOOKUP(J955,KeyValues!$D$2:$E$562,2) = 0)),"???",0))</f>
        <v>0</v>
      </c>
      <c r="L955">
        <f t="shared" si="174"/>
        <v>0</v>
      </c>
      <c r="M955">
        <f t="shared" si="175"/>
        <v>0</v>
      </c>
      <c r="N955">
        <f t="shared" si="176"/>
        <v>12</v>
      </c>
      <c r="O955">
        <f t="shared" si="177"/>
        <v>0</v>
      </c>
      <c r="P955">
        <f t="shared" si="178"/>
        <v>3</v>
      </c>
      <c r="Q955">
        <f t="shared" si="179"/>
        <v>0</v>
      </c>
    </row>
    <row r="956" spans="1:17" x14ac:dyDescent="0.25">
      <c r="A956" t="s">
        <v>954</v>
      </c>
      <c r="B956" s="5" t="str">
        <f>VLOOKUP(I956,KeyValues!$J$2:$K$1401,2)</f>
        <v>Happiny Card</v>
      </c>
      <c r="C956">
        <f t="shared" si="168"/>
        <v>2500</v>
      </c>
      <c r="D956">
        <f t="shared" si="169"/>
        <v>125</v>
      </c>
      <c r="E956">
        <f t="shared" si="170"/>
        <v>15</v>
      </c>
      <c r="F956" s="7" t="str">
        <f>VLOOKUP(E956,KeyValues!$A$2:$B971,2)</f>
        <v>Specific Items</v>
      </c>
      <c r="G956">
        <f t="shared" si="172"/>
        <v>27</v>
      </c>
      <c r="H956" s="7" t="str">
        <f>VLOOKUP($G956,KeyValues!$S$2:$T$64,2)</f>
        <v>Tag</v>
      </c>
      <c r="I956">
        <f t="shared" si="171"/>
        <v>955</v>
      </c>
      <c r="J956">
        <f t="shared" si="173"/>
        <v>0</v>
      </c>
      <c r="K956" s="8">
        <f>IF(OR($E956=9,$E956=5),VLOOKUP(J956,KeyValues!$D$2:$E$562,2),IF(AND($E956=14,NOT(VLOOKUP(J956,KeyValues!$D$2:$E$562,2) = 0)),"???",0))</f>
        <v>0</v>
      </c>
      <c r="L956">
        <f t="shared" si="174"/>
        <v>0</v>
      </c>
      <c r="M956">
        <f t="shared" si="175"/>
        <v>0</v>
      </c>
      <c r="N956">
        <f t="shared" si="176"/>
        <v>14</v>
      </c>
      <c r="O956">
        <f t="shared" si="177"/>
        <v>0</v>
      </c>
      <c r="P956">
        <f t="shared" si="178"/>
        <v>3</v>
      </c>
      <c r="Q956">
        <f t="shared" si="179"/>
        <v>0</v>
      </c>
    </row>
    <row r="957" spans="1:17" x14ac:dyDescent="0.25">
      <c r="A957" t="s">
        <v>955</v>
      </c>
      <c r="B957" s="5" t="str">
        <f>VLOOKUP(I957,KeyValues!$J$2:$K$1401,2)</f>
        <v>Play Tag</v>
      </c>
      <c r="C957">
        <f t="shared" si="168"/>
        <v>2500</v>
      </c>
      <c r="D957">
        <f t="shared" si="169"/>
        <v>125</v>
      </c>
      <c r="E957">
        <f t="shared" si="170"/>
        <v>15</v>
      </c>
      <c r="F957" s="7" t="str">
        <f>VLOOKUP(E957,KeyValues!$A$2:$B972,2)</f>
        <v>Specific Items</v>
      </c>
      <c r="G957">
        <f t="shared" si="172"/>
        <v>27</v>
      </c>
      <c r="H957" s="7" t="str">
        <f>VLOOKUP($G957,KeyValues!$S$2:$T$64,2)</f>
        <v>Tag</v>
      </c>
      <c r="I957">
        <f t="shared" si="171"/>
        <v>956</v>
      </c>
      <c r="J957">
        <f t="shared" si="173"/>
        <v>0</v>
      </c>
      <c r="K957" s="8">
        <f>IF(OR($E957=9,$E957=5),VLOOKUP(J957,KeyValues!$D$2:$E$562,2),IF(AND($E957=14,NOT(VLOOKUP(J957,KeyValues!$D$2:$E$562,2) = 0)),"???",0))</f>
        <v>0</v>
      </c>
      <c r="L957">
        <f t="shared" si="174"/>
        <v>0</v>
      </c>
      <c r="M957">
        <f t="shared" si="175"/>
        <v>0</v>
      </c>
      <c r="N957">
        <f t="shared" si="176"/>
        <v>13</v>
      </c>
      <c r="O957">
        <f t="shared" si="177"/>
        <v>0</v>
      </c>
      <c r="P957">
        <f t="shared" si="178"/>
        <v>3</v>
      </c>
      <c r="Q957">
        <f t="shared" si="179"/>
        <v>0</v>
      </c>
    </row>
    <row r="958" spans="1:17" x14ac:dyDescent="0.25">
      <c r="A958" t="s">
        <v>956</v>
      </c>
      <c r="B958" s="5" t="str">
        <f>VLOOKUP(I958,KeyValues!$J$2:$K$1401,2)</f>
        <v>Nurture Cape</v>
      </c>
      <c r="C958">
        <f t="shared" si="168"/>
        <v>2500</v>
      </c>
      <c r="D958">
        <f t="shared" si="169"/>
        <v>125</v>
      </c>
      <c r="E958">
        <f t="shared" si="170"/>
        <v>15</v>
      </c>
      <c r="F958" s="7" t="str">
        <f>VLOOKUP(E958,KeyValues!$A$2:$B973,2)</f>
        <v>Specific Items</v>
      </c>
      <c r="G958">
        <f t="shared" si="172"/>
        <v>37</v>
      </c>
      <c r="H958" s="7" t="str">
        <f>VLOOKUP($G958,KeyValues!$S$2:$T$64,2)</f>
        <v>Scarf 2</v>
      </c>
      <c r="I958">
        <f t="shared" si="171"/>
        <v>957</v>
      </c>
      <c r="J958">
        <f t="shared" si="173"/>
        <v>0</v>
      </c>
      <c r="K958" s="8">
        <f>IF(OR($E958=9,$E958=5),VLOOKUP(J958,KeyValues!$D$2:$E$562,2),IF(AND($E958=14,NOT(VLOOKUP(J958,KeyValues!$D$2:$E$562,2) = 0)),"???",0))</f>
        <v>0</v>
      </c>
      <c r="L958">
        <f t="shared" si="174"/>
        <v>0</v>
      </c>
      <c r="M958">
        <f t="shared" si="175"/>
        <v>0</v>
      </c>
      <c r="N958">
        <f t="shared" si="176"/>
        <v>3</v>
      </c>
      <c r="O958">
        <f t="shared" si="177"/>
        <v>0</v>
      </c>
      <c r="P958">
        <f t="shared" si="178"/>
        <v>3</v>
      </c>
      <c r="Q958">
        <f t="shared" si="179"/>
        <v>0</v>
      </c>
    </row>
    <row r="959" spans="1:17" x14ac:dyDescent="0.25">
      <c r="A959" t="s">
        <v>957</v>
      </c>
      <c r="B959" s="5" t="str">
        <f>VLOOKUP(I959,KeyValues!$J$2:$K$1401,2)</f>
        <v>Chansey Song</v>
      </c>
      <c r="C959">
        <f t="shared" si="168"/>
        <v>2500</v>
      </c>
      <c r="D959">
        <f t="shared" si="169"/>
        <v>125</v>
      </c>
      <c r="E959">
        <f t="shared" si="170"/>
        <v>15</v>
      </c>
      <c r="F959" s="7" t="str">
        <f>VLOOKUP(E959,KeyValues!$A$2:$B974,2)</f>
        <v>Specific Items</v>
      </c>
      <c r="G959">
        <f t="shared" si="172"/>
        <v>7</v>
      </c>
      <c r="H959" s="7" t="str">
        <f>VLOOKUP($G959,KeyValues!$S$2:$T$64,2)</f>
        <v>Music Note</v>
      </c>
      <c r="I959">
        <f t="shared" si="171"/>
        <v>958</v>
      </c>
      <c r="J959">
        <f t="shared" si="173"/>
        <v>0</v>
      </c>
      <c r="K959" s="8">
        <f>IF(OR($E959=9,$E959=5),VLOOKUP(J959,KeyValues!$D$2:$E$562,2),IF(AND($E959=14,NOT(VLOOKUP(J959,KeyValues!$D$2:$E$562,2) = 0)),"???",0))</f>
        <v>0</v>
      </c>
      <c r="L959">
        <f t="shared" si="174"/>
        <v>0</v>
      </c>
      <c r="M959">
        <f t="shared" si="175"/>
        <v>0</v>
      </c>
      <c r="N959">
        <f t="shared" si="176"/>
        <v>0</v>
      </c>
      <c r="O959">
        <f t="shared" si="177"/>
        <v>0</v>
      </c>
      <c r="P959">
        <f t="shared" si="178"/>
        <v>3</v>
      </c>
      <c r="Q959">
        <f t="shared" si="179"/>
        <v>0</v>
      </c>
    </row>
    <row r="960" spans="1:17" x14ac:dyDescent="0.25">
      <c r="A960" t="s">
        <v>958</v>
      </c>
      <c r="B960" s="5" t="str">
        <f>VLOOKUP(I960,KeyValues!$J$2:$K$1401,2)</f>
        <v>Chansey Card</v>
      </c>
      <c r="C960">
        <f t="shared" si="168"/>
        <v>2500</v>
      </c>
      <c r="D960">
        <f t="shared" si="169"/>
        <v>125</v>
      </c>
      <c r="E960">
        <f t="shared" si="170"/>
        <v>15</v>
      </c>
      <c r="F960" s="7" t="str">
        <f>VLOOKUP(E960,KeyValues!$A$2:$B975,2)</f>
        <v>Specific Items</v>
      </c>
      <c r="G960">
        <f t="shared" si="172"/>
        <v>27</v>
      </c>
      <c r="H960" s="7" t="str">
        <f>VLOOKUP($G960,KeyValues!$S$2:$T$64,2)</f>
        <v>Tag</v>
      </c>
      <c r="I960">
        <f t="shared" si="171"/>
        <v>959</v>
      </c>
      <c r="J960">
        <f t="shared" si="173"/>
        <v>0</v>
      </c>
      <c r="K960" s="8">
        <f>IF(OR($E960=9,$E960=5),VLOOKUP(J960,KeyValues!$D$2:$E$562,2),IF(AND($E960=14,NOT(VLOOKUP(J960,KeyValues!$D$2:$E$562,2) = 0)),"???",0))</f>
        <v>0</v>
      </c>
      <c r="L960">
        <f t="shared" si="174"/>
        <v>0</v>
      </c>
      <c r="M960">
        <f t="shared" si="175"/>
        <v>0</v>
      </c>
      <c r="N960">
        <f t="shared" si="176"/>
        <v>14</v>
      </c>
      <c r="O960">
        <f t="shared" si="177"/>
        <v>0</v>
      </c>
      <c r="P960">
        <f t="shared" si="178"/>
        <v>3</v>
      </c>
      <c r="Q960">
        <f t="shared" si="179"/>
        <v>0</v>
      </c>
    </row>
    <row r="961" spans="1:17" x14ac:dyDescent="0.25">
      <c r="A961" t="s">
        <v>959</v>
      </c>
      <c r="B961" s="5" t="str">
        <f>VLOOKUP(I961,KeyValues!$J$2:$K$1401,2)</f>
        <v>Lucky Charm</v>
      </c>
      <c r="C961">
        <f t="shared" si="168"/>
        <v>2500</v>
      </c>
      <c r="D961">
        <f t="shared" si="169"/>
        <v>125</v>
      </c>
      <c r="E961">
        <f t="shared" si="170"/>
        <v>15</v>
      </c>
      <c r="F961" s="7" t="str">
        <f>VLOOKUP(E961,KeyValues!$A$2:$B976,2)</f>
        <v>Specific Items</v>
      </c>
      <c r="G961">
        <f t="shared" si="172"/>
        <v>28</v>
      </c>
      <c r="H961" s="7" t="str">
        <f>VLOOKUP($G961,KeyValues!$S$2:$T$64,2)</f>
        <v>Amulet</v>
      </c>
      <c r="I961">
        <f t="shared" si="171"/>
        <v>960</v>
      </c>
      <c r="J961">
        <f t="shared" si="173"/>
        <v>0</v>
      </c>
      <c r="K961" s="8">
        <f>IF(OR($E961=9,$E961=5),VLOOKUP(J961,KeyValues!$D$2:$E$562,2),IF(AND($E961=14,NOT(VLOOKUP(J961,KeyValues!$D$2:$E$562,2) = 0)),"???",0))</f>
        <v>0</v>
      </c>
      <c r="L961">
        <f t="shared" si="174"/>
        <v>0</v>
      </c>
      <c r="M961">
        <f t="shared" si="175"/>
        <v>0</v>
      </c>
      <c r="N961">
        <f t="shared" si="176"/>
        <v>3</v>
      </c>
      <c r="O961">
        <f t="shared" si="177"/>
        <v>0</v>
      </c>
      <c r="P961">
        <f t="shared" si="178"/>
        <v>3</v>
      </c>
      <c r="Q961">
        <f t="shared" si="179"/>
        <v>0</v>
      </c>
    </row>
    <row r="962" spans="1:17" x14ac:dyDescent="0.25">
      <c r="A962" t="s">
        <v>960</v>
      </c>
      <c r="B962" s="5" t="str">
        <f>VLOOKUP(I962,KeyValues!$J$2:$K$1401,2)</f>
        <v>Lucky Scarf</v>
      </c>
      <c r="C962">
        <f t="shared" ref="C962:C1025" si="180">HEX2DEC(MID($A962,4,2)&amp;MID($A962,1,2))</f>
        <v>2500</v>
      </c>
      <c r="D962">
        <f t="shared" ref="D962:D1025" si="181">HEX2DEC(MID($A962,10,2)&amp;MID($A962,7,2))</f>
        <v>125</v>
      </c>
      <c r="E962">
        <f t="shared" ref="E962:E1025" si="182">HEX2DEC(MID($A962,13,2))</f>
        <v>15</v>
      </c>
      <c r="F962" s="7" t="str">
        <f>VLOOKUP(E962,KeyValues!$A$2:$B977,2)</f>
        <v>Specific Items</v>
      </c>
      <c r="G962">
        <f t="shared" si="172"/>
        <v>37</v>
      </c>
      <c r="H962" s="7" t="str">
        <f>VLOOKUP($G962,KeyValues!$S$2:$T$64,2)</f>
        <v>Scarf 2</v>
      </c>
      <c r="I962">
        <f t="shared" ref="I962:I1025" si="183">HEX2DEC(MID($A962,22,2)&amp;MID($A962,19,2))</f>
        <v>961</v>
      </c>
      <c r="J962">
        <f t="shared" si="173"/>
        <v>0</v>
      </c>
      <c r="K962" s="8">
        <f>IF(OR($E962=9,$E962=5),VLOOKUP(J962,KeyValues!$D$2:$E$562,2),IF(AND($E962=14,NOT(VLOOKUP(J962,KeyValues!$D$2:$E$562,2) = 0)),"???",0))</f>
        <v>0</v>
      </c>
      <c r="L962">
        <f t="shared" si="174"/>
        <v>0</v>
      </c>
      <c r="M962">
        <f t="shared" si="175"/>
        <v>0</v>
      </c>
      <c r="N962">
        <f t="shared" si="176"/>
        <v>12</v>
      </c>
      <c r="O962">
        <f t="shared" si="177"/>
        <v>0</v>
      </c>
      <c r="P962">
        <f t="shared" si="178"/>
        <v>3</v>
      </c>
      <c r="Q962">
        <f t="shared" si="179"/>
        <v>0</v>
      </c>
    </row>
    <row r="963" spans="1:17" x14ac:dyDescent="0.25">
      <c r="A963" t="s">
        <v>961</v>
      </c>
      <c r="B963" s="5" t="str">
        <f>VLOOKUP(I963,KeyValues!$J$2:$K$1401,2)</f>
        <v>Blissey Song</v>
      </c>
      <c r="C963">
        <f t="shared" si="180"/>
        <v>2500</v>
      </c>
      <c r="D963">
        <f t="shared" si="181"/>
        <v>125</v>
      </c>
      <c r="E963">
        <f t="shared" si="182"/>
        <v>15</v>
      </c>
      <c r="F963" s="7" t="str">
        <f>VLOOKUP(E963,KeyValues!$A$2:$B978,2)</f>
        <v>Specific Items</v>
      </c>
      <c r="G963">
        <f t="shared" ref="G963:G1026" si="184">HEX2DEC(MID($A963,16,2))</f>
        <v>7</v>
      </c>
      <c r="H963" s="7" t="str">
        <f>VLOOKUP($G963,KeyValues!$S$2:$T$64,2)</f>
        <v>Music Note</v>
      </c>
      <c r="I963">
        <f t="shared" si="183"/>
        <v>962</v>
      </c>
      <c r="J963">
        <f t="shared" ref="J963:J1026" si="185">HEX2DEC(MID($A963,28,2)&amp;MID($A963,25,2))</f>
        <v>0</v>
      </c>
      <c r="K963" s="8">
        <f>IF(OR($E963=9,$E963=5),VLOOKUP(J963,KeyValues!$D$2:$E$562,2),IF(AND($E963=14,NOT(VLOOKUP(J963,KeyValues!$D$2:$E$562,2) = 0)),"???",0))</f>
        <v>0</v>
      </c>
      <c r="L963">
        <f t="shared" ref="L963:L1026" si="186">HEX2DEC(MID($A963,31,2))</f>
        <v>0</v>
      </c>
      <c r="M963">
        <f t="shared" ref="M963:M1026" si="187">HEX2DEC(MID($A963,34,2))</f>
        <v>0</v>
      </c>
      <c r="N963">
        <f t="shared" ref="N963:N1026" si="188">HEX2DEC(MID($A963,37,2))</f>
        <v>0</v>
      </c>
      <c r="O963">
        <f t="shared" ref="O963:O1026" si="189">HEX2DEC(MID($A963,40,2))</f>
        <v>0</v>
      </c>
      <c r="P963">
        <f t="shared" ref="P963:P1026" si="190">HEX2DEC(MID($A963,43,2))</f>
        <v>3</v>
      </c>
      <c r="Q963">
        <f t="shared" ref="Q963:Q1026" si="191">HEX2DEC(MID($A963,46,2))</f>
        <v>0</v>
      </c>
    </row>
    <row r="964" spans="1:17" x14ac:dyDescent="0.25">
      <c r="A964" t="s">
        <v>962</v>
      </c>
      <c r="B964" s="5" t="str">
        <f>VLOOKUP(I964,KeyValues!$J$2:$K$1401,2)</f>
        <v>Blissey Card</v>
      </c>
      <c r="C964">
        <f t="shared" si="180"/>
        <v>2500</v>
      </c>
      <c r="D964">
        <f t="shared" si="181"/>
        <v>125</v>
      </c>
      <c r="E964">
        <f t="shared" si="182"/>
        <v>15</v>
      </c>
      <c r="F964" s="7" t="str">
        <f>VLOOKUP(E964,KeyValues!$A$2:$B979,2)</f>
        <v>Specific Items</v>
      </c>
      <c r="G964">
        <f t="shared" si="184"/>
        <v>27</v>
      </c>
      <c r="H964" s="7" t="str">
        <f>VLOOKUP($G964,KeyValues!$S$2:$T$64,2)</f>
        <v>Tag</v>
      </c>
      <c r="I964">
        <f t="shared" si="183"/>
        <v>963</v>
      </c>
      <c r="J964">
        <f t="shared" si="185"/>
        <v>0</v>
      </c>
      <c r="K964" s="8">
        <f>IF(OR($E964=9,$E964=5),VLOOKUP(J964,KeyValues!$D$2:$E$562,2),IF(AND($E964=14,NOT(VLOOKUP(J964,KeyValues!$D$2:$E$562,2) = 0)),"???",0))</f>
        <v>0</v>
      </c>
      <c r="L964">
        <f t="shared" si="186"/>
        <v>0</v>
      </c>
      <c r="M964">
        <f t="shared" si="187"/>
        <v>0</v>
      </c>
      <c r="N964">
        <f t="shared" si="188"/>
        <v>14</v>
      </c>
      <c r="O964">
        <f t="shared" si="189"/>
        <v>0</v>
      </c>
      <c r="P964">
        <f t="shared" si="190"/>
        <v>3</v>
      </c>
      <c r="Q964">
        <f t="shared" si="191"/>
        <v>0</v>
      </c>
    </row>
    <row r="965" spans="1:17" x14ac:dyDescent="0.25">
      <c r="A965" t="s">
        <v>963</v>
      </c>
      <c r="B965" s="5" t="str">
        <f>VLOOKUP(I965,KeyValues!$J$2:$K$1401,2)</f>
        <v>Amity Rock</v>
      </c>
      <c r="C965">
        <f t="shared" si="180"/>
        <v>2500</v>
      </c>
      <c r="D965">
        <f t="shared" si="181"/>
        <v>125</v>
      </c>
      <c r="E965">
        <f t="shared" si="182"/>
        <v>15</v>
      </c>
      <c r="F965" s="7" t="str">
        <f>VLOOKUP(E965,KeyValues!$A$2:$B980,2)</f>
        <v>Specific Items</v>
      </c>
      <c r="G965">
        <f t="shared" si="184"/>
        <v>49</v>
      </c>
      <c r="H965" s="7" t="str">
        <f>VLOOKUP($G965,KeyValues!$S$2:$T$64,2)</f>
        <v>Jewel</v>
      </c>
      <c r="I965">
        <f t="shared" si="183"/>
        <v>964</v>
      </c>
      <c r="J965">
        <f t="shared" si="185"/>
        <v>0</v>
      </c>
      <c r="K965" s="8">
        <f>IF(OR($E965=9,$E965=5),VLOOKUP(J965,KeyValues!$D$2:$E$562,2),IF(AND($E965=14,NOT(VLOOKUP(J965,KeyValues!$D$2:$E$562,2) = 0)),"???",0))</f>
        <v>0</v>
      </c>
      <c r="L965">
        <f t="shared" si="186"/>
        <v>0</v>
      </c>
      <c r="M965">
        <f t="shared" si="187"/>
        <v>0</v>
      </c>
      <c r="N965">
        <f t="shared" si="188"/>
        <v>6</v>
      </c>
      <c r="O965">
        <f t="shared" si="189"/>
        <v>0</v>
      </c>
      <c r="P965">
        <f t="shared" si="190"/>
        <v>3</v>
      </c>
      <c r="Q965">
        <f t="shared" si="191"/>
        <v>0</v>
      </c>
    </row>
    <row r="966" spans="1:17" x14ac:dyDescent="0.25">
      <c r="A966" t="s">
        <v>964</v>
      </c>
      <c r="B966" s="5" t="str">
        <f>VLOOKUP(I966,KeyValues!$J$2:$K$1401,2)</f>
        <v>Faith Ring</v>
      </c>
      <c r="C966">
        <f t="shared" si="180"/>
        <v>2500</v>
      </c>
      <c r="D966">
        <f t="shared" si="181"/>
        <v>125</v>
      </c>
      <c r="E966">
        <f t="shared" si="182"/>
        <v>15</v>
      </c>
      <c r="F966" s="7" t="str">
        <f>VLOOKUP(E966,KeyValues!$A$2:$B981,2)</f>
        <v>Specific Items</v>
      </c>
      <c r="G966">
        <f t="shared" si="184"/>
        <v>54</v>
      </c>
      <c r="H966" s="7" t="str">
        <f>VLOOKUP($G966,KeyValues!$S$2:$T$64,2)</f>
        <v>Ring</v>
      </c>
      <c r="I966">
        <f t="shared" si="183"/>
        <v>965</v>
      </c>
      <c r="J966">
        <f t="shared" si="185"/>
        <v>0</v>
      </c>
      <c r="K966" s="8">
        <f>IF(OR($E966=9,$E966=5),VLOOKUP(J966,KeyValues!$D$2:$E$562,2),IF(AND($E966=14,NOT(VLOOKUP(J966,KeyValues!$D$2:$E$562,2) = 0)),"???",0))</f>
        <v>0</v>
      </c>
      <c r="L966">
        <f t="shared" si="186"/>
        <v>0</v>
      </c>
      <c r="M966">
        <f t="shared" si="187"/>
        <v>0</v>
      </c>
      <c r="N966">
        <f t="shared" si="188"/>
        <v>10</v>
      </c>
      <c r="O966">
        <f t="shared" si="189"/>
        <v>0</v>
      </c>
      <c r="P966">
        <f t="shared" si="190"/>
        <v>3</v>
      </c>
      <c r="Q966">
        <f t="shared" si="191"/>
        <v>0</v>
      </c>
    </row>
    <row r="967" spans="1:17" x14ac:dyDescent="0.25">
      <c r="A967" t="s">
        <v>965</v>
      </c>
      <c r="B967" s="5" t="str">
        <f>VLOOKUP(I967,KeyValues!$J$2:$K$1401,2)</f>
        <v>Gible Fang</v>
      </c>
      <c r="C967">
        <f t="shared" si="180"/>
        <v>2500</v>
      </c>
      <c r="D967">
        <f t="shared" si="181"/>
        <v>125</v>
      </c>
      <c r="E967">
        <f t="shared" si="182"/>
        <v>15</v>
      </c>
      <c r="F967" s="7" t="str">
        <f>VLOOKUP(E967,KeyValues!$A$2:$B982,2)</f>
        <v>Specific Items</v>
      </c>
      <c r="G967">
        <f t="shared" si="184"/>
        <v>32</v>
      </c>
      <c r="H967" s="7" t="str">
        <f>VLOOKUP($G967,KeyValues!$S$2:$T$64,2)</f>
        <v>Fang</v>
      </c>
      <c r="I967">
        <f t="shared" si="183"/>
        <v>966</v>
      </c>
      <c r="J967">
        <f t="shared" si="185"/>
        <v>0</v>
      </c>
      <c r="K967" s="8">
        <f>IF(OR($E967=9,$E967=5),VLOOKUP(J967,KeyValues!$D$2:$E$562,2),IF(AND($E967=14,NOT(VLOOKUP(J967,KeyValues!$D$2:$E$562,2) = 0)),"???",0))</f>
        <v>0</v>
      </c>
      <c r="L967">
        <f t="shared" si="186"/>
        <v>0</v>
      </c>
      <c r="M967">
        <f t="shared" si="187"/>
        <v>0</v>
      </c>
      <c r="N967">
        <f t="shared" si="188"/>
        <v>0</v>
      </c>
      <c r="O967">
        <f t="shared" si="189"/>
        <v>0</v>
      </c>
      <c r="P967">
        <f t="shared" si="190"/>
        <v>3</v>
      </c>
      <c r="Q967">
        <f t="shared" si="191"/>
        <v>0</v>
      </c>
    </row>
    <row r="968" spans="1:17" x14ac:dyDescent="0.25">
      <c r="A968" t="s">
        <v>966</v>
      </c>
      <c r="B968" s="5" t="str">
        <f>VLOOKUP(I968,KeyValues!$J$2:$K$1401,2)</f>
        <v>Gible Card</v>
      </c>
      <c r="C968">
        <f t="shared" si="180"/>
        <v>2500</v>
      </c>
      <c r="D968">
        <f t="shared" si="181"/>
        <v>125</v>
      </c>
      <c r="E968">
        <f t="shared" si="182"/>
        <v>15</v>
      </c>
      <c r="F968" s="7" t="str">
        <f>VLOOKUP(E968,KeyValues!$A$2:$B983,2)</f>
        <v>Specific Items</v>
      </c>
      <c r="G968">
        <f t="shared" si="184"/>
        <v>27</v>
      </c>
      <c r="H968" s="7" t="str">
        <f>VLOOKUP($G968,KeyValues!$S$2:$T$64,2)</f>
        <v>Tag</v>
      </c>
      <c r="I968">
        <f t="shared" si="183"/>
        <v>967</v>
      </c>
      <c r="J968">
        <f t="shared" si="185"/>
        <v>0</v>
      </c>
      <c r="K968" s="8">
        <f>IF(OR($E968=9,$E968=5),VLOOKUP(J968,KeyValues!$D$2:$E$562,2),IF(AND($E968=14,NOT(VLOOKUP(J968,KeyValues!$D$2:$E$562,2) = 0)),"???",0))</f>
        <v>0</v>
      </c>
      <c r="L968">
        <f t="shared" si="186"/>
        <v>0</v>
      </c>
      <c r="M968">
        <f t="shared" si="187"/>
        <v>0</v>
      </c>
      <c r="N968">
        <f t="shared" si="188"/>
        <v>14</v>
      </c>
      <c r="O968">
        <f t="shared" si="189"/>
        <v>0</v>
      </c>
      <c r="P968">
        <f t="shared" si="190"/>
        <v>3</v>
      </c>
      <c r="Q968">
        <f t="shared" si="191"/>
        <v>0</v>
      </c>
    </row>
    <row r="969" spans="1:17" x14ac:dyDescent="0.25">
      <c r="A969" t="s">
        <v>967</v>
      </c>
      <c r="B969" s="5" t="str">
        <f>VLOOKUP(I969,KeyValues!$J$2:$K$1401,2)</f>
        <v>Dragon Jewel</v>
      </c>
      <c r="C969">
        <f t="shared" si="180"/>
        <v>2500</v>
      </c>
      <c r="D969">
        <f t="shared" si="181"/>
        <v>125</v>
      </c>
      <c r="E969">
        <f t="shared" si="182"/>
        <v>15</v>
      </c>
      <c r="F969" s="7" t="str">
        <f>VLOOKUP(E969,KeyValues!$A$2:$B984,2)</f>
        <v>Specific Items</v>
      </c>
      <c r="G969">
        <f t="shared" si="184"/>
        <v>49</v>
      </c>
      <c r="H969" s="7" t="str">
        <f>VLOOKUP($G969,KeyValues!$S$2:$T$64,2)</f>
        <v>Jewel</v>
      </c>
      <c r="I969">
        <f t="shared" si="183"/>
        <v>968</v>
      </c>
      <c r="J969">
        <f t="shared" si="185"/>
        <v>0</v>
      </c>
      <c r="K969" s="8">
        <f>IF(OR($E969=9,$E969=5),VLOOKUP(J969,KeyValues!$D$2:$E$562,2),IF(AND($E969=14,NOT(VLOOKUP(J969,KeyValues!$D$2:$E$562,2) = 0)),"???",0))</f>
        <v>0</v>
      </c>
      <c r="L969">
        <f t="shared" si="186"/>
        <v>0</v>
      </c>
      <c r="M969">
        <f t="shared" si="187"/>
        <v>0</v>
      </c>
      <c r="N969">
        <f t="shared" si="188"/>
        <v>13</v>
      </c>
      <c r="O969">
        <f t="shared" si="189"/>
        <v>0</v>
      </c>
      <c r="P969">
        <f t="shared" si="190"/>
        <v>3</v>
      </c>
      <c r="Q969">
        <f t="shared" si="191"/>
        <v>0</v>
      </c>
    </row>
    <row r="970" spans="1:17" x14ac:dyDescent="0.25">
      <c r="A970" t="s">
        <v>968</v>
      </c>
      <c r="B970" s="5" t="str">
        <f>VLOOKUP(I970,KeyValues!$J$2:$K$1401,2)</f>
        <v>Dragon Tie</v>
      </c>
      <c r="C970">
        <f t="shared" si="180"/>
        <v>2500</v>
      </c>
      <c r="D970">
        <f t="shared" si="181"/>
        <v>125</v>
      </c>
      <c r="E970">
        <f t="shared" si="182"/>
        <v>15</v>
      </c>
      <c r="F970" s="7" t="str">
        <f>VLOOKUP(E970,KeyValues!$A$2:$B985,2)</f>
        <v>Specific Items</v>
      </c>
      <c r="G970">
        <f t="shared" si="184"/>
        <v>52</v>
      </c>
      <c r="H970" s="7" t="str">
        <f>VLOOKUP($G970,KeyValues!$S$2:$T$64,2)</f>
        <v>Tie</v>
      </c>
      <c r="I970">
        <f t="shared" si="183"/>
        <v>969</v>
      </c>
      <c r="J970">
        <f t="shared" si="185"/>
        <v>0</v>
      </c>
      <c r="K970" s="8">
        <f>IF(OR($E970=9,$E970=5),VLOOKUP(J970,KeyValues!$D$2:$E$562,2),IF(AND($E970=14,NOT(VLOOKUP(J970,KeyValues!$D$2:$E$562,2) = 0)),"???",0))</f>
        <v>0</v>
      </c>
      <c r="L970">
        <f t="shared" si="186"/>
        <v>0</v>
      </c>
      <c r="M970">
        <f t="shared" si="187"/>
        <v>0</v>
      </c>
      <c r="N970">
        <f t="shared" si="188"/>
        <v>10</v>
      </c>
      <c r="O970">
        <f t="shared" si="189"/>
        <v>0</v>
      </c>
      <c r="P970">
        <f t="shared" si="190"/>
        <v>3</v>
      </c>
      <c r="Q970">
        <f t="shared" si="191"/>
        <v>0</v>
      </c>
    </row>
    <row r="971" spans="1:17" x14ac:dyDescent="0.25">
      <c r="A971" t="s">
        <v>969</v>
      </c>
      <c r="B971" s="5" t="str">
        <f>VLOOKUP(I971,KeyValues!$J$2:$K$1401,2)</f>
        <v>Gabite Claw</v>
      </c>
      <c r="C971">
        <f t="shared" si="180"/>
        <v>2500</v>
      </c>
      <c r="D971">
        <f t="shared" si="181"/>
        <v>125</v>
      </c>
      <c r="E971">
        <f t="shared" si="182"/>
        <v>15</v>
      </c>
      <c r="F971" s="7" t="str">
        <f>VLOOKUP(E971,KeyValues!$A$2:$B986,2)</f>
        <v>Specific Items</v>
      </c>
      <c r="G971">
        <f t="shared" si="184"/>
        <v>39</v>
      </c>
      <c r="H971" s="7" t="str">
        <f>VLOOKUP($G971,KeyValues!$S$2:$T$64,2)</f>
        <v>Claw</v>
      </c>
      <c r="I971">
        <f t="shared" si="183"/>
        <v>970</v>
      </c>
      <c r="J971">
        <f t="shared" si="185"/>
        <v>0</v>
      </c>
      <c r="K971" s="8">
        <f>IF(OR($E971=9,$E971=5),VLOOKUP(J971,KeyValues!$D$2:$E$562,2),IF(AND($E971=14,NOT(VLOOKUP(J971,KeyValues!$D$2:$E$562,2) = 0)),"???",0))</f>
        <v>0</v>
      </c>
      <c r="L971">
        <f t="shared" si="186"/>
        <v>0</v>
      </c>
      <c r="M971">
        <f t="shared" si="187"/>
        <v>0</v>
      </c>
      <c r="N971">
        <f t="shared" si="188"/>
        <v>0</v>
      </c>
      <c r="O971">
        <f t="shared" si="189"/>
        <v>0</v>
      </c>
      <c r="P971">
        <f t="shared" si="190"/>
        <v>3</v>
      </c>
      <c r="Q971">
        <f t="shared" si="191"/>
        <v>0</v>
      </c>
    </row>
    <row r="972" spans="1:17" x14ac:dyDescent="0.25">
      <c r="A972" t="s">
        <v>970</v>
      </c>
      <c r="B972" s="5" t="str">
        <f>VLOOKUP(I972,KeyValues!$J$2:$K$1401,2)</f>
        <v>Gabite Fang</v>
      </c>
      <c r="C972">
        <f t="shared" si="180"/>
        <v>2500</v>
      </c>
      <c r="D972">
        <f t="shared" si="181"/>
        <v>125</v>
      </c>
      <c r="E972">
        <f t="shared" si="182"/>
        <v>15</v>
      </c>
      <c r="F972" s="7" t="str">
        <f>VLOOKUP(E972,KeyValues!$A$2:$B987,2)</f>
        <v>Specific Items</v>
      </c>
      <c r="G972">
        <f t="shared" si="184"/>
        <v>32</v>
      </c>
      <c r="H972" s="7" t="str">
        <f>VLOOKUP($G972,KeyValues!$S$2:$T$64,2)</f>
        <v>Fang</v>
      </c>
      <c r="I972">
        <f t="shared" si="183"/>
        <v>971</v>
      </c>
      <c r="J972">
        <f t="shared" si="185"/>
        <v>0</v>
      </c>
      <c r="K972" s="8">
        <f>IF(OR($E972=9,$E972=5),VLOOKUP(J972,KeyValues!$D$2:$E$562,2),IF(AND($E972=14,NOT(VLOOKUP(J972,KeyValues!$D$2:$E$562,2) = 0)),"???",0))</f>
        <v>0</v>
      </c>
      <c r="L972">
        <f t="shared" si="186"/>
        <v>0</v>
      </c>
      <c r="M972">
        <f t="shared" si="187"/>
        <v>0</v>
      </c>
      <c r="N972">
        <f t="shared" si="188"/>
        <v>0</v>
      </c>
      <c r="O972">
        <f t="shared" si="189"/>
        <v>0</v>
      </c>
      <c r="P972">
        <f t="shared" si="190"/>
        <v>3</v>
      </c>
      <c r="Q972">
        <f t="shared" si="191"/>
        <v>0</v>
      </c>
    </row>
    <row r="973" spans="1:17" x14ac:dyDescent="0.25">
      <c r="A973" t="s">
        <v>971</v>
      </c>
      <c r="B973" s="5" t="str">
        <f>VLOOKUP(I973,KeyValues!$J$2:$K$1401,2)</f>
        <v>Star Rock</v>
      </c>
      <c r="C973">
        <f t="shared" si="180"/>
        <v>2500</v>
      </c>
      <c r="D973">
        <f t="shared" si="181"/>
        <v>125</v>
      </c>
      <c r="E973">
        <f t="shared" si="182"/>
        <v>15</v>
      </c>
      <c r="F973" s="7" t="str">
        <f>VLOOKUP(E973,KeyValues!$A$2:$B988,2)</f>
        <v>Specific Items</v>
      </c>
      <c r="G973">
        <f t="shared" si="184"/>
        <v>49</v>
      </c>
      <c r="H973" s="7" t="str">
        <f>VLOOKUP($G973,KeyValues!$S$2:$T$64,2)</f>
        <v>Jewel</v>
      </c>
      <c r="I973">
        <f t="shared" si="183"/>
        <v>972</v>
      </c>
      <c r="J973">
        <f t="shared" si="185"/>
        <v>0</v>
      </c>
      <c r="K973" s="8">
        <f>IF(OR($E973=9,$E973=5),VLOOKUP(J973,KeyValues!$D$2:$E$562,2),IF(AND($E973=14,NOT(VLOOKUP(J973,KeyValues!$D$2:$E$562,2) = 0)),"???",0))</f>
        <v>0</v>
      </c>
      <c r="L973">
        <f t="shared" si="186"/>
        <v>0</v>
      </c>
      <c r="M973">
        <f t="shared" si="187"/>
        <v>0</v>
      </c>
      <c r="N973">
        <f t="shared" si="188"/>
        <v>4</v>
      </c>
      <c r="O973">
        <f t="shared" si="189"/>
        <v>0</v>
      </c>
      <c r="P973">
        <f t="shared" si="190"/>
        <v>3</v>
      </c>
      <c r="Q973">
        <f t="shared" si="191"/>
        <v>0</v>
      </c>
    </row>
    <row r="974" spans="1:17" x14ac:dyDescent="0.25">
      <c r="A974" t="s">
        <v>972</v>
      </c>
      <c r="B974" s="5" t="str">
        <f>VLOOKUP(I974,KeyValues!$J$2:$K$1401,2)</f>
        <v>Meteor Torc</v>
      </c>
      <c r="C974">
        <f t="shared" si="180"/>
        <v>2500</v>
      </c>
      <c r="D974">
        <f t="shared" si="181"/>
        <v>125</v>
      </c>
      <c r="E974">
        <f t="shared" si="182"/>
        <v>15</v>
      </c>
      <c r="F974" s="7" t="str">
        <f>VLOOKUP(E974,KeyValues!$A$2:$B989,2)</f>
        <v>Specific Items</v>
      </c>
      <c r="G974">
        <f t="shared" si="184"/>
        <v>54</v>
      </c>
      <c r="H974" s="7" t="str">
        <f>VLOOKUP($G974,KeyValues!$S$2:$T$64,2)</f>
        <v>Ring</v>
      </c>
      <c r="I974">
        <f t="shared" si="183"/>
        <v>973</v>
      </c>
      <c r="J974">
        <f t="shared" si="185"/>
        <v>0</v>
      </c>
      <c r="K974" s="8">
        <f>IF(OR($E974=9,$E974=5),VLOOKUP(J974,KeyValues!$D$2:$E$562,2),IF(AND($E974=14,NOT(VLOOKUP(J974,KeyValues!$D$2:$E$562,2) = 0)),"???",0))</f>
        <v>0</v>
      </c>
      <c r="L974">
        <f t="shared" si="186"/>
        <v>0</v>
      </c>
      <c r="M974">
        <f t="shared" si="187"/>
        <v>0</v>
      </c>
      <c r="N974">
        <f t="shared" si="188"/>
        <v>5</v>
      </c>
      <c r="O974">
        <f t="shared" si="189"/>
        <v>0</v>
      </c>
      <c r="P974">
        <f t="shared" si="190"/>
        <v>3</v>
      </c>
      <c r="Q974">
        <f t="shared" si="191"/>
        <v>0</v>
      </c>
    </row>
    <row r="975" spans="1:17" x14ac:dyDescent="0.25">
      <c r="A975" t="s">
        <v>973</v>
      </c>
      <c r="B975" s="5" t="str">
        <f>VLOOKUP(I975,KeyValues!$J$2:$K$1401,2)</f>
        <v>Gar-Claw</v>
      </c>
      <c r="C975">
        <f t="shared" si="180"/>
        <v>2500</v>
      </c>
      <c r="D975">
        <f t="shared" si="181"/>
        <v>125</v>
      </c>
      <c r="E975">
        <f t="shared" si="182"/>
        <v>15</v>
      </c>
      <c r="F975" s="7" t="str">
        <f>VLOOKUP(E975,KeyValues!$A$2:$B990,2)</f>
        <v>Specific Items</v>
      </c>
      <c r="G975">
        <f t="shared" si="184"/>
        <v>39</v>
      </c>
      <c r="H975" s="7" t="str">
        <f>VLOOKUP($G975,KeyValues!$S$2:$T$64,2)</f>
        <v>Claw</v>
      </c>
      <c r="I975">
        <f t="shared" si="183"/>
        <v>974</v>
      </c>
      <c r="J975">
        <f t="shared" si="185"/>
        <v>0</v>
      </c>
      <c r="K975" s="8">
        <f>IF(OR($E975=9,$E975=5),VLOOKUP(J975,KeyValues!$D$2:$E$562,2),IF(AND($E975=14,NOT(VLOOKUP(J975,KeyValues!$D$2:$E$562,2) = 0)),"???",0))</f>
        <v>0</v>
      </c>
      <c r="L975">
        <f t="shared" si="186"/>
        <v>0</v>
      </c>
      <c r="M975">
        <f t="shared" si="187"/>
        <v>0</v>
      </c>
      <c r="N975">
        <f t="shared" si="188"/>
        <v>0</v>
      </c>
      <c r="O975">
        <f t="shared" si="189"/>
        <v>0</v>
      </c>
      <c r="P975">
        <f t="shared" si="190"/>
        <v>3</v>
      </c>
      <c r="Q975">
        <f t="shared" si="191"/>
        <v>0</v>
      </c>
    </row>
    <row r="976" spans="1:17" x14ac:dyDescent="0.25">
      <c r="A976" t="s">
        <v>974</v>
      </c>
      <c r="B976" s="5" t="str">
        <f>VLOOKUP(I976,KeyValues!$J$2:$K$1401,2)</f>
        <v>Gar-Fang</v>
      </c>
      <c r="C976">
        <f t="shared" si="180"/>
        <v>2500</v>
      </c>
      <c r="D976">
        <f t="shared" si="181"/>
        <v>125</v>
      </c>
      <c r="E976">
        <f t="shared" si="182"/>
        <v>15</v>
      </c>
      <c r="F976" s="7" t="str">
        <f>VLOOKUP(E976,KeyValues!$A$2:$B991,2)</f>
        <v>Specific Items</v>
      </c>
      <c r="G976">
        <f t="shared" si="184"/>
        <v>32</v>
      </c>
      <c r="H976" s="7" t="str">
        <f>VLOOKUP($G976,KeyValues!$S$2:$T$64,2)</f>
        <v>Fang</v>
      </c>
      <c r="I976">
        <f t="shared" si="183"/>
        <v>975</v>
      </c>
      <c r="J976">
        <f t="shared" si="185"/>
        <v>0</v>
      </c>
      <c r="K976" s="8">
        <f>IF(OR($E976=9,$E976=5),VLOOKUP(J976,KeyValues!$D$2:$E$562,2),IF(AND($E976=14,NOT(VLOOKUP(J976,KeyValues!$D$2:$E$562,2) = 0)),"???",0))</f>
        <v>0</v>
      </c>
      <c r="L976">
        <f t="shared" si="186"/>
        <v>0</v>
      </c>
      <c r="M976">
        <f t="shared" si="187"/>
        <v>0</v>
      </c>
      <c r="N976">
        <f t="shared" si="188"/>
        <v>0</v>
      </c>
      <c r="O976">
        <f t="shared" si="189"/>
        <v>0</v>
      </c>
      <c r="P976">
        <f t="shared" si="190"/>
        <v>3</v>
      </c>
      <c r="Q976">
        <f t="shared" si="191"/>
        <v>0</v>
      </c>
    </row>
    <row r="977" spans="1:17" x14ac:dyDescent="0.25">
      <c r="A977" t="s">
        <v>975</v>
      </c>
      <c r="B977" s="5" t="str">
        <f>VLOOKUP(I977,KeyValues!$J$2:$K$1401,2)</f>
        <v>Speed Tag</v>
      </c>
      <c r="C977">
        <f t="shared" si="180"/>
        <v>2500</v>
      </c>
      <c r="D977">
        <f t="shared" si="181"/>
        <v>125</v>
      </c>
      <c r="E977">
        <f t="shared" si="182"/>
        <v>15</v>
      </c>
      <c r="F977" s="7" t="str">
        <f>VLOOKUP(E977,KeyValues!$A$2:$B992,2)</f>
        <v>Specific Items</v>
      </c>
      <c r="G977">
        <f t="shared" si="184"/>
        <v>27</v>
      </c>
      <c r="H977" s="7" t="str">
        <f>VLOOKUP($G977,KeyValues!$S$2:$T$64,2)</f>
        <v>Tag</v>
      </c>
      <c r="I977">
        <f t="shared" si="183"/>
        <v>976</v>
      </c>
      <c r="J977">
        <f t="shared" si="185"/>
        <v>0</v>
      </c>
      <c r="K977" s="8">
        <f>IF(OR($E977=9,$E977=5),VLOOKUP(J977,KeyValues!$D$2:$E$562,2),IF(AND($E977=14,NOT(VLOOKUP(J977,KeyValues!$D$2:$E$562,2) = 0)),"???",0))</f>
        <v>0</v>
      </c>
      <c r="L977">
        <f t="shared" si="186"/>
        <v>0</v>
      </c>
      <c r="M977">
        <f t="shared" si="187"/>
        <v>0</v>
      </c>
      <c r="N977">
        <f t="shared" si="188"/>
        <v>13</v>
      </c>
      <c r="O977">
        <f t="shared" si="189"/>
        <v>0</v>
      </c>
      <c r="P977">
        <f t="shared" si="190"/>
        <v>3</v>
      </c>
      <c r="Q977">
        <f t="shared" si="191"/>
        <v>0</v>
      </c>
    </row>
    <row r="978" spans="1:17" x14ac:dyDescent="0.25">
      <c r="A978" t="s">
        <v>976</v>
      </c>
      <c r="B978" s="5" t="str">
        <f>VLOOKUP(I978,KeyValues!$J$2:$K$1401,2)</f>
        <v>Mach Scarf</v>
      </c>
      <c r="C978">
        <f t="shared" si="180"/>
        <v>2500</v>
      </c>
      <c r="D978">
        <f t="shared" si="181"/>
        <v>125</v>
      </c>
      <c r="E978">
        <f t="shared" si="182"/>
        <v>15</v>
      </c>
      <c r="F978" s="7" t="str">
        <f>VLOOKUP(E978,KeyValues!$A$2:$B993,2)</f>
        <v>Specific Items</v>
      </c>
      <c r="G978">
        <f t="shared" si="184"/>
        <v>37</v>
      </c>
      <c r="H978" s="7" t="str">
        <f>VLOOKUP($G978,KeyValues!$S$2:$T$64,2)</f>
        <v>Scarf 2</v>
      </c>
      <c r="I978">
        <f t="shared" si="183"/>
        <v>977</v>
      </c>
      <c r="J978">
        <f t="shared" si="185"/>
        <v>0</v>
      </c>
      <c r="K978" s="8">
        <f>IF(OR($E978=9,$E978=5),VLOOKUP(J978,KeyValues!$D$2:$E$562,2),IF(AND($E978=14,NOT(VLOOKUP(J978,KeyValues!$D$2:$E$562,2) = 0)),"???",0))</f>
        <v>0</v>
      </c>
      <c r="L978">
        <f t="shared" si="186"/>
        <v>0</v>
      </c>
      <c r="M978">
        <f t="shared" si="187"/>
        <v>0</v>
      </c>
      <c r="N978">
        <f t="shared" si="188"/>
        <v>12</v>
      </c>
      <c r="O978">
        <f t="shared" si="189"/>
        <v>0</v>
      </c>
      <c r="P978">
        <f t="shared" si="190"/>
        <v>3</v>
      </c>
      <c r="Q978">
        <f t="shared" si="191"/>
        <v>0</v>
      </c>
    </row>
    <row r="979" spans="1:17" x14ac:dyDescent="0.25">
      <c r="A979" t="s">
        <v>977</v>
      </c>
      <c r="B979" s="5" t="str">
        <f>VLOOKUP(I979,KeyValues!$J$2:$K$1401,2)</f>
        <v>Riolu Tail</v>
      </c>
      <c r="C979">
        <f t="shared" si="180"/>
        <v>2500</v>
      </c>
      <c r="D979">
        <f t="shared" si="181"/>
        <v>125</v>
      </c>
      <c r="E979">
        <f t="shared" si="182"/>
        <v>15</v>
      </c>
      <c r="F979" s="7" t="str">
        <f>VLOOKUP(E979,KeyValues!$A$2:$B994,2)</f>
        <v>Specific Items</v>
      </c>
      <c r="G979">
        <f t="shared" si="184"/>
        <v>26</v>
      </c>
      <c r="H979" s="7" t="str">
        <f>VLOOKUP($G979,KeyValues!$S$2:$T$64,2)</f>
        <v>Tail 1</v>
      </c>
      <c r="I979">
        <f t="shared" si="183"/>
        <v>978</v>
      </c>
      <c r="J979">
        <f t="shared" si="185"/>
        <v>0</v>
      </c>
      <c r="K979" s="8">
        <f>IF(OR($E979=9,$E979=5),VLOOKUP(J979,KeyValues!$D$2:$E$562,2),IF(AND($E979=14,NOT(VLOOKUP(J979,KeyValues!$D$2:$E$562,2) = 0)),"???",0))</f>
        <v>0</v>
      </c>
      <c r="L979">
        <f t="shared" si="186"/>
        <v>0</v>
      </c>
      <c r="M979">
        <f t="shared" si="187"/>
        <v>0</v>
      </c>
      <c r="N979">
        <f t="shared" si="188"/>
        <v>1</v>
      </c>
      <c r="O979">
        <f t="shared" si="189"/>
        <v>0</v>
      </c>
      <c r="P979">
        <f t="shared" si="190"/>
        <v>3</v>
      </c>
      <c r="Q979">
        <f t="shared" si="191"/>
        <v>0</v>
      </c>
    </row>
    <row r="980" spans="1:17" x14ac:dyDescent="0.25">
      <c r="A980" t="s">
        <v>978</v>
      </c>
      <c r="B980" s="5" t="str">
        <f>VLOOKUP(I980,KeyValues!$J$2:$K$1401,2)</f>
        <v>Riolu Card</v>
      </c>
      <c r="C980">
        <f t="shared" si="180"/>
        <v>2500</v>
      </c>
      <c r="D980">
        <f t="shared" si="181"/>
        <v>125</v>
      </c>
      <c r="E980">
        <f t="shared" si="182"/>
        <v>15</v>
      </c>
      <c r="F980" s="7" t="str">
        <f>VLOOKUP(E980,KeyValues!$A$2:$B995,2)</f>
        <v>Specific Items</v>
      </c>
      <c r="G980">
        <f t="shared" si="184"/>
        <v>27</v>
      </c>
      <c r="H980" s="7" t="str">
        <f>VLOOKUP($G980,KeyValues!$S$2:$T$64,2)</f>
        <v>Tag</v>
      </c>
      <c r="I980">
        <f t="shared" si="183"/>
        <v>979</v>
      </c>
      <c r="J980">
        <f t="shared" si="185"/>
        <v>0</v>
      </c>
      <c r="K980" s="8">
        <f>IF(OR($E980=9,$E980=5),VLOOKUP(J980,KeyValues!$D$2:$E$562,2),IF(AND($E980=14,NOT(VLOOKUP(J980,KeyValues!$D$2:$E$562,2) = 0)),"???",0))</f>
        <v>0</v>
      </c>
      <c r="L980">
        <f t="shared" si="186"/>
        <v>0</v>
      </c>
      <c r="M980">
        <f t="shared" si="187"/>
        <v>0</v>
      </c>
      <c r="N980">
        <f t="shared" si="188"/>
        <v>14</v>
      </c>
      <c r="O980">
        <f t="shared" si="189"/>
        <v>0</v>
      </c>
      <c r="P980">
        <f t="shared" si="190"/>
        <v>3</v>
      </c>
      <c r="Q980">
        <f t="shared" si="191"/>
        <v>0</v>
      </c>
    </row>
    <row r="981" spans="1:17" x14ac:dyDescent="0.25">
      <c r="A981" t="s">
        <v>979</v>
      </c>
      <c r="B981" s="5" t="str">
        <f>VLOOKUP(I981,KeyValues!$J$2:$K$1401,2)</f>
        <v>Valiant Rock</v>
      </c>
      <c r="C981">
        <f t="shared" si="180"/>
        <v>2500</v>
      </c>
      <c r="D981">
        <f t="shared" si="181"/>
        <v>125</v>
      </c>
      <c r="E981">
        <f t="shared" si="182"/>
        <v>15</v>
      </c>
      <c r="F981" s="7" t="str">
        <f>VLOOKUP(E981,KeyValues!$A$2:$B996,2)</f>
        <v>Specific Items</v>
      </c>
      <c r="G981">
        <f t="shared" si="184"/>
        <v>49</v>
      </c>
      <c r="H981" s="7" t="str">
        <f>VLOOKUP($G981,KeyValues!$S$2:$T$64,2)</f>
        <v>Jewel</v>
      </c>
      <c r="I981">
        <f t="shared" si="183"/>
        <v>980</v>
      </c>
      <c r="J981">
        <f t="shared" si="185"/>
        <v>0</v>
      </c>
      <c r="K981" s="8">
        <f>IF(OR($E981=9,$E981=5),VLOOKUP(J981,KeyValues!$D$2:$E$562,2),IF(AND($E981=14,NOT(VLOOKUP(J981,KeyValues!$D$2:$E$562,2) = 0)),"???",0))</f>
        <v>0</v>
      </c>
      <c r="L981">
        <f t="shared" si="186"/>
        <v>0</v>
      </c>
      <c r="M981">
        <f t="shared" si="187"/>
        <v>0</v>
      </c>
      <c r="N981">
        <f t="shared" si="188"/>
        <v>6</v>
      </c>
      <c r="O981">
        <f t="shared" si="189"/>
        <v>0</v>
      </c>
      <c r="P981">
        <f t="shared" si="190"/>
        <v>3</v>
      </c>
      <c r="Q981">
        <f t="shared" si="191"/>
        <v>0</v>
      </c>
    </row>
    <row r="982" spans="1:17" x14ac:dyDescent="0.25">
      <c r="A982" t="s">
        <v>980</v>
      </c>
      <c r="B982" s="5" t="str">
        <f>VLOOKUP(I982,KeyValues!$J$2:$K$1401,2)</f>
        <v>Emit Ring</v>
      </c>
      <c r="C982">
        <f t="shared" si="180"/>
        <v>2500</v>
      </c>
      <c r="D982">
        <f t="shared" si="181"/>
        <v>125</v>
      </c>
      <c r="E982">
        <f t="shared" si="182"/>
        <v>15</v>
      </c>
      <c r="F982" s="7" t="str">
        <f>VLOOKUP(E982,KeyValues!$A$2:$B997,2)</f>
        <v>Specific Items</v>
      </c>
      <c r="G982">
        <f t="shared" si="184"/>
        <v>54</v>
      </c>
      <c r="H982" s="7" t="str">
        <f>VLOOKUP($G982,KeyValues!$S$2:$T$64,2)</f>
        <v>Ring</v>
      </c>
      <c r="I982">
        <f t="shared" si="183"/>
        <v>981</v>
      </c>
      <c r="J982">
        <f t="shared" si="185"/>
        <v>0</v>
      </c>
      <c r="K982" s="8">
        <f>IF(OR($E982=9,$E982=5),VLOOKUP(J982,KeyValues!$D$2:$E$562,2),IF(AND($E982=14,NOT(VLOOKUP(J982,KeyValues!$D$2:$E$562,2) = 0)),"???",0))</f>
        <v>0</v>
      </c>
      <c r="L982">
        <f t="shared" si="186"/>
        <v>0</v>
      </c>
      <c r="M982">
        <f t="shared" si="187"/>
        <v>0</v>
      </c>
      <c r="N982">
        <f t="shared" si="188"/>
        <v>10</v>
      </c>
      <c r="O982">
        <f t="shared" si="189"/>
        <v>0</v>
      </c>
      <c r="P982">
        <f t="shared" si="190"/>
        <v>3</v>
      </c>
      <c r="Q982">
        <f t="shared" si="191"/>
        <v>0</v>
      </c>
    </row>
    <row r="983" spans="1:17" x14ac:dyDescent="0.25">
      <c r="A983" t="s">
        <v>981</v>
      </c>
      <c r="B983" s="5" t="str">
        <f>VLOOKUP(I983,KeyValues!$J$2:$K$1401,2)</f>
        <v>Lucario Fang</v>
      </c>
      <c r="C983">
        <f t="shared" si="180"/>
        <v>2500</v>
      </c>
      <c r="D983">
        <f t="shared" si="181"/>
        <v>125</v>
      </c>
      <c r="E983">
        <f t="shared" si="182"/>
        <v>15</v>
      </c>
      <c r="F983" s="7" t="str">
        <f>VLOOKUP(E983,KeyValues!$A$2:$B998,2)</f>
        <v>Specific Items</v>
      </c>
      <c r="G983">
        <f t="shared" si="184"/>
        <v>32</v>
      </c>
      <c r="H983" s="7" t="str">
        <f>VLOOKUP($G983,KeyValues!$S$2:$T$64,2)</f>
        <v>Fang</v>
      </c>
      <c r="I983">
        <f t="shared" si="183"/>
        <v>982</v>
      </c>
      <c r="J983">
        <f t="shared" si="185"/>
        <v>0</v>
      </c>
      <c r="K983" s="8">
        <f>IF(OR($E983=9,$E983=5),VLOOKUP(J983,KeyValues!$D$2:$E$562,2),IF(AND($E983=14,NOT(VLOOKUP(J983,KeyValues!$D$2:$E$562,2) = 0)),"???",0))</f>
        <v>0</v>
      </c>
      <c r="L983">
        <f t="shared" si="186"/>
        <v>0</v>
      </c>
      <c r="M983">
        <f t="shared" si="187"/>
        <v>0</v>
      </c>
      <c r="N983">
        <f t="shared" si="188"/>
        <v>0</v>
      </c>
      <c r="O983">
        <f t="shared" si="189"/>
        <v>0</v>
      </c>
      <c r="P983">
        <f t="shared" si="190"/>
        <v>3</v>
      </c>
      <c r="Q983">
        <f t="shared" si="191"/>
        <v>0</v>
      </c>
    </row>
    <row r="984" spans="1:17" x14ac:dyDescent="0.25">
      <c r="A984" t="s">
        <v>982</v>
      </c>
      <c r="B984" s="5" t="str">
        <f>VLOOKUP(I984,KeyValues!$J$2:$K$1401,2)</f>
        <v>Lucario Card</v>
      </c>
      <c r="C984">
        <f t="shared" si="180"/>
        <v>2500</v>
      </c>
      <c r="D984">
        <f t="shared" si="181"/>
        <v>125</v>
      </c>
      <c r="E984">
        <f t="shared" si="182"/>
        <v>15</v>
      </c>
      <c r="F984" s="7" t="str">
        <f>VLOOKUP(E984,KeyValues!$A$2:$B999,2)</f>
        <v>Specific Items</v>
      </c>
      <c r="G984">
        <f t="shared" si="184"/>
        <v>27</v>
      </c>
      <c r="H984" s="7" t="str">
        <f>VLOOKUP($G984,KeyValues!$S$2:$T$64,2)</f>
        <v>Tag</v>
      </c>
      <c r="I984">
        <f t="shared" si="183"/>
        <v>983</v>
      </c>
      <c r="J984">
        <f t="shared" si="185"/>
        <v>0</v>
      </c>
      <c r="K984" s="8">
        <f>IF(OR($E984=9,$E984=5),VLOOKUP(J984,KeyValues!$D$2:$E$562,2),IF(AND($E984=14,NOT(VLOOKUP(J984,KeyValues!$D$2:$E$562,2) = 0)),"???",0))</f>
        <v>0</v>
      </c>
      <c r="L984">
        <f t="shared" si="186"/>
        <v>0</v>
      </c>
      <c r="M984">
        <f t="shared" si="187"/>
        <v>0</v>
      </c>
      <c r="N984">
        <f t="shared" si="188"/>
        <v>14</v>
      </c>
      <c r="O984">
        <f t="shared" si="189"/>
        <v>0</v>
      </c>
      <c r="P984">
        <f t="shared" si="190"/>
        <v>3</v>
      </c>
      <c r="Q984">
        <f t="shared" si="191"/>
        <v>0</v>
      </c>
    </row>
    <row r="985" spans="1:17" x14ac:dyDescent="0.25">
      <c r="A985" t="s">
        <v>983</v>
      </c>
      <c r="B985" s="5" t="str">
        <f>VLOOKUP(I985,KeyValues!$J$2:$K$1401,2)</f>
        <v>Pledge Rock</v>
      </c>
      <c r="C985">
        <f t="shared" si="180"/>
        <v>2500</v>
      </c>
      <c r="D985">
        <f t="shared" si="181"/>
        <v>125</v>
      </c>
      <c r="E985">
        <f t="shared" si="182"/>
        <v>15</v>
      </c>
      <c r="F985" s="7" t="str">
        <f>VLOOKUP(E985,KeyValues!$A$2:$B1000,2)</f>
        <v>Specific Items</v>
      </c>
      <c r="G985">
        <f t="shared" si="184"/>
        <v>49</v>
      </c>
      <c r="H985" s="7" t="str">
        <f>VLOOKUP($G985,KeyValues!$S$2:$T$64,2)</f>
        <v>Jewel</v>
      </c>
      <c r="I985">
        <f t="shared" si="183"/>
        <v>984</v>
      </c>
      <c r="J985">
        <f t="shared" si="185"/>
        <v>0</v>
      </c>
      <c r="K985" s="8">
        <f>IF(OR($E985=9,$E985=5),VLOOKUP(J985,KeyValues!$D$2:$E$562,2),IF(AND($E985=14,NOT(VLOOKUP(J985,KeyValues!$D$2:$E$562,2) = 0)),"???",0))</f>
        <v>0</v>
      </c>
      <c r="L985">
        <f t="shared" si="186"/>
        <v>0</v>
      </c>
      <c r="M985">
        <f t="shared" si="187"/>
        <v>0</v>
      </c>
      <c r="N985">
        <f t="shared" si="188"/>
        <v>6</v>
      </c>
      <c r="O985">
        <f t="shared" si="189"/>
        <v>0</v>
      </c>
      <c r="P985">
        <f t="shared" si="190"/>
        <v>3</v>
      </c>
      <c r="Q985">
        <f t="shared" si="191"/>
        <v>0</v>
      </c>
    </row>
    <row r="986" spans="1:17" x14ac:dyDescent="0.25">
      <c r="A986" t="s">
        <v>984</v>
      </c>
      <c r="B986" s="5" t="str">
        <f>VLOOKUP(I986,KeyValues!$J$2:$K$1401,2)</f>
        <v>Ravage Ring</v>
      </c>
      <c r="C986">
        <f t="shared" si="180"/>
        <v>2500</v>
      </c>
      <c r="D986">
        <f t="shared" si="181"/>
        <v>125</v>
      </c>
      <c r="E986">
        <f t="shared" si="182"/>
        <v>15</v>
      </c>
      <c r="F986" s="7" t="str">
        <f>VLOOKUP(E986,KeyValues!$A$2:$B1001,2)</f>
        <v>Specific Items</v>
      </c>
      <c r="G986">
        <f t="shared" si="184"/>
        <v>54</v>
      </c>
      <c r="H986" s="7" t="str">
        <f>VLOOKUP($G986,KeyValues!$S$2:$T$64,2)</f>
        <v>Ring</v>
      </c>
      <c r="I986">
        <f t="shared" si="183"/>
        <v>985</v>
      </c>
      <c r="J986">
        <f t="shared" si="185"/>
        <v>0</v>
      </c>
      <c r="K986" s="8">
        <f>IF(OR($E986=9,$E986=5),VLOOKUP(J986,KeyValues!$D$2:$E$562,2),IF(AND($E986=14,NOT(VLOOKUP(J986,KeyValues!$D$2:$E$562,2) = 0)),"???",0))</f>
        <v>0</v>
      </c>
      <c r="L986">
        <f t="shared" si="186"/>
        <v>0</v>
      </c>
      <c r="M986">
        <f t="shared" si="187"/>
        <v>0</v>
      </c>
      <c r="N986">
        <f t="shared" si="188"/>
        <v>10</v>
      </c>
      <c r="O986">
        <f t="shared" si="189"/>
        <v>0</v>
      </c>
      <c r="P986">
        <f t="shared" si="190"/>
        <v>3</v>
      </c>
      <c r="Q986">
        <f t="shared" si="191"/>
        <v>0</v>
      </c>
    </row>
    <row r="987" spans="1:17" x14ac:dyDescent="0.25">
      <c r="A987" t="s">
        <v>985</v>
      </c>
      <c r="B987" s="5" t="str">
        <f>VLOOKUP(I987,KeyValues!$J$2:$K$1401,2)</f>
        <v>Mantyke Beam</v>
      </c>
      <c r="C987">
        <f t="shared" si="180"/>
        <v>2500</v>
      </c>
      <c r="D987">
        <f t="shared" si="181"/>
        <v>125</v>
      </c>
      <c r="E987">
        <f t="shared" si="182"/>
        <v>15</v>
      </c>
      <c r="F987" s="7" t="str">
        <f>VLOOKUP(E987,KeyValues!$A$2:$B1002,2)</f>
        <v>Specific Items</v>
      </c>
      <c r="G987">
        <f t="shared" si="184"/>
        <v>15</v>
      </c>
      <c r="H987" s="7" t="str">
        <f>VLOOKUP($G987,KeyValues!$S$2:$T$64,2)</f>
        <v>Sphere</v>
      </c>
      <c r="I987">
        <f t="shared" si="183"/>
        <v>986</v>
      </c>
      <c r="J987">
        <f t="shared" si="185"/>
        <v>0</v>
      </c>
      <c r="K987" s="8">
        <f>IF(OR($E987=9,$E987=5),VLOOKUP(J987,KeyValues!$D$2:$E$562,2),IF(AND($E987=14,NOT(VLOOKUP(J987,KeyValues!$D$2:$E$562,2) = 0)),"???",0))</f>
        <v>0</v>
      </c>
      <c r="L987">
        <f t="shared" si="186"/>
        <v>0</v>
      </c>
      <c r="M987">
        <f t="shared" si="187"/>
        <v>0</v>
      </c>
      <c r="N987">
        <f t="shared" si="188"/>
        <v>3</v>
      </c>
      <c r="O987">
        <f t="shared" si="189"/>
        <v>0</v>
      </c>
      <c r="P987">
        <f t="shared" si="190"/>
        <v>3</v>
      </c>
      <c r="Q987">
        <f t="shared" si="191"/>
        <v>0</v>
      </c>
    </row>
    <row r="988" spans="1:17" x14ac:dyDescent="0.25">
      <c r="A988" t="s">
        <v>986</v>
      </c>
      <c r="B988" s="5" t="str">
        <f>VLOOKUP(I988,KeyValues!$J$2:$K$1401,2)</f>
        <v>Mantyke Card</v>
      </c>
      <c r="C988">
        <f t="shared" si="180"/>
        <v>2500</v>
      </c>
      <c r="D988">
        <f t="shared" si="181"/>
        <v>125</v>
      </c>
      <c r="E988">
        <f t="shared" si="182"/>
        <v>15</v>
      </c>
      <c r="F988" s="7" t="str">
        <f>VLOOKUP(E988,KeyValues!$A$2:$B1003,2)</f>
        <v>Specific Items</v>
      </c>
      <c r="G988">
        <f t="shared" si="184"/>
        <v>27</v>
      </c>
      <c r="H988" s="7" t="str">
        <f>VLOOKUP($G988,KeyValues!$S$2:$T$64,2)</f>
        <v>Tag</v>
      </c>
      <c r="I988">
        <f t="shared" si="183"/>
        <v>987</v>
      </c>
      <c r="J988">
        <f t="shared" si="185"/>
        <v>0</v>
      </c>
      <c r="K988" s="8">
        <f>IF(OR($E988=9,$E988=5),VLOOKUP(J988,KeyValues!$D$2:$E$562,2),IF(AND($E988=14,NOT(VLOOKUP(J988,KeyValues!$D$2:$E$562,2) = 0)),"???",0))</f>
        <v>0</v>
      </c>
      <c r="L988">
        <f t="shared" si="186"/>
        <v>0</v>
      </c>
      <c r="M988">
        <f t="shared" si="187"/>
        <v>0</v>
      </c>
      <c r="N988">
        <f t="shared" si="188"/>
        <v>14</v>
      </c>
      <c r="O988">
        <f t="shared" si="189"/>
        <v>0</v>
      </c>
      <c r="P988">
        <f t="shared" si="190"/>
        <v>3</v>
      </c>
      <c r="Q988">
        <f t="shared" si="191"/>
        <v>0</v>
      </c>
    </row>
    <row r="989" spans="1:17" x14ac:dyDescent="0.25">
      <c r="A989" t="s">
        <v>987</v>
      </c>
      <c r="B989" s="5" t="str">
        <f>VLOOKUP(I989,KeyValues!$J$2:$K$1401,2)</f>
        <v>Waft Rock</v>
      </c>
      <c r="C989">
        <f t="shared" si="180"/>
        <v>2500</v>
      </c>
      <c r="D989">
        <f t="shared" si="181"/>
        <v>125</v>
      </c>
      <c r="E989">
        <f t="shared" si="182"/>
        <v>15</v>
      </c>
      <c r="F989" s="7" t="str">
        <f>VLOOKUP(E989,KeyValues!$A$2:$B1004,2)</f>
        <v>Specific Items</v>
      </c>
      <c r="G989">
        <f t="shared" si="184"/>
        <v>49</v>
      </c>
      <c r="H989" s="7" t="str">
        <f>VLOOKUP($G989,KeyValues!$S$2:$T$64,2)</f>
        <v>Jewel</v>
      </c>
      <c r="I989">
        <f t="shared" si="183"/>
        <v>988</v>
      </c>
      <c r="J989">
        <f t="shared" si="185"/>
        <v>0</v>
      </c>
      <c r="K989" s="8">
        <f>IF(OR($E989=9,$E989=5),VLOOKUP(J989,KeyValues!$D$2:$E$562,2),IF(AND($E989=14,NOT(VLOOKUP(J989,KeyValues!$D$2:$E$562,2) = 0)),"???",0))</f>
        <v>0</v>
      </c>
      <c r="L989">
        <f t="shared" si="186"/>
        <v>0</v>
      </c>
      <c r="M989">
        <f t="shared" si="187"/>
        <v>0</v>
      </c>
      <c r="N989">
        <f t="shared" si="188"/>
        <v>6</v>
      </c>
      <c r="O989">
        <f t="shared" si="189"/>
        <v>0</v>
      </c>
      <c r="P989">
        <f t="shared" si="190"/>
        <v>3</v>
      </c>
      <c r="Q989">
        <f t="shared" si="191"/>
        <v>0</v>
      </c>
    </row>
    <row r="990" spans="1:17" x14ac:dyDescent="0.25">
      <c r="A990" t="s">
        <v>988</v>
      </c>
      <c r="B990" s="5" t="str">
        <f>VLOOKUP(I990,KeyValues!$J$2:$K$1401,2)</f>
        <v>Ocean Bow</v>
      </c>
      <c r="C990">
        <f t="shared" si="180"/>
        <v>2500</v>
      </c>
      <c r="D990">
        <f t="shared" si="181"/>
        <v>125</v>
      </c>
      <c r="E990">
        <f t="shared" si="182"/>
        <v>15</v>
      </c>
      <c r="F990" s="7" t="str">
        <f>VLOOKUP(E990,KeyValues!$A$2:$B1005,2)</f>
        <v>Specific Items</v>
      </c>
      <c r="G990">
        <f t="shared" si="184"/>
        <v>52</v>
      </c>
      <c r="H990" s="7" t="str">
        <f>VLOOKUP($G990,KeyValues!$S$2:$T$64,2)</f>
        <v>Tie</v>
      </c>
      <c r="I990">
        <f t="shared" si="183"/>
        <v>989</v>
      </c>
      <c r="J990">
        <f t="shared" si="185"/>
        <v>0</v>
      </c>
      <c r="K990" s="8">
        <f>IF(OR($E990=9,$E990=5),VLOOKUP(J990,KeyValues!$D$2:$E$562,2),IF(AND($E990=14,NOT(VLOOKUP(J990,KeyValues!$D$2:$E$562,2) = 0)),"???",0))</f>
        <v>0</v>
      </c>
      <c r="L990">
        <f t="shared" si="186"/>
        <v>0</v>
      </c>
      <c r="M990">
        <f t="shared" si="187"/>
        <v>0</v>
      </c>
      <c r="N990">
        <f t="shared" si="188"/>
        <v>4</v>
      </c>
      <c r="O990">
        <f t="shared" si="189"/>
        <v>0</v>
      </c>
      <c r="P990">
        <f t="shared" si="190"/>
        <v>3</v>
      </c>
      <c r="Q990">
        <f t="shared" si="191"/>
        <v>0</v>
      </c>
    </row>
    <row r="991" spans="1:17" x14ac:dyDescent="0.25">
      <c r="A991" t="s">
        <v>989</v>
      </c>
      <c r="B991" s="5" t="str">
        <f>VLOOKUP(I991,KeyValues!$J$2:$K$1401,2)</f>
        <v>Mantine Foam</v>
      </c>
      <c r="C991">
        <f t="shared" si="180"/>
        <v>2500</v>
      </c>
      <c r="D991">
        <f t="shared" si="181"/>
        <v>125</v>
      </c>
      <c r="E991">
        <f t="shared" si="182"/>
        <v>15</v>
      </c>
      <c r="F991" s="7" t="str">
        <f>VLOOKUP(E991,KeyValues!$A$2:$B1006,2)</f>
        <v>Specific Items</v>
      </c>
      <c r="G991">
        <f t="shared" si="184"/>
        <v>15</v>
      </c>
      <c r="H991" s="7" t="str">
        <f>VLOOKUP($G991,KeyValues!$S$2:$T$64,2)</f>
        <v>Sphere</v>
      </c>
      <c r="I991">
        <f t="shared" si="183"/>
        <v>990</v>
      </c>
      <c r="J991">
        <f t="shared" si="185"/>
        <v>0</v>
      </c>
      <c r="K991" s="8">
        <f>IF(OR($E991=9,$E991=5),VLOOKUP(J991,KeyValues!$D$2:$E$562,2),IF(AND($E991=14,NOT(VLOOKUP(J991,KeyValues!$D$2:$E$562,2) = 0)),"???",0))</f>
        <v>0</v>
      </c>
      <c r="L991">
        <f t="shared" si="186"/>
        <v>0</v>
      </c>
      <c r="M991">
        <f t="shared" si="187"/>
        <v>0</v>
      </c>
      <c r="N991">
        <f t="shared" si="188"/>
        <v>12</v>
      </c>
      <c r="O991">
        <f t="shared" si="189"/>
        <v>0</v>
      </c>
      <c r="P991">
        <f t="shared" si="190"/>
        <v>3</v>
      </c>
      <c r="Q991">
        <f t="shared" si="191"/>
        <v>0</v>
      </c>
    </row>
    <row r="992" spans="1:17" x14ac:dyDescent="0.25">
      <c r="A992" t="s">
        <v>990</v>
      </c>
      <c r="B992" s="5" t="str">
        <f>VLOOKUP(I992,KeyValues!$J$2:$K$1401,2)</f>
        <v>Mantine Card</v>
      </c>
      <c r="C992">
        <f t="shared" si="180"/>
        <v>2500</v>
      </c>
      <c r="D992">
        <f t="shared" si="181"/>
        <v>125</v>
      </c>
      <c r="E992">
        <f t="shared" si="182"/>
        <v>15</v>
      </c>
      <c r="F992" s="7" t="str">
        <f>VLOOKUP(E992,KeyValues!$A$2:$B1007,2)</f>
        <v>Specific Items</v>
      </c>
      <c r="G992">
        <f t="shared" si="184"/>
        <v>27</v>
      </c>
      <c r="H992" s="7" t="str">
        <f>VLOOKUP($G992,KeyValues!$S$2:$T$64,2)</f>
        <v>Tag</v>
      </c>
      <c r="I992">
        <f t="shared" si="183"/>
        <v>991</v>
      </c>
      <c r="J992">
        <f t="shared" si="185"/>
        <v>0</v>
      </c>
      <c r="K992" s="8">
        <f>IF(OR($E992=9,$E992=5),VLOOKUP(J992,KeyValues!$D$2:$E$562,2),IF(AND($E992=14,NOT(VLOOKUP(J992,KeyValues!$D$2:$E$562,2) = 0)),"???",0))</f>
        <v>0</v>
      </c>
      <c r="L992">
        <f t="shared" si="186"/>
        <v>0</v>
      </c>
      <c r="M992">
        <f t="shared" si="187"/>
        <v>0</v>
      </c>
      <c r="N992">
        <f t="shared" si="188"/>
        <v>14</v>
      </c>
      <c r="O992">
        <f t="shared" si="189"/>
        <v>0</v>
      </c>
      <c r="P992">
        <f t="shared" si="190"/>
        <v>3</v>
      </c>
      <c r="Q992">
        <f t="shared" si="191"/>
        <v>0</v>
      </c>
    </row>
    <row r="993" spans="1:17" x14ac:dyDescent="0.25">
      <c r="A993" t="s">
        <v>991</v>
      </c>
      <c r="B993" s="5" t="str">
        <f>VLOOKUP(I993,KeyValues!$J$2:$K$1401,2)</f>
        <v>Sunset Rock</v>
      </c>
      <c r="C993">
        <f t="shared" si="180"/>
        <v>2500</v>
      </c>
      <c r="D993">
        <f t="shared" si="181"/>
        <v>125</v>
      </c>
      <c r="E993">
        <f t="shared" si="182"/>
        <v>15</v>
      </c>
      <c r="F993" s="7" t="str">
        <f>VLOOKUP(E993,KeyValues!$A$2:$B1008,2)</f>
        <v>Specific Items</v>
      </c>
      <c r="G993">
        <f t="shared" si="184"/>
        <v>49</v>
      </c>
      <c r="H993" s="7" t="str">
        <f>VLOOKUP($G993,KeyValues!$S$2:$T$64,2)</f>
        <v>Jewel</v>
      </c>
      <c r="I993">
        <f t="shared" si="183"/>
        <v>992</v>
      </c>
      <c r="J993">
        <f t="shared" si="185"/>
        <v>0</v>
      </c>
      <c r="K993" s="8">
        <f>IF(OR($E993=9,$E993=5),VLOOKUP(J993,KeyValues!$D$2:$E$562,2),IF(AND($E993=14,NOT(VLOOKUP(J993,KeyValues!$D$2:$E$562,2) = 0)),"???",0))</f>
        <v>0</v>
      </c>
      <c r="L993">
        <f t="shared" si="186"/>
        <v>0</v>
      </c>
      <c r="M993">
        <f t="shared" si="187"/>
        <v>0</v>
      </c>
      <c r="N993">
        <f t="shared" si="188"/>
        <v>6</v>
      </c>
      <c r="O993">
        <f t="shared" si="189"/>
        <v>0</v>
      </c>
      <c r="P993">
        <f t="shared" si="190"/>
        <v>3</v>
      </c>
      <c r="Q993">
        <f t="shared" si="191"/>
        <v>0</v>
      </c>
    </row>
    <row r="994" spans="1:17" x14ac:dyDescent="0.25">
      <c r="A994" t="s">
        <v>992</v>
      </c>
      <c r="B994" s="5" t="str">
        <f>VLOOKUP(I994,KeyValues!$J$2:$K$1401,2)</f>
        <v>Horizon Bow</v>
      </c>
      <c r="C994">
        <f t="shared" si="180"/>
        <v>2500</v>
      </c>
      <c r="D994">
        <f t="shared" si="181"/>
        <v>125</v>
      </c>
      <c r="E994">
        <f t="shared" si="182"/>
        <v>15</v>
      </c>
      <c r="F994" s="7" t="str">
        <f>VLOOKUP(E994,KeyValues!$A$2:$B1009,2)</f>
        <v>Specific Items</v>
      </c>
      <c r="G994">
        <f t="shared" si="184"/>
        <v>52</v>
      </c>
      <c r="H994" s="7" t="str">
        <f>VLOOKUP($G994,KeyValues!$S$2:$T$64,2)</f>
        <v>Tie</v>
      </c>
      <c r="I994">
        <f t="shared" si="183"/>
        <v>993</v>
      </c>
      <c r="J994">
        <f t="shared" si="185"/>
        <v>0</v>
      </c>
      <c r="K994" s="8">
        <f>IF(OR($E994=9,$E994=5),VLOOKUP(J994,KeyValues!$D$2:$E$562,2),IF(AND($E994=14,NOT(VLOOKUP(J994,KeyValues!$D$2:$E$562,2) = 0)),"???",0))</f>
        <v>0</v>
      </c>
      <c r="L994">
        <f t="shared" si="186"/>
        <v>0</v>
      </c>
      <c r="M994">
        <f t="shared" si="187"/>
        <v>0</v>
      </c>
      <c r="N994">
        <f t="shared" si="188"/>
        <v>4</v>
      </c>
      <c r="O994">
        <f t="shared" si="189"/>
        <v>0</v>
      </c>
      <c r="P994">
        <f t="shared" si="190"/>
        <v>3</v>
      </c>
      <c r="Q994">
        <f t="shared" si="191"/>
        <v>0</v>
      </c>
    </row>
    <row r="995" spans="1:17" x14ac:dyDescent="0.25">
      <c r="A995" t="s">
        <v>993</v>
      </c>
      <c r="B995" s="5" t="str">
        <f>VLOOKUP(I995,KeyValues!$J$2:$K$1401,2)</f>
        <v>Phione Song</v>
      </c>
      <c r="C995">
        <f t="shared" si="180"/>
        <v>2500</v>
      </c>
      <c r="D995">
        <f t="shared" si="181"/>
        <v>125</v>
      </c>
      <c r="E995">
        <f t="shared" si="182"/>
        <v>15</v>
      </c>
      <c r="F995" s="7" t="str">
        <f>VLOOKUP(E995,KeyValues!$A$2:$B1010,2)</f>
        <v>Specific Items</v>
      </c>
      <c r="G995">
        <f t="shared" si="184"/>
        <v>7</v>
      </c>
      <c r="H995" s="7" t="str">
        <f>VLOOKUP($G995,KeyValues!$S$2:$T$64,2)</f>
        <v>Music Note</v>
      </c>
      <c r="I995">
        <f t="shared" si="183"/>
        <v>994</v>
      </c>
      <c r="J995">
        <f t="shared" si="185"/>
        <v>0</v>
      </c>
      <c r="K995" s="8">
        <f>IF(OR($E995=9,$E995=5),VLOOKUP(J995,KeyValues!$D$2:$E$562,2),IF(AND($E995=14,NOT(VLOOKUP(J995,KeyValues!$D$2:$E$562,2) = 0)),"???",0))</f>
        <v>0</v>
      </c>
      <c r="L995">
        <f t="shared" si="186"/>
        <v>0</v>
      </c>
      <c r="M995">
        <f t="shared" si="187"/>
        <v>0</v>
      </c>
      <c r="N995">
        <f t="shared" si="188"/>
        <v>0</v>
      </c>
      <c r="O995">
        <f t="shared" si="189"/>
        <v>0</v>
      </c>
      <c r="P995">
        <f t="shared" si="190"/>
        <v>3</v>
      </c>
      <c r="Q995">
        <f t="shared" si="191"/>
        <v>0</v>
      </c>
    </row>
    <row r="996" spans="1:17" x14ac:dyDescent="0.25">
      <c r="A996" t="s">
        <v>994</v>
      </c>
      <c r="B996" s="5" t="str">
        <f>VLOOKUP(I996,KeyValues!$J$2:$K$1401,2)</f>
        <v>Phione Card</v>
      </c>
      <c r="C996">
        <f t="shared" si="180"/>
        <v>2500</v>
      </c>
      <c r="D996">
        <f t="shared" si="181"/>
        <v>125</v>
      </c>
      <c r="E996">
        <f t="shared" si="182"/>
        <v>15</v>
      </c>
      <c r="F996" s="7" t="str">
        <f>VLOOKUP(E996,KeyValues!$A$2:$B1011,2)</f>
        <v>Specific Items</v>
      </c>
      <c r="G996">
        <f t="shared" si="184"/>
        <v>27</v>
      </c>
      <c r="H996" s="7" t="str">
        <f>VLOOKUP($G996,KeyValues!$S$2:$T$64,2)</f>
        <v>Tag</v>
      </c>
      <c r="I996">
        <f t="shared" si="183"/>
        <v>995</v>
      </c>
      <c r="J996">
        <f t="shared" si="185"/>
        <v>0</v>
      </c>
      <c r="K996" s="8">
        <f>IF(OR($E996=9,$E996=5),VLOOKUP(J996,KeyValues!$D$2:$E$562,2),IF(AND($E996=14,NOT(VLOOKUP(J996,KeyValues!$D$2:$E$562,2) = 0)),"???",0))</f>
        <v>0</v>
      </c>
      <c r="L996">
        <f t="shared" si="186"/>
        <v>0</v>
      </c>
      <c r="M996">
        <f t="shared" si="187"/>
        <v>0</v>
      </c>
      <c r="N996">
        <f t="shared" si="188"/>
        <v>14</v>
      </c>
      <c r="O996">
        <f t="shared" si="189"/>
        <v>0</v>
      </c>
      <c r="P996">
        <f t="shared" si="190"/>
        <v>3</v>
      </c>
      <c r="Q996">
        <f t="shared" si="191"/>
        <v>0</v>
      </c>
    </row>
    <row r="997" spans="1:17" x14ac:dyDescent="0.25">
      <c r="A997" t="s">
        <v>995</v>
      </c>
      <c r="B997" s="5" t="str">
        <f>VLOOKUP(I997,KeyValues!$J$2:$K$1401,2)</f>
        <v>Wave Jewel</v>
      </c>
      <c r="C997">
        <f t="shared" si="180"/>
        <v>2500</v>
      </c>
      <c r="D997">
        <f t="shared" si="181"/>
        <v>125</v>
      </c>
      <c r="E997">
        <f t="shared" si="182"/>
        <v>15</v>
      </c>
      <c r="F997" s="7" t="str">
        <f>VLOOKUP(E997,KeyValues!$A$2:$B1012,2)</f>
        <v>Specific Items</v>
      </c>
      <c r="G997">
        <f t="shared" si="184"/>
        <v>49</v>
      </c>
      <c r="H997" s="7" t="str">
        <f>VLOOKUP($G997,KeyValues!$S$2:$T$64,2)</f>
        <v>Jewel</v>
      </c>
      <c r="I997">
        <f t="shared" si="183"/>
        <v>996</v>
      </c>
      <c r="J997">
        <f t="shared" si="185"/>
        <v>0</v>
      </c>
      <c r="K997" s="8">
        <f>IF(OR($E997=9,$E997=5),VLOOKUP(J997,KeyValues!$D$2:$E$562,2),IF(AND($E997=14,NOT(VLOOKUP(J997,KeyValues!$D$2:$E$562,2) = 0)),"???",0))</f>
        <v>0</v>
      </c>
      <c r="L997">
        <f t="shared" si="186"/>
        <v>0</v>
      </c>
      <c r="M997">
        <f t="shared" si="187"/>
        <v>0</v>
      </c>
      <c r="N997">
        <f t="shared" si="188"/>
        <v>13</v>
      </c>
      <c r="O997">
        <f t="shared" si="189"/>
        <v>0</v>
      </c>
      <c r="P997">
        <f t="shared" si="190"/>
        <v>3</v>
      </c>
      <c r="Q997">
        <f t="shared" si="191"/>
        <v>0</v>
      </c>
    </row>
    <row r="998" spans="1:17" x14ac:dyDescent="0.25">
      <c r="A998" t="s">
        <v>996</v>
      </c>
      <c r="B998" s="5" t="str">
        <f>VLOOKUP(I998,KeyValues!$J$2:$K$1401,2)</f>
        <v>Ripple Cape</v>
      </c>
      <c r="C998">
        <f t="shared" si="180"/>
        <v>2500</v>
      </c>
      <c r="D998">
        <f t="shared" si="181"/>
        <v>125</v>
      </c>
      <c r="E998">
        <f t="shared" si="182"/>
        <v>15</v>
      </c>
      <c r="F998" s="7" t="str">
        <f>VLOOKUP(E998,KeyValues!$A$2:$B1013,2)</f>
        <v>Specific Items</v>
      </c>
      <c r="G998">
        <f t="shared" si="184"/>
        <v>37</v>
      </c>
      <c r="H998" s="7" t="str">
        <f>VLOOKUP($G998,KeyValues!$S$2:$T$64,2)</f>
        <v>Scarf 2</v>
      </c>
      <c r="I998">
        <f t="shared" si="183"/>
        <v>997</v>
      </c>
      <c r="J998">
        <f t="shared" si="185"/>
        <v>0</v>
      </c>
      <c r="K998" s="8">
        <f>IF(OR($E998=9,$E998=5),VLOOKUP(J998,KeyValues!$D$2:$E$562,2),IF(AND($E998=14,NOT(VLOOKUP(J998,KeyValues!$D$2:$E$562,2) = 0)),"???",0))</f>
        <v>0</v>
      </c>
      <c r="L998">
        <f t="shared" si="186"/>
        <v>0</v>
      </c>
      <c r="M998">
        <f t="shared" si="187"/>
        <v>0</v>
      </c>
      <c r="N998">
        <f t="shared" si="188"/>
        <v>3</v>
      </c>
      <c r="O998">
        <f t="shared" si="189"/>
        <v>0</v>
      </c>
      <c r="P998">
        <f t="shared" si="190"/>
        <v>3</v>
      </c>
      <c r="Q998">
        <f t="shared" si="191"/>
        <v>0</v>
      </c>
    </row>
    <row r="999" spans="1:17" x14ac:dyDescent="0.25">
      <c r="A999" t="s">
        <v>997</v>
      </c>
      <c r="B999" s="5" t="str">
        <f>VLOOKUP(I999,KeyValues!$J$2:$K$1401,2)</f>
        <v>Vulpix Tail</v>
      </c>
      <c r="C999">
        <f t="shared" si="180"/>
        <v>2500</v>
      </c>
      <c r="D999">
        <f t="shared" si="181"/>
        <v>125</v>
      </c>
      <c r="E999">
        <f t="shared" si="182"/>
        <v>15</v>
      </c>
      <c r="F999" s="7" t="str">
        <f>VLOOKUP(E999,KeyValues!$A$2:$B1014,2)</f>
        <v>Specific Items</v>
      </c>
      <c r="G999">
        <f t="shared" si="184"/>
        <v>26</v>
      </c>
      <c r="H999" s="7" t="str">
        <f>VLOOKUP($G999,KeyValues!$S$2:$T$64,2)</f>
        <v>Tail 1</v>
      </c>
      <c r="I999">
        <f t="shared" si="183"/>
        <v>998</v>
      </c>
      <c r="J999">
        <f t="shared" si="185"/>
        <v>0</v>
      </c>
      <c r="K999" s="8">
        <f>IF(OR($E999=9,$E999=5),VLOOKUP(J999,KeyValues!$D$2:$E$562,2),IF(AND($E999=14,NOT(VLOOKUP(J999,KeyValues!$D$2:$E$562,2) = 0)),"???",0))</f>
        <v>0</v>
      </c>
      <c r="L999">
        <f t="shared" si="186"/>
        <v>0</v>
      </c>
      <c r="M999">
        <f t="shared" si="187"/>
        <v>0</v>
      </c>
      <c r="N999">
        <f t="shared" si="188"/>
        <v>1</v>
      </c>
      <c r="O999">
        <f t="shared" si="189"/>
        <v>0</v>
      </c>
      <c r="P999">
        <f t="shared" si="190"/>
        <v>1</v>
      </c>
      <c r="Q999">
        <f t="shared" si="191"/>
        <v>0</v>
      </c>
    </row>
    <row r="1000" spans="1:17" x14ac:dyDescent="0.25">
      <c r="A1000" t="s">
        <v>998</v>
      </c>
      <c r="B1000" s="5" t="str">
        <f>VLOOKUP(I1000,KeyValues!$J$2:$K$1401,2)</f>
        <v>Vulpix Card</v>
      </c>
      <c r="C1000">
        <f t="shared" si="180"/>
        <v>2500</v>
      </c>
      <c r="D1000">
        <f t="shared" si="181"/>
        <v>125</v>
      </c>
      <c r="E1000">
        <f t="shared" si="182"/>
        <v>15</v>
      </c>
      <c r="F1000" s="7" t="str">
        <f>VLOOKUP(E1000,KeyValues!$A$2:$B1015,2)</f>
        <v>Specific Items</v>
      </c>
      <c r="G1000">
        <f t="shared" si="184"/>
        <v>27</v>
      </c>
      <c r="H1000" s="7" t="str">
        <f>VLOOKUP($G1000,KeyValues!$S$2:$T$64,2)</f>
        <v>Tag</v>
      </c>
      <c r="I1000">
        <f t="shared" si="183"/>
        <v>999</v>
      </c>
      <c r="J1000">
        <f t="shared" si="185"/>
        <v>0</v>
      </c>
      <c r="K1000" s="8">
        <f>IF(OR($E1000=9,$E1000=5),VLOOKUP(J1000,KeyValues!$D$2:$E$562,2),IF(AND($E1000=14,NOT(VLOOKUP(J1000,KeyValues!$D$2:$E$562,2) = 0)),"???",0))</f>
        <v>0</v>
      </c>
      <c r="L1000">
        <f t="shared" si="186"/>
        <v>0</v>
      </c>
      <c r="M1000">
        <f t="shared" si="187"/>
        <v>0</v>
      </c>
      <c r="N1000">
        <f t="shared" si="188"/>
        <v>14</v>
      </c>
      <c r="O1000">
        <f t="shared" si="189"/>
        <v>0</v>
      </c>
      <c r="P1000">
        <f t="shared" si="190"/>
        <v>1</v>
      </c>
      <c r="Q1000">
        <f t="shared" si="191"/>
        <v>0</v>
      </c>
    </row>
    <row r="1001" spans="1:17" x14ac:dyDescent="0.25">
      <c r="A1001" t="s">
        <v>999</v>
      </c>
      <c r="B1001" s="5" t="str">
        <f>VLOOKUP(I1001,KeyValues!$J$2:$K$1401,2)</f>
        <v>Vulpix Tag</v>
      </c>
      <c r="C1001">
        <f t="shared" si="180"/>
        <v>2500</v>
      </c>
      <c r="D1001">
        <f t="shared" si="181"/>
        <v>125</v>
      </c>
      <c r="E1001">
        <f t="shared" si="182"/>
        <v>15</v>
      </c>
      <c r="F1001" s="7" t="str">
        <f>VLOOKUP(E1001,KeyValues!$A$2:$B1016,2)</f>
        <v>Specific Items</v>
      </c>
      <c r="G1001">
        <f t="shared" si="184"/>
        <v>27</v>
      </c>
      <c r="H1001" s="7" t="str">
        <f>VLOOKUP($G1001,KeyValues!$S$2:$T$64,2)</f>
        <v>Tag</v>
      </c>
      <c r="I1001">
        <f t="shared" si="183"/>
        <v>1000</v>
      </c>
      <c r="J1001">
        <f t="shared" si="185"/>
        <v>0</v>
      </c>
      <c r="K1001" s="8">
        <f>IF(OR($E1001=9,$E1001=5),VLOOKUP(J1001,KeyValues!$D$2:$E$562,2),IF(AND($E1001=14,NOT(VLOOKUP(J1001,KeyValues!$D$2:$E$562,2) = 0)),"???",0))</f>
        <v>0</v>
      </c>
      <c r="L1001">
        <f t="shared" si="186"/>
        <v>0</v>
      </c>
      <c r="M1001">
        <f t="shared" si="187"/>
        <v>0</v>
      </c>
      <c r="N1001">
        <f t="shared" si="188"/>
        <v>13</v>
      </c>
      <c r="O1001">
        <f t="shared" si="189"/>
        <v>0</v>
      </c>
      <c r="P1001">
        <f t="shared" si="190"/>
        <v>1</v>
      </c>
      <c r="Q1001">
        <f t="shared" si="191"/>
        <v>0</v>
      </c>
    </row>
    <row r="1002" spans="1:17" x14ac:dyDescent="0.25">
      <c r="A1002" t="s">
        <v>1000</v>
      </c>
      <c r="B1002" s="5" t="str">
        <f>VLOOKUP(I1002,KeyValues!$J$2:$K$1401,2)</f>
        <v>Glowing Bow</v>
      </c>
      <c r="C1002">
        <f t="shared" si="180"/>
        <v>2500</v>
      </c>
      <c r="D1002">
        <f t="shared" si="181"/>
        <v>125</v>
      </c>
      <c r="E1002">
        <f t="shared" si="182"/>
        <v>15</v>
      </c>
      <c r="F1002" s="7" t="str">
        <f>VLOOKUP(E1002,KeyValues!$A$2:$B1017,2)</f>
        <v>Specific Items</v>
      </c>
      <c r="G1002">
        <f t="shared" si="184"/>
        <v>52</v>
      </c>
      <c r="H1002" s="7" t="str">
        <f>VLOOKUP($G1002,KeyValues!$S$2:$T$64,2)</f>
        <v>Tie</v>
      </c>
      <c r="I1002">
        <f t="shared" si="183"/>
        <v>1001</v>
      </c>
      <c r="J1002">
        <f t="shared" si="185"/>
        <v>0</v>
      </c>
      <c r="K1002" s="8">
        <f>IF(OR($E1002=9,$E1002=5),VLOOKUP(J1002,KeyValues!$D$2:$E$562,2),IF(AND($E1002=14,NOT(VLOOKUP(J1002,KeyValues!$D$2:$E$562,2) = 0)),"???",0))</f>
        <v>0</v>
      </c>
      <c r="L1002">
        <f t="shared" si="186"/>
        <v>0</v>
      </c>
      <c r="M1002">
        <f t="shared" si="187"/>
        <v>0</v>
      </c>
      <c r="N1002">
        <f t="shared" si="188"/>
        <v>4</v>
      </c>
      <c r="O1002">
        <f t="shared" si="189"/>
        <v>0</v>
      </c>
      <c r="P1002">
        <f t="shared" si="190"/>
        <v>1</v>
      </c>
      <c r="Q1002">
        <f t="shared" si="191"/>
        <v>0</v>
      </c>
    </row>
    <row r="1003" spans="1:17" x14ac:dyDescent="0.25">
      <c r="A1003" t="s">
        <v>1001</v>
      </c>
      <c r="B1003" s="5" t="str">
        <f>VLOOKUP(I1003,KeyValues!$J$2:$K$1401,2)</f>
        <v>Nine-Hair</v>
      </c>
      <c r="C1003">
        <f t="shared" si="180"/>
        <v>2500</v>
      </c>
      <c r="D1003">
        <f t="shared" si="181"/>
        <v>125</v>
      </c>
      <c r="E1003">
        <f t="shared" si="182"/>
        <v>15</v>
      </c>
      <c r="F1003" s="7" t="str">
        <f>VLOOKUP(E1003,KeyValues!$A$2:$B1018,2)</f>
        <v>Specific Items</v>
      </c>
      <c r="G1003">
        <f t="shared" si="184"/>
        <v>33</v>
      </c>
      <c r="H1003" s="7" t="str">
        <f>VLOOKUP($G1003,KeyValues!$S$2:$T$64,2)</f>
        <v>Hair</v>
      </c>
      <c r="I1003">
        <f t="shared" si="183"/>
        <v>1002</v>
      </c>
      <c r="J1003">
        <f t="shared" si="185"/>
        <v>0</v>
      </c>
      <c r="K1003" s="8">
        <f>IF(OR($E1003=9,$E1003=5),VLOOKUP(J1003,KeyValues!$D$2:$E$562,2),IF(AND($E1003=14,NOT(VLOOKUP(J1003,KeyValues!$D$2:$E$562,2) = 0)),"???",0))</f>
        <v>0</v>
      </c>
      <c r="L1003">
        <f t="shared" si="186"/>
        <v>0</v>
      </c>
      <c r="M1003">
        <f t="shared" si="187"/>
        <v>0</v>
      </c>
      <c r="N1003">
        <f t="shared" si="188"/>
        <v>1</v>
      </c>
      <c r="O1003">
        <f t="shared" si="189"/>
        <v>0</v>
      </c>
      <c r="P1003">
        <f t="shared" si="190"/>
        <v>1</v>
      </c>
      <c r="Q1003">
        <f t="shared" si="191"/>
        <v>0</v>
      </c>
    </row>
    <row r="1004" spans="1:17" x14ac:dyDescent="0.25">
      <c r="A1004" t="s">
        <v>1002</v>
      </c>
      <c r="B1004" s="5" t="str">
        <f>VLOOKUP(I1004,KeyValues!$J$2:$K$1401,2)</f>
        <v>Nine-Card</v>
      </c>
      <c r="C1004">
        <f t="shared" si="180"/>
        <v>2500</v>
      </c>
      <c r="D1004">
        <f t="shared" si="181"/>
        <v>125</v>
      </c>
      <c r="E1004">
        <f t="shared" si="182"/>
        <v>15</v>
      </c>
      <c r="F1004" s="7" t="str">
        <f>VLOOKUP(E1004,KeyValues!$A$2:$B1019,2)</f>
        <v>Specific Items</v>
      </c>
      <c r="G1004">
        <f t="shared" si="184"/>
        <v>27</v>
      </c>
      <c r="H1004" s="7" t="str">
        <f>VLOOKUP($G1004,KeyValues!$S$2:$T$64,2)</f>
        <v>Tag</v>
      </c>
      <c r="I1004">
        <f t="shared" si="183"/>
        <v>1003</v>
      </c>
      <c r="J1004">
        <f t="shared" si="185"/>
        <v>0</v>
      </c>
      <c r="K1004" s="8">
        <f>IF(OR($E1004=9,$E1004=5),VLOOKUP(J1004,KeyValues!$D$2:$E$562,2),IF(AND($E1004=14,NOT(VLOOKUP(J1004,KeyValues!$D$2:$E$562,2) = 0)),"???",0))</f>
        <v>0</v>
      </c>
      <c r="L1004">
        <f t="shared" si="186"/>
        <v>0</v>
      </c>
      <c r="M1004">
        <f t="shared" si="187"/>
        <v>0</v>
      </c>
      <c r="N1004">
        <f t="shared" si="188"/>
        <v>14</v>
      </c>
      <c r="O1004">
        <f t="shared" si="189"/>
        <v>0</v>
      </c>
      <c r="P1004">
        <f t="shared" si="190"/>
        <v>1</v>
      </c>
      <c r="Q1004">
        <f t="shared" si="191"/>
        <v>0</v>
      </c>
    </row>
    <row r="1005" spans="1:17" x14ac:dyDescent="0.25">
      <c r="A1005" t="s">
        <v>1003</v>
      </c>
      <c r="B1005" s="5" t="str">
        <f>VLOOKUP(I1005,KeyValues!$J$2:$K$1401,2)</f>
        <v>Nine-Seal</v>
      </c>
      <c r="C1005">
        <f t="shared" si="180"/>
        <v>2500</v>
      </c>
      <c r="D1005">
        <f t="shared" si="181"/>
        <v>125</v>
      </c>
      <c r="E1005">
        <f t="shared" si="182"/>
        <v>15</v>
      </c>
      <c r="F1005" s="7" t="str">
        <f>VLOOKUP(E1005,KeyValues!$A$2:$B1020,2)</f>
        <v>Specific Items</v>
      </c>
      <c r="G1005">
        <f t="shared" si="184"/>
        <v>28</v>
      </c>
      <c r="H1005" s="7" t="str">
        <f>VLOOKUP($G1005,KeyValues!$S$2:$T$64,2)</f>
        <v>Amulet</v>
      </c>
      <c r="I1005">
        <f t="shared" si="183"/>
        <v>1004</v>
      </c>
      <c r="J1005">
        <f t="shared" si="185"/>
        <v>0</v>
      </c>
      <c r="K1005" s="8">
        <f>IF(OR($E1005=9,$E1005=5),VLOOKUP(J1005,KeyValues!$D$2:$E$562,2),IF(AND($E1005=14,NOT(VLOOKUP(J1005,KeyValues!$D$2:$E$562,2) = 0)),"???",0))</f>
        <v>0</v>
      </c>
      <c r="L1005">
        <f t="shared" si="186"/>
        <v>0</v>
      </c>
      <c r="M1005">
        <f t="shared" si="187"/>
        <v>0</v>
      </c>
      <c r="N1005">
        <f t="shared" si="188"/>
        <v>11</v>
      </c>
      <c r="O1005">
        <f t="shared" si="189"/>
        <v>0</v>
      </c>
      <c r="P1005">
        <f t="shared" si="190"/>
        <v>1</v>
      </c>
      <c r="Q1005">
        <f t="shared" si="191"/>
        <v>0</v>
      </c>
    </row>
    <row r="1006" spans="1:17" x14ac:dyDescent="0.25">
      <c r="A1006" t="s">
        <v>1004</v>
      </c>
      <c r="B1006" s="5" t="str">
        <f>VLOOKUP(I1006,KeyValues!$J$2:$K$1401,2)</f>
        <v>Afire Collar</v>
      </c>
      <c r="C1006">
        <f t="shared" si="180"/>
        <v>2500</v>
      </c>
      <c r="D1006">
        <f t="shared" si="181"/>
        <v>125</v>
      </c>
      <c r="E1006">
        <f t="shared" si="182"/>
        <v>15</v>
      </c>
      <c r="F1006" s="7" t="str">
        <f>VLOOKUP(E1006,KeyValues!$A$2:$B1021,2)</f>
        <v>Specific Items</v>
      </c>
      <c r="G1006">
        <f t="shared" si="184"/>
        <v>37</v>
      </c>
      <c r="H1006" s="7" t="str">
        <f>VLOOKUP($G1006,KeyValues!$S$2:$T$64,2)</f>
        <v>Scarf 2</v>
      </c>
      <c r="I1006">
        <f t="shared" si="183"/>
        <v>1005</v>
      </c>
      <c r="J1006">
        <f t="shared" si="185"/>
        <v>0</v>
      </c>
      <c r="K1006" s="8">
        <f>IF(OR($E1006=9,$E1006=5),VLOOKUP(J1006,KeyValues!$D$2:$E$562,2),IF(AND($E1006=14,NOT(VLOOKUP(J1006,KeyValues!$D$2:$E$562,2) = 0)),"???",0))</f>
        <v>0</v>
      </c>
      <c r="L1006">
        <f t="shared" si="186"/>
        <v>0</v>
      </c>
      <c r="M1006">
        <f t="shared" si="187"/>
        <v>0</v>
      </c>
      <c r="N1006">
        <f t="shared" si="188"/>
        <v>11</v>
      </c>
      <c r="O1006">
        <f t="shared" si="189"/>
        <v>0</v>
      </c>
      <c r="P1006">
        <f t="shared" si="190"/>
        <v>1</v>
      </c>
      <c r="Q1006">
        <f t="shared" si="191"/>
        <v>0</v>
      </c>
    </row>
    <row r="1007" spans="1:17" x14ac:dyDescent="0.25">
      <c r="A1007" t="s">
        <v>1005</v>
      </c>
      <c r="B1007" s="5" t="str">
        <f>VLOOKUP(I1007,KeyValues!$J$2:$K$1401,2)</f>
        <v>Phanpy Claw</v>
      </c>
      <c r="C1007">
        <f t="shared" si="180"/>
        <v>2500</v>
      </c>
      <c r="D1007">
        <f t="shared" si="181"/>
        <v>125</v>
      </c>
      <c r="E1007">
        <f t="shared" si="182"/>
        <v>15</v>
      </c>
      <c r="F1007" s="7" t="str">
        <f>VLOOKUP(E1007,KeyValues!$A$2:$B1022,2)</f>
        <v>Specific Items</v>
      </c>
      <c r="G1007">
        <f t="shared" si="184"/>
        <v>39</v>
      </c>
      <c r="H1007" s="7" t="str">
        <f>VLOOKUP($G1007,KeyValues!$S$2:$T$64,2)</f>
        <v>Claw</v>
      </c>
      <c r="I1007">
        <f t="shared" si="183"/>
        <v>1006</v>
      </c>
      <c r="J1007">
        <f t="shared" si="185"/>
        <v>0</v>
      </c>
      <c r="K1007" s="8">
        <f>IF(OR($E1007=9,$E1007=5),VLOOKUP(J1007,KeyValues!$D$2:$E$562,2),IF(AND($E1007=14,NOT(VLOOKUP(J1007,KeyValues!$D$2:$E$562,2) = 0)),"???",0))</f>
        <v>0</v>
      </c>
      <c r="L1007">
        <f t="shared" si="186"/>
        <v>0</v>
      </c>
      <c r="M1007">
        <f t="shared" si="187"/>
        <v>0</v>
      </c>
      <c r="N1007">
        <f t="shared" si="188"/>
        <v>0</v>
      </c>
      <c r="O1007">
        <f t="shared" si="189"/>
        <v>0</v>
      </c>
      <c r="P1007">
        <f t="shared" si="190"/>
        <v>1</v>
      </c>
      <c r="Q1007">
        <f t="shared" si="191"/>
        <v>0</v>
      </c>
    </row>
    <row r="1008" spans="1:17" x14ac:dyDescent="0.25">
      <c r="A1008" t="s">
        <v>1006</v>
      </c>
      <c r="B1008" s="5" t="str">
        <f>VLOOKUP(I1008,KeyValues!$J$2:$K$1401,2)</f>
        <v>Phanpy Card</v>
      </c>
      <c r="C1008">
        <f t="shared" si="180"/>
        <v>2500</v>
      </c>
      <c r="D1008">
        <f t="shared" si="181"/>
        <v>125</v>
      </c>
      <c r="E1008">
        <f t="shared" si="182"/>
        <v>15</v>
      </c>
      <c r="F1008" s="7" t="str">
        <f>VLOOKUP(E1008,KeyValues!$A$2:$B1023,2)</f>
        <v>Specific Items</v>
      </c>
      <c r="G1008">
        <f t="shared" si="184"/>
        <v>27</v>
      </c>
      <c r="H1008" s="7" t="str">
        <f>VLOOKUP($G1008,KeyValues!$S$2:$T$64,2)</f>
        <v>Tag</v>
      </c>
      <c r="I1008">
        <f t="shared" si="183"/>
        <v>1007</v>
      </c>
      <c r="J1008">
        <f t="shared" si="185"/>
        <v>0</v>
      </c>
      <c r="K1008" s="8">
        <f>IF(OR($E1008=9,$E1008=5),VLOOKUP(J1008,KeyValues!$D$2:$E$562,2),IF(AND($E1008=14,NOT(VLOOKUP(J1008,KeyValues!$D$2:$E$562,2) = 0)),"???",0))</f>
        <v>0</v>
      </c>
      <c r="L1008">
        <f t="shared" si="186"/>
        <v>0</v>
      </c>
      <c r="M1008">
        <f t="shared" si="187"/>
        <v>0</v>
      </c>
      <c r="N1008">
        <f t="shared" si="188"/>
        <v>14</v>
      </c>
      <c r="O1008">
        <f t="shared" si="189"/>
        <v>0</v>
      </c>
      <c r="P1008">
        <f t="shared" si="190"/>
        <v>1</v>
      </c>
      <c r="Q1008">
        <f t="shared" si="191"/>
        <v>0</v>
      </c>
    </row>
    <row r="1009" spans="1:17" x14ac:dyDescent="0.25">
      <c r="A1009" t="s">
        <v>1007</v>
      </c>
      <c r="B1009" s="5" t="str">
        <f>VLOOKUP(I1009,KeyValues!$J$2:$K$1401,2)</f>
        <v>Phanpy Tag</v>
      </c>
      <c r="C1009">
        <f t="shared" si="180"/>
        <v>2500</v>
      </c>
      <c r="D1009">
        <f t="shared" si="181"/>
        <v>125</v>
      </c>
      <c r="E1009">
        <f t="shared" si="182"/>
        <v>15</v>
      </c>
      <c r="F1009" s="7" t="str">
        <f>VLOOKUP(E1009,KeyValues!$A$2:$B1024,2)</f>
        <v>Specific Items</v>
      </c>
      <c r="G1009">
        <f t="shared" si="184"/>
        <v>27</v>
      </c>
      <c r="H1009" s="7" t="str">
        <f>VLOOKUP($G1009,KeyValues!$S$2:$T$64,2)</f>
        <v>Tag</v>
      </c>
      <c r="I1009">
        <f t="shared" si="183"/>
        <v>1008</v>
      </c>
      <c r="J1009">
        <f t="shared" si="185"/>
        <v>0</v>
      </c>
      <c r="K1009" s="8">
        <f>IF(OR($E1009=9,$E1009=5),VLOOKUP(J1009,KeyValues!$D$2:$E$562,2),IF(AND($E1009=14,NOT(VLOOKUP(J1009,KeyValues!$D$2:$E$562,2) = 0)),"???",0))</f>
        <v>0</v>
      </c>
      <c r="L1009">
        <f t="shared" si="186"/>
        <v>0</v>
      </c>
      <c r="M1009">
        <f t="shared" si="187"/>
        <v>0</v>
      </c>
      <c r="N1009">
        <f t="shared" si="188"/>
        <v>13</v>
      </c>
      <c r="O1009">
        <f t="shared" si="189"/>
        <v>0</v>
      </c>
      <c r="P1009">
        <f t="shared" si="190"/>
        <v>1</v>
      </c>
      <c r="Q1009">
        <f t="shared" si="191"/>
        <v>0</v>
      </c>
    </row>
    <row r="1010" spans="1:17" x14ac:dyDescent="0.25">
      <c r="A1010" t="s">
        <v>1008</v>
      </c>
      <c r="B1010" s="5" t="str">
        <f>VLOOKUP(I1010,KeyValues!$J$2:$K$1401,2)</f>
        <v>Value Ruff</v>
      </c>
      <c r="C1010">
        <f t="shared" si="180"/>
        <v>2500</v>
      </c>
      <c r="D1010">
        <f t="shared" si="181"/>
        <v>125</v>
      </c>
      <c r="E1010">
        <f t="shared" si="182"/>
        <v>15</v>
      </c>
      <c r="F1010" s="7" t="str">
        <f>VLOOKUP(E1010,KeyValues!$A$2:$B1025,2)</f>
        <v>Specific Items</v>
      </c>
      <c r="G1010">
        <f t="shared" si="184"/>
        <v>37</v>
      </c>
      <c r="H1010" s="7" t="str">
        <f>VLOOKUP($G1010,KeyValues!$S$2:$T$64,2)</f>
        <v>Scarf 2</v>
      </c>
      <c r="I1010">
        <f t="shared" si="183"/>
        <v>1009</v>
      </c>
      <c r="J1010">
        <f t="shared" si="185"/>
        <v>0</v>
      </c>
      <c r="K1010" s="8">
        <f>IF(OR($E1010=9,$E1010=5),VLOOKUP(J1010,KeyValues!$D$2:$E$562,2),IF(AND($E1010=14,NOT(VLOOKUP(J1010,KeyValues!$D$2:$E$562,2) = 0)),"???",0))</f>
        <v>0</v>
      </c>
      <c r="L1010">
        <f t="shared" si="186"/>
        <v>0</v>
      </c>
      <c r="M1010">
        <f t="shared" si="187"/>
        <v>0</v>
      </c>
      <c r="N1010">
        <f t="shared" si="188"/>
        <v>14</v>
      </c>
      <c r="O1010">
        <f t="shared" si="189"/>
        <v>0</v>
      </c>
      <c r="P1010">
        <f t="shared" si="190"/>
        <v>1</v>
      </c>
      <c r="Q1010">
        <f t="shared" si="191"/>
        <v>0</v>
      </c>
    </row>
    <row r="1011" spans="1:17" x14ac:dyDescent="0.25">
      <c r="A1011" t="s">
        <v>1009</v>
      </c>
      <c r="B1011" s="5" t="str">
        <f>VLOOKUP(I1011,KeyValues!$J$2:$K$1401,2)</f>
        <v>Donphan Fang</v>
      </c>
      <c r="C1011">
        <f t="shared" si="180"/>
        <v>2500</v>
      </c>
      <c r="D1011">
        <f t="shared" si="181"/>
        <v>125</v>
      </c>
      <c r="E1011">
        <f t="shared" si="182"/>
        <v>15</v>
      </c>
      <c r="F1011" s="7" t="str">
        <f>VLOOKUP(E1011,KeyValues!$A$2:$B1026,2)</f>
        <v>Specific Items</v>
      </c>
      <c r="G1011">
        <f t="shared" si="184"/>
        <v>32</v>
      </c>
      <c r="H1011" s="7" t="str">
        <f>VLOOKUP($G1011,KeyValues!$S$2:$T$64,2)</f>
        <v>Fang</v>
      </c>
      <c r="I1011">
        <f t="shared" si="183"/>
        <v>1010</v>
      </c>
      <c r="J1011">
        <f t="shared" si="185"/>
        <v>0</v>
      </c>
      <c r="K1011" s="8">
        <f>IF(OR($E1011=9,$E1011=5),VLOOKUP(J1011,KeyValues!$D$2:$E$562,2),IF(AND($E1011=14,NOT(VLOOKUP(J1011,KeyValues!$D$2:$E$562,2) = 0)),"???",0))</f>
        <v>0</v>
      </c>
      <c r="L1011">
        <f t="shared" si="186"/>
        <v>0</v>
      </c>
      <c r="M1011">
        <f t="shared" si="187"/>
        <v>0</v>
      </c>
      <c r="N1011">
        <f t="shared" si="188"/>
        <v>0</v>
      </c>
      <c r="O1011">
        <f t="shared" si="189"/>
        <v>0</v>
      </c>
      <c r="P1011">
        <f t="shared" si="190"/>
        <v>1</v>
      </c>
      <c r="Q1011">
        <f t="shared" si="191"/>
        <v>0</v>
      </c>
    </row>
    <row r="1012" spans="1:17" x14ac:dyDescent="0.25">
      <c r="A1012" t="s">
        <v>1010</v>
      </c>
      <c r="B1012" s="5" t="str">
        <f>VLOOKUP(I1012,KeyValues!$J$2:$K$1401,2)</f>
        <v>Donphan Card</v>
      </c>
      <c r="C1012">
        <f t="shared" si="180"/>
        <v>2500</v>
      </c>
      <c r="D1012">
        <f t="shared" si="181"/>
        <v>125</v>
      </c>
      <c r="E1012">
        <f t="shared" si="182"/>
        <v>15</v>
      </c>
      <c r="F1012" s="7" t="str">
        <f>VLOOKUP(E1012,KeyValues!$A$2:$B1027,2)</f>
        <v>Specific Items</v>
      </c>
      <c r="G1012">
        <f t="shared" si="184"/>
        <v>27</v>
      </c>
      <c r="H1012" s="7" t="str">
        <f>VLOOKUP($G1012,KeyValues!$S$2:$T$64,2)</f>
        <v>Tag</v>
      </c>
      <c r="I1012">
        <f t="shared" si="183"/>
        <v>1011</v>
      </c>
      <c r="J1012">
        <f t="shared" si="185"/>
        <v>0</v>
      </c>
      <c r="K1012" s="8">
        <f>IF(OR($E1012=9,$E1012=5),VLOOKUP(J1012,KeyValues!$D$2:$E$562,2),IF(AND($E1012=14,NOT(VLOOKUP(J1012,KeyValues!$D$2:$E$562,2) = 0)),"???",0))</f>
        <v>0</v>
      </c>
      <c r="L1012">
        <f t="shared" si="186"/>
        <v>0</v>
      </c>
      <c r="M1012">
        <f t="shared" si="187"/>
        <v>0</v>
      </c>
      <c r="N1012">
        <f t="shared" si="188"/>
        <v>14</v>
      </c>
      <c r="O1012">
        <f t="shared" si="189"/>
        <v>0</v>
      </c>
      <c r="P1012">
        <f t="shared" si="190"/>
        <v>1</v>
      </c>
      <c r="Q1012">
        <f t="shared" si="191"/>
        <v>0</v>
      </c>
    </row>
    <row r="1013" spans="1:17" x14ac:dyDescent="0.25">
      <c r="A1013" t="s">
        <v>1011</v>
      </c>
      <c r="B1013" s="5" t="str">
        <f>VLOOKUP(I1013,KeyValues!$J$2:$K$1401,2)</f>
        <v>Don-Crest</v>
      </c>
      <c r="C1013">
        <f t="shared" si="180"/>
        <v>2500</v>
      </c>
      <c r="D1013">
        <f t="shared" si="181"/>
        <v>125</v>
      </c>
      <c r="E1013">
        <f t="shared" si="182"/>
        <v>15</v>
      </c>
      <c r="F1013" s="7" t="str">
        <f>VLOOKUP(E1013,KeyValues!$A$2:$B1028,2)</f>
        <v>Specific Items</v>
      </c>
      <c r="G1013">
        <f t="shared" si="184"/>
        <v>28</v>
      </c>
      <c r="H1013" s="7" t="str">
        <f>VLOOKUP($G1013,KeyValues!$S$2:$T$64,2)</f>
        <v>Amulet</v>
      </c>
      <c r="I1013">
        <f t="shared" si="183"/>
        <v>1012</v>
      </c>
      <c r="J1013">
        <f t="shared" si="185"/>
        <v>0</v>
      </c>
      <c r="K1013" s="8">
        <f>IF(OR($E1013=9,$E1013=5),VLOOKUP(J1013,KeyValues!$D$2:$E$562,2),IF(AND($E1013=14,NOT(VLOOKUP(J1013,KeyValues!$D$2:$E$562,2) = 0)),"???",0))</f>
        <v>0</v>
      </c>
      <c r="L1013">
        <f t="shared" si="186"/>
        <v>0</v>
      </c>
      <c r="M1013">
        <f t="shared" si="187"/>
        <v>0</v>
      </c>
      <c r="N1013">
        <f t="shared" si="188"/>
        <v>2</v>
      </c>
      <c r="O1013">
        <f t="shared" si="189"/>
        <v>0</v>
      </c>
      <c r="P1013">
        <f t="shared" si="190"/>
        <v>1</v>
      </c>
      <c r="Q1013">
        <f t="shared" si="191"/>
        <v>0</v>
      </c>
    </row>
    <row r="1014" spans="1:17" x14ac:dyDescent="0.25">
      <c r="A1014" t="s">
        <v>1012</v>
      </c>
      <c r="B1014" s="5" t="str">
        <f>VLOOKUP(I1014,KeyValues!$J$2:$K$1401,2)</f>
        <v>Armor Scarf</v>
      </c>
      <c r="C1014">
        <f t="shared" si="180"/>
        <v>2500</v>
      </c>
      <c r="D1014">
        <f t="shared" si="181"/>
        <v>125</v>
      </c>
      <c r="E1014">
        <f t="shared" si="182"/>
        <v>15</v>
      </c>
      <c r="F1014" s="7" t="str">
        <f>VLOOKUP(E1014,KeyValues!$A$2:$B1029,2)</f>
        <v>Specific Items</v>
      </c>
      <c r="G1014">
        <f t="shared" si="184"/>
        <v>37</v>
      </c>
      <c r="H1014" s="7" t="str">
        <f>VLOOKUP($G1014,KeyValues!$S$2:$T$64,2)</f>
        <v>Scarf 2</v>
      </c>
      <c r="I1014">
        <f t="shared" si="183"/>
        <v>1013</v>
      </c>
      <c r="J1014">
        <f t="shared" si="185"/>
        <v>0</v>
      </c>
      <c r="K1014" s="8">
        <f>IF(OR($E1014=9,$E1014=5),VLOOKUP(J1014,KeyValues!$D$2:$E$562,2),IF(AND($E1014=14,NOT(VLOOKUP(J1014,KeyValues!$D$2:$E$562,2) = 0)),"???",0))</f>
        <v>0</v>
      </c>
      <c r="L1014">
        <f t="shared" si="186"/>
        <v>0</v>
      </c>
      <c r="M1014">
        <f t="shared" si="187"/>
        <v>0</v>
      </c>
      <c r="N1014">
        <f t="shared" si="188"/>
        <v>12</v>
      </c>
      <c r="O1014">
        <f t="shared" si="189"/>
        <v>0</v>
      </c>
      <c r="P1014">
        <f t="shared" si="190"/>
        <v>1</v>
      </c>
      <c r="Q1014">
        <f t="shared" si="191"/>
        <v>0</v>
      </c>
    </row>
    <row r="1015" spans="1:17" x14ac:dyDescent="0.25">
      <c r="A1015" t="s">
        <v>1013</v>
      </c>
      <c r="B1015" s="5" t="str">
        <f>VLOOKUP(I1015,KeyValues!$J$2:$K$1401,2)</f>
        <v>Cater-Belt</v>
      </c>
      <c r="C1015">
        <f t="shared" si="180"/>
        <v>2500</v>
      </c>
      <c r="D1015">
        <f t="shared" si="181"/>
        <v>125</v>
      </c>
      <c r="E1015">
        <f t="shared" si="182"/>
        <v>15</v>
      </c>
      <c r="F1015" s="7" t="str">
        <f>VLOOKUP(E1015,KeyValues!$A$2:$B1030,2)</f>
        <v>Specific Items</v>
      </c>
      <c r="G1015">
        <f t="shared" si="184"/>
        <v>58</v>
      </c>
      <c r="H1015" s="7" t="str">
        <f>VLOOKUP($G1015,KeyValues!$S$2:$T$64,2)</f>
        <v>Belt</v>
      </c>
      <c r="I1015">
        <f t="shared" si="183"/>
        <v>1014</v>
      </c>
      <c r="J1015">
        <f t="shared" si="185"/>
        <v>0</v>
      </c>
      <c r="K1015" s="8">
        <f>IF(OR($E1015=9,$E1015=5),VLOOKUP(J1015,KeyValues!$D$2:$E$562,2),IF(AND($E1015=14,NOT(VLOOKUP(J1015,KeyValues!$D$2:$E$562,2) = 0)),"???",0))</f>
        <v>0</v>
      </c>
      <c r="L1015">
        <f t="shared" si="186"/>
        <v>0</v>
      </c>
      <c r="M1015">
        <f t="shared" si="187"/>
        <v>0</v>
      </c>
      <c r="N1015">
        <f t="shared" si="188"/>
        <v>1</v>
      </c>
      <c r="O1015">
        <f t="shared" si="189"/>
        <v>0</v>
      </c>
      <c r="P1015">
        <f t="shared" si="190"/>
        <v>1</v>
      </c>
      <c r="Q1015">
        <f t="shared" si="191"/>
        <v>0</v>
      </c>
    </row>
    <row r="1016" spans="1:17" x14ac:dyDescent="0.25">
      <c r="A1016" t="s">
        <v>1014</v>
      </c>
      <c r="B1016" s="5" t="str">
        <f>VLOOKUP(I1016,KeyValues!$J$2:$K$1401,2)</f>
        <v>Defense Bow</v>
      </c>
      <c r="C1016">
        <f t="shared" si="180"/>
        <v>2500</v>
      </c>
      <c r="D1016">
        <f t="shared" si="181"/>
        <v>125</v>
      </c>
      <c r="E1016">
        <f t="shared" si="182"/>
        <v>15</v>
      </c>
      <c r="F1016" s="7" t="str">
        <f>VLOOKUP(E1016,KeyValues!$A$2:$B1031,2)</f>
        <v>Specific Items</v>
      </c>
      <c r="G1016">
        <f t="shared" si="184"/>
        <v>52</v>
      </c>
      <c r="H1016" s="7" t="str">
        <f>VLOOKUP($G1016,KeyValues!$S$2:$T$64,2)</f>
        <v>Tie</v>
      </c>
      <c r="I1016">
        <f t="shared" si="183"/>
        <v>1015</v>
      </c>
      <c r="J1016">
        <f t="shared" si="185"/>
        <v>0</v>
      </c>
      <c r="K1016" s="8">
        <f>IF(OR($E1016=9,$E1016=5),VLOOKUP(J1016,KeyValues!$D$2:$E$562,2),IF(AND($E1016=14,NOT(VLOOKUP(J1016,KeyValues!$D$2:$E$562,2) = 0)),"???",0))</f>
        <v>0</v>
      </c>
      <c r="L1016">
        <f t="shared" si="186"/>
        <v>0</v>
      </c>
      <c r="M1016">
        <f t="shared" si="187"/>
        <v>0</v>
      </c>
      <c r="N1016">
        <f t="shared" si="188"/>
        <v>4</v>
      </c>
      <c r="O1016">
        <f t="shared" si="189"/>
        <v>0</v>
      </c>
      <c r="P1016">
        <f t="shared" si="190"/>
        <v>1</v>
      </c>
      <c r="Q1016">
        <f t="shared" si="191"/>
        <v>0</v>
      </c>
    </row>
    <row r="1017" spans="1:17" x14ac:dyDescent="0.25">
      <c r="A1017" t="s">
        <v>1015</v>
      </c>
      <c r="B1017" s="5" t="str">
        <f>VLOOKUP(I1017,KeyValues!$J$2:$K$1401,2)</f>
        <v>Glittery Bow</v>
      </c>
      <c r="C1017">
        <f t="shared" si="180"/>
        <v>2500</v>
      </c>
      <c r="D1017">
        <f t="shared" si="181"/>
        <v>125</v>
      </c>
      <c r="E1017">
        <f t="shared" si="182"/>
        <v>15</v>
      </c>
      <c r="F1017" s="7" t="str">
        <f>VLOOKUP(E1017,KeyValues!$A$2:$B1032,2)</f>
        <v>Specific Items</v>
      </c>
      <c r="G1017">
        <f t="shared" si="184"/>
        <v>52</v>
      </c>
      <c r="H1017" s="7" t="str">
        <f>VLOOKUP($G1017,KeyValues!$S$2:$T$64,2)</f>
        <v>Tie</v>
      </c>
      <c r="I1017">
        <f t="shared" si="183"/>
        <v>1016</v>
      </c>
      <c r="J1017">
        <f t="shared" si="185"/>
        <v>0</v>
      </c>
      <c r="K1017" s="8">
        <f>IF(OR($E1017=9,$E1017=5),VLOOKUP(J1017,KeyValues!$D$2:$E$562,2),IF(AND($E1017=14,NOT(VLOOKUP(J1017,KeyValues!$D$2:$E$562,2) = 0)),"???",0))</f>
        <v>0</v>
      </c>
      <c r="L1017">
        <f t="shared" si="186"/>
        <v>0</v>
      </c>
      <c r="M1017">
        <f t="shared" si="187"/>
        <v>0</v>
      </c>
      <c r="N1017">
        <f t="shared" si="188"/>
        <v>4</v>
      </c>
      <c r="O1017">
        <f t="shared" si="189"/>
        <v>0</v>
      </c>
      <c r="P1017">
        <f t="shared" si="190"/>
        <v>1</v>
      </c>
      <c r="Q1017">
        <f t="shared" si="191"/>
        <v>0</v>
      </c>
    </row>
    <row r="1018" spans="1:17" x14ac:dyDescent="0.25">
      <c r="A1018" t="s">
        <v>1016</v>
      </c>
      <c r="B1018" s="5" t="str">
        <f>VLOOKUP(I1018,KeyValues!$J$2:$K$1401,2)</f>
        <v>Weedle Bow</v>
      </c>
      <c r="C1018">
        <f t="shared" si="180"/>
        <v>2500</v>
      </c>
      <c r="D1018">
        <f t="shared" si="181"/>
        <v>125</v>
      </c>
      <c r="E1018">
        <f t="shared" si="182"/>
        <v>15</v>
      </c>
      <c r="F1018" s="7" t="str">
        <f>VLOOKUP(E1018,KeyValues!$A$2:$B1033,2)</f>
        <v>Specific Items</v>
      </c>
      <c r="G1018">
        <f t="shared" si="184"/>
        <v>52</v>
      </c>
      <c r="H1018" s="7" t="str">
        <f>VLOOKUP($G1018,KeyValues!$S$2:$T$64,2)</f>
        <v>Tie</v>
      </c>
      <c r="I1018">
        <f t="shared" si="183"/>
        <v>1017</v>
      </c>
      <c r="J1018">
        <f t="shared" si="185"/>
        <v>0</v>
      </c>
      <c r="K1018" s="8">
        <f>IF(OR($E1018=9,$E1018=5),VLOOKUP(J1018,KeyValues!$D$2:$E$562,2),IF(AND($E1018=14,NOT(VLOOKUP(J1018,KeyValues!$D$2:$E$562,2) = 0)),"???",0))</f>
        <v>0</v>
      </c>
      <c r="L1018">
        <f t="shared" si="186"/>
        <v>0</v>
      </c>
      <c r="M1018">
        <f t="shared" si="187"/>
        <v>0</v>
      </c>
      <c r="N1018">
        <f t="shared" si="188"/>
        <v>4</v>
      </c>
      <c r="O1018">
        <f t="shared" si="189"/>
        <v>0</v>
      </c>
      <c r="P1018">
        <f t="shared" si="190"/>
        <v>1</v>
      </c>
      <c r="Q1018">
        <f t="shared" si="191"/>
        <v>0</v>
      </c>
    </row>
    <row r="1019" spans="1:17" x14ac:dyDescent="0.25">
      <c r="A1019" t="s">
        <v>1017</v>
      </c>
      <c r="B1019" s="5" t="str">
        <f>VLOOKUP(I1019,KeyValues!$J$2:$K$1401,2)</f>
        <v>Kakuna Scarf</v>
      </c>
      <c r="C1019">
        <f t="shared" si="180"/>
        <v>2500</v>
      </c>
      <c r="D1019">
        <f t="shared" si="181"/>
        <v>125</v>
      </c>
      <c r="E1019">
        <f t="shared" si="182"/>
        <v>15</v>
      </c>
      <c r="F1019" s="7" t="str">
        <f>VLOOKUP(E1019,KeyValues!$A$2:$B1034,2)</f>
        <v>Specific Items</v>
      </c>
      <c r="G1019">
        <f t="shared" si="184"/>
        <v>37</v>
      </c>
      <c r="H1019" s="7" t="str">
        <f>VLOOKUP($G1019,KeyValues!$S$2:$T$64,2)</f>
        <v>Scarf 2</v>
      </c>
      <c r="I1019">
        <f t="shared" si="183"/>
        <v>1018</v>
      </c>
      <c r="J1019">
        <f t="shared" si="185"/>
        <v>0</v>
      </c>
      <c r="K1019" s="8">
        <f>IF(OR($E1019=9,$E1019=5),VLOOKUP(J1019,KeyValues!$D$2:$E$562,2),IF(AND($E1019=14,NOT(VLOOKUP(J1019,KeyValues!$D$2:$E$562,2) = 0)),"???",0))</f>
        <v>0</v>
      </c>
      <c r="L1019">
        <f t="shared" si="186"/>
        <v>0</v>
      </c>
      <c r="M1019">
        <f t="shared" si="187"/>
        <v>0</v>
      </c>
      <c r="N1019">
        <f t="shared" si="188"/>
        <v>12</v>
      </c>
      <c r="O1019">
        <f t="shared" si="189"/>
        <v>0</v>
      </c>
      <c r="P1019">
        <f t="shared" si="190"/>
        <v>1</v>
      </c>
      <c r="Q1019">
        <f t="shared" si="191"/>
        <v>0</v>
      </c>
    </row>
    <row r="1020" spans="1:17" x14ac:dyDescent="0.25">
      <c r="A1020" t="s">
        <v>1018</v>
      </c>
      <c r="B1020" s="5" t="str">
        <f>VLOOKUP(I1020,KeyValues!$J$2:$K$1401,2)</f>
        <v>Charge Scarf</v>
      </c>
      <c r="C1020">
        <f t="shared" si="180"/>
        <v>2500</v>
      </c>
      <c r="D1020">
        <f t="shared" si="181"/>
        <v>125</v>
      </c>
      <c r="E1020">
        <f t="shared" si="182"/>
        <v>15</v>
      </c>
      <c r="F1020" s="7" t="str">
        <f>VLOOKUP(E1020,KeyValues!$A$2:$B1035,2)</f>
        <v>Specific Items</v>
      </c>
      <c r="G1020">
        <f t="shared" si="184"/>
        <v>37</v>
      </c>
      <c r="H1020" s="7" t="str">
        <f>VLOOKUP($G1020,KeyValues!$S$2:$T$64,2)</f>
        <v>Scarf 2</v>
      </c>
      <c r="I1020">
        <f t="shared" si="183"/>
        <v>1019</v>
      </c>
      <c r="J1020">
        <f t="shared" si="185"/>
        <v>0</v>
      </c>
      <c r="K1020" s="8">
        <f>IF(OR($E1020=9,$E1020=5),VLOOKUP(J1020,KeyValues!$D$2:$E$562,2),IF(AND($E1020=14,NOT(VLOOKUP(J1020,KeyValues!$D$2:$E$562,2) = 0)),"???",0))</f>
        <v>0</v>
      </c>
      <c r="L1020">
        <f t="shared" si="186"/>
        <v>0</v>
      </c>
      <c r="M1020">
        <f t="shared" si="187"/>
        <v>0</v>
      </c>
      <c r="N1020">
        <f t="shared" si="188"/>
        <v>12</v>
      </c>
      <c r="O1020">
        <f t="shared" si="189"/>
        <v>0</v>
      </c>
      <c r="P1020">
        <f t="shared" si="190"/>
        <v>1</v>
      </c>
      <c r="Q1020">
        <f t="shared" si="191"/>
        <v>0</v>
      </c>
    </row>
    <row r="1021" spans="1:17" x14ac:dyDescent="0.25">
      <c r="A1021" t="s">
        <v>1019</v>
      </c>
      <c r="B1021" s="5" t="str">
        <f>VLOOKUP(I1021,KeyValues!$J$2:$K$1401,2)</f>
        <v>Pidgey Bow</v>
      </c>
      <c r="C1021">
        <f t="shared" si="180"/>
        <v>2500</v>
      </c>
      <c r="D1021">
        <f t="shared" si="181"/>
        <v>125</v>
      </c>
      <c r="E1021">
        <f t="shared" si="182"/>
        <v>15</v>
      </c>
      <c r="F1021" s="7" t="str">
        <f>VLOOKUP(E1021,KeyValues!$A$2:$B1036,2)</f>
        <v>Specific Items</v>
      </c>
      <c r="G1021">
        <f t="shared" si="184"/>
        <v>52</v>
      </c>
      <c r="H1021" s="7" t="str">
        <f>VLOOKUP($G1021,KeyValues!$S$2:$T$64,2)</f>
        <v>Tie</v>
      </c>
      <c r="I1021">
        <f t="shared" si="183"/>
        <v>1020</v>
      </c>
      <c r="J1021">
        <f t="shared" si="185"/>
        <v>0</v>
      </c>
      <c r="K1021" s="8">
        <f>IF(OR($E1021=9,$E1021=5),VLOOKUP(J1021,KeyValues!$D$2:$E$562,2),IF(AND($E1021=14,NOT(VLOOKUP(J1021,KeyValues!$D$2:$E$562,2) = 0)),"???",0))</f>
        <v>0</v>
      </c>
      <c r="L1021">
        <f t="shared" si="186"/>
        <v>0</v>
      </c>
      <c r="M1021">
        <f t="shared" si="187"/>
        <v>0</v>
      </c>
      <c r="N1021">
        <f t="shared" si="188"/>
        <v>4</v>
      </c>
      <c r="O1021">
        <f t="shared" si="189"/>
        <v>0</v>
      </c>
      <c r="P1021">
        <f t="shared" si="190"/>
        <v>1</v>
      </c>
      <c r="Q1021">
        <f t="shared" si="191"/>
        <v>0</v>
      </c>
    </row>
    <row r="1022" spans="1:17" x14ac:dyDescent="0.25">
      <c r="A1022" t="s">
        <v>1020</v>
      </c>
      <c r="B1022" s="5" t="str">
        <f>VLOOKUP(I1022,KeyValues!$J$2:$K$1401,2)</f>
        <v>Pidgeo-Scarf</v>
      </c>
      <c r="C1022">
        <f t="shared" si="180"/>
        <v>2500</v>
      </c>
      <c r="D1022">
        <f t="shared" si="181"/>
        <v>125</v>
      </c>
      <c r="E1022">
        <f t="shared" si="182"/>
        <v>15</v>
      </c>
      <c r="F1022" s="7" t="str">
        <f>VLOOKUP(E1022,KeyValues!$A$2:$B1037,2)</f>
        <v>Specific Items</v>
      </c>
      <c r="G1022">
        <f t="shared" si="184"/>
        <v>37</v>
      </c>
      <c r="H1022" s="7" t="str">
        <f>VLOOKUP($G1022,KeyValues!$S$2:$T$64,2)</f>
        <v>Scarf 2</v>
      </c>
      <c r="I1022">
        <f t="shared" si="183"/>
        <v>1021</v>
      </c>
      <c r="J1022">
        <f t="shared" si="185"/>
        <v>0</v>
      </c>
      <c r="K1022" s="8">
        <f>IF(OR($E1022=9,$E1022=5),VLOOKUP(J1022,KeyValues!$D$2:$E$562,2),IF(AND($E1022=14,NOT(VLOOKUP(J1022,KeyValues!$D$2:$E$562,2) = 0)),"???",0))</f>
        <v>0</v>
      </c>
      <c r="L1022">
        <f t="shared" si="186"/>
        <v>0</v>
      </c>
      <c r="M1022">
        <f t="shared" si="187"/>
        <v>0</v>
      </c>
      <c r="N1022">
        <f t="shared" si="188"/>
        <v>12</v>
      </c>
      <c r="O1022">
        <f t="shared" si="189"/>
        <v>0</v>
      </c>
      <c r="P1022">
        <f t="shared" si="190"/>
        <v>1</v>
      </c>
      <c r="Q1022">
        <f t="shared" si="191"/>
        <v>0</v>
      </c>
    </row>
    <row r="1023" spans="1:17" x14ac:dyDescent="0.25">
      <c r="A1023" t="s">
        <v>1021</v>
      </c>
      <c r="B1023" s="5" t="str">
        <f>VLOOKUP(I1023,KeyValues!$J$2:$K$1401,2)</f>
        <v>Pidgeot Torc</v>
      </c>
      <c r="C1023">
        <f t="shared" si="180"/>
        <v>2500</v>
      </c>
      <c r="D1023">
        <f t="shared" si="181"/>
        <v>125</v>
      </c>
      <c r="E1023">
        <f t="shared" si="182"/>
        <v>15</v>
      </c>
      <c r="F1023" s="7" t="str">
        <f>VLOOKUP(E1023,KeyValues!$A$2:$B1038,2)</f>
        <v>Specific Items</v>
      </c>
      <c r="G1023">
        <f t="shared" si="184"/>
        <v>54</v>
      </c>
      <c r="H1023" s="7" t="str">
        <f>VLOOKUP($G1023,KeyValues!$S$2:$T$64,2)</f>
        <v>Ring</v>
      </c>
      <c r="I1023">
        <f t="shared" si="183"/>
        <v>1022</v>
      </c>
      <c r="J1023">
        <f t="shared" si="185"/>
        <v>0</v>
      </c>
      <c r="K1023" s="8">
        <f>IF(OR($E1023=9,$E1023=5),VLOOKUP(J1023,KeyValues!$D$2:$E$562,2),IF(AND($E1023=14,NOT(VLOOKUP(J1023,KeyValues!$D$2:$E$562,2) = 0)),"???",0))</f>
        <v>0</v>
      </c>
      <c r="L1023">
        <f t="shared" si="186"/>
        <v>0</v>
      </c>
      <c r="M1023">
        <f t="shared" si="187"/>
        <v>0</v>
      </c>
      <c r="N1023">
        <f t="shared" si="188"/>
        <v>5</v>
      </c>
      <c r="O1023">
        <f t="shared" si="189"/>
        <v>0</v>
      </c>
      <c r="P1023">
        <f t="shared" si="190"/>
        <v>1</v>
      </c>
      <c r="Q1023">
        <f t="shared" si="191"/>
        <v>0</v>
      </c>
    </row>
    <row r="1024" spans="1:17" x14ac:dyDescent="0.25">
      <c r="A1024" t="s">
        <v>1022</v>
      </c>
      <c r="B1024" s="5" t="str">
        <f>VLOOKUP(I1024,KeyValues!$J$2:$K$1401,2)</f>
        <v>Ratta-Scarf</v>
      </c>
      <c r="C1024">
        <f t="shared" si="180"/>
        <v>2500</v>
      </c>
      <c r="D1024">
        <f t="shared" si="181"/>
        <v>125</v>
      </c>
      <c r="E1024">
        <f t="shared" si="182"/>
        <v>15</v>
      </c>
      <c r="F1024" s="7" t="str">
        <f>VLOOKUP(E1024,KeyValues!$A$2:$B1039,2)</f>
        <v>Specific Items</v>
      </c>
      <c r="G1024">
        <f t="shared" si="184"/>
        <v>37</v>
      </c>
      <c r="H1024" s="7" t="str">
        <f>VLOOKUP($G1024,KeyValues!$S$2:$T$64,2)</f>
        <v>Scarf 2</v>
      </c>
      <c r="I1024">
        <f t="shared" si="183"/>
        <v>1023</v>
      </c>
      <c r="J1024">
        <f t="shared" si="185"/>
        <v>0</v>
      </c>
      <c r="K1024" s="8">
        <f>IF(OR($E1024=9,$E1024=5),VLOOKUP(J1024,KeyValues!$D$2:$E$562,2),IF(AND($E1024=14,NOT(VLOOKUP(J1024,KeyValues!$D$2:$E$562,2) = 0)),"???",0))</f>
        <v>0</v>
      </c>
      <c r="L1024">
        <f t="shared" si="186"/>
        <v>0</v>
      </c>
      <c r="M1024">
        <f t="shared" si="187"/>
        <v>0</v>
      </c>
      <c r="N1024">
        <f t="shared" si="188"/>
        <v>12</v>
      </c>
      <c r="O1024">
        <f t="shared" si="189"/>
        <v>0</v>
      </c>
      <c r="P1024">
        <f t="shared" si="190"/>
        <v>1</v>
      </c>
      <c r="Q1024">
        <f t="shared" si="191"/>
        <v>0</v>
      </c>
    </row>
    <row r="1025" spans="1:17" x14ac:dyDescent="0.25">
      <c r="A1025" t="s">
        <v>1023</v>
      </c>
      <c r="B1025" s="5" t="str">
        <f>VLOOKUP(I1025,KeyValues!$J$2:$K$1401,2)</f>
        <v>Overcome Bow</v>
      </c>
      <c r="C1025">
        <f t="shared" si="180"/>
        <v>2500</v>
      </c>
      <c r="D1025">
        <f t="shared" si="181"/>
        <v>125</v>
      </c>
      <c r="E1025">
        <f t="shared" si="182"/>
        <v>15</v>
      </c>
      <c r="F1025" s="7" t="str">
        <f>VLOOKUP(E1025,KeyValues!$A$2:$B1040,2)</f>
        <v>Specific Items</v>
      </c>
      <c r="G1025">
        <f t="shared" si="184"/>
        <v>52</v>
      </c>
      <c r="H1025" s="7" t="str">
        <f>VLOOKUP($G1025,KeyValues!$S$2:$T$64,2)</f>
        <v>Tie</v>
      </c>
      <c r="I1025">
        <f t="shared" si="183"/>
        <v>1024</v>
      </c>
      <c r="J1025">
        <f t="shared" si="185"/>
        <v>0</v>
      </c>
      <c r="K1025" s="8">
        <f>IF(OR($E1025=9,$E1025=5),VLOOKUP(J1025,KeyValues!$D$2:$E$562,2),IF(AND($E1025=14,NOT(VLOOKUP(J1025,KeyValues!$D$2:$E$562,2) = 0)),"???",0))</f>
        <v>0</v>
      </c>
      <c r="L1025">
        <f t="shared" si="186"/>
        <v>0</v>
      </c>
      <c r="M1025">
        <f t="shared" si="187"/>
        <v>0</v>
      </c>
      <c r="N1025">
        <f t="shared" si="188"/>
        <v>4</v>
      </c>
      <c r="O1025">
        <f t="shared" si="189"/>
        <v>0</v>
      </c>
      <c r="P1025">
        <f t="shared" si="190"/>
        <v>1</v>
      </c>
      <c r="Q1025">
        <f t="shared" si="191"/>
        <v>0</v>
      </c>
    </row>
    <row r="1026" spans="1:17" x14ac:dyDescent="0.25">
      <c r="A1026" t="s">
        <v>1024</v>
      </c>
      <c r="B1026" s="5" t="str">
        <f>VLOOKUP(I1026,KeyValues!$J$2:$K$1401,2)</f>
        <v>Quirky Bow</v>
      </c>
      <c r="C1026">
        <f t="shared" ref="C1026:C1089" si="192">HEX2DEC(MID($A1026,4,2)&amp;MID($A1026,1,2))</f>
        <v>2500</v>
      </c>
      <c r="D1026">
        <f t="shared" ref="D1026:D1089" si="193">HEX2DEC(MID($A1026,10,2)&amp;MID($A1026,7,2))</f>
        <v>125</v>
      </c>
      <c r="E1026">
        <f t="shared" ref="E1026:E1089" si="194">HEX2DEC(MID($A1026,13,2))</f>
        <v>15</v>
      </c>
      <c r="F1026" s="7" t="str">
        <f>VLOOKUP(E1026,KeyValues!$A$2:$B1041,2)</f>
        <v>Specific Items</v>
      </c>
      <c r="G1026">
        <f t="shared" si="184"/>
        <v>52</v>
      </c>
      <c r="H1026" s="7" t="str">
        <f>VLOOKUP($G1026,KeyValues!$S$2:$T$64,2)</f>
        <v>Tie</v>
      </c>
      <c r="I1026">
        <f t="shared" ref="I1026:I1089" si="195">HEX2DEC(MID($A1026,22,2)&amp;MID($A1026,19,2))</f>
        <v>1025</v>
      </c>
      <c r="J1026">
        <f t="shared" si="185"/>
        <v>0</v>
      </c>
      <c r="K1026" s="8">
        <f>IF(OR($E1026=9,$E1026=5),VLOOKUP(J1026,KeyValues!$D$2:$E$562,2),IF(AND($E1026=14,NOT(VLOOKUP(J1026,KeyValues!$D$2:$E$562,2) = 0)),"???",0))</f>
        <v>0</v>
      </c>
      <c r="L1026">
        <f t="shared" si="186"/>
        <v>0</v>
      </c>
      <c r="M1026">
        <f t="shared" si="187"/>
        <v>0</v>
      </c>
      <c r="N1026">
        <f t="shared" si="188"/>
        <v>4</v>
      </c>
      <c r="O1026">
        <f t="shared" si="189"/>
        <v>0</v>
      </c>
      <c r="P1026">
        <f t="shared" si="190"/>
        <v>1</v>
      </c>
      <c r="Q1026">
        <f t="shared" si="191"/>
        <v>0</v>
      </c>
    </row>
    <row r="1027" spans="1:17" x14ac:dyDescent="0.25">
      <c r="A1027" t="s">
        <v>1025</v>
      </c>
      <c r="B1027" s="5" t="str">
        <f>VLOOKUP(I1027,KeyValues!$J$2:$K$1401,2)</f>
        <v>Wing Scarf</v>
      </c>
      <c r="C1027">
        <f t="shared" si="192"/>
        <v>2500</v>
      </c>
      <c r="D1027">
        <f t="shared" si="193"/>
        <v>125</v>
      </c>
      <c r="E1027">
        <f t="shared" si="194"/>
        <v>15</v>
      </c>
      <c r="F1027" s="7" t="str">
        <f>VLOOKUP(E1027,KeyValues!$A$2:$B1042,2)</f>
        <v>Specific Items</v>
      </c>
      <c r="G1027">
        <f t="shared" ref="G1027:G1090" si="196">HEX2DEC(MID($A1027,16,2))</f>
        <v>37</v>
      </c>
      <c r="H1027" s="7" t="str">
        <f>VLOOKUP($G1027,KeyValues!$S$2:$T$64,2)</f>
        <v>Scarf 2</v>
      </c>
      <c r="I1027">
        <f t="shared" si="195"/>
        <v>1026</v>
      </c>
      <c r="J1027">
        <f t="shared" ref="J1027:J1090" si="197">HEX2DEC(MID($A1027,28,2)&amp;MID($A1027,25,2))</f>
        <v>0</v>
      </c>
      <c r="K1027" s="8">
        <f>IF(OR($E1027=9,$E1027=5),VLOOKUP(J1027,KeyValues!$D$2:$E$562,2),IF(AND($E1027=14,NOT(VLOOKUP(J1027,KeyValues!$D$2:$E$562,2) = 0)),"???",0))</f>
        <v>0</v>
      </c>
      <c r="L1027">
        <f t="shared" ref="L1027:L1090" si="198">HEX2DEC(MID($A1027,31,2))</f>
        <v>0</v>
      </c>
      <c r="M1027">
        <f t="shared" ref="M1027:M1090" si="199">HEX2DEC(MID($A1027,34,2))</f>
        <v>0</v>
      </c>
      <c r="N1027">
        <f t="shared" ref="N1027:N1090" si="200">HEX2DEC(MID($A1027,37,2))</f>
        <v>12</v>
      </c>
      <c r="O1027">
        <f t="shared" ref="O1027:O1090" si="201">HEX2DEC(MID($A1027,40,2))</f>
        <v>0</v>
      </c>
      <c r="P1027">
        <f t="shared" ref="P1027:P1090" si="202">HEX2DEC(MID($A1027,43,2))</f>
        <v>1</v>
      </c>
      <c r="Q1027">
        <f t="shared" ref="Q1027:Q1090" si="203">HEX2DEC(MID($A1027,46,2))</f>
        <v>0</v>
      </c>
    </row>
    <row r="1028" spans="1:17" x14ac:dyDescent="0.25">
      <c r="A1028" t="s">
        <v>1026</v>
      </c>
      <c r="B1028" s="5" t="str">
        <f>VLOOKUP(I1028,KeyValues!$J$2:$K$1401,2)</f>
        <v>Leash Bow</v>
      </c>
      <c r="C1028">
        <f t="shared" si="192"/>
        <v>2500</v>
      </c>
      <c r="D1028">
        <f t="shared" si="193"/>
        <v>125</v>
      </c>
      <c r="E1028">
        <f t="shared" si="194"/>
        <v>15</v>
      </c>
      <c r="F1028" s="7" t="str">
        <f>VLOOKUP(E1028,KeyValues!$A$2:$B1043,2)</f>
        <v>Specific Items</v>
      </c>
      <c r="G1028">
        <f t="shared" si="196"/>
        <v>52</v>
      </c>
      <c r="H1028" s="7" t="str">
        <f>VLOOKUP($G1028,KeyValues!$S$2:$T$64,2)</f>
        <v>Tie</v>
      </c>
      <c r="I1028">
        <f t="shared" si="195"/>
        <v>1027</v>
      </c>
      <c r="J1028">
        <f t="shared" si="197"/>
        <v>0</v>
      </c>
      <c r="K1028" s="8">
        <f>IF(OR($E1028=9,$E1028=5),VLOOKUP(J1028,KeyValues!$D$2:$E$562,2),IF(AND($E1028=14,NOT(VLOOKUP(J1028,KeyValues!$D$2:$E$562,2) = 0)),"???",0))</f>
        <v>0</v>
      </c>
      <c r="L1028">
        <f t="shared" si="198"/>
        <v>0</v>
      </c>
      <c r="M1028">
        <f t="shared" si="199"/>
        <v>0</v>
      </c>
      <c r="N1028">
        <f t="shared" si="200"/>
        <v>4</v>
      </c>
      <c r="O1028">
        <f t="shared" si="201"/>
        <v>0</v>
      </c>
      <c r="P1028">
        <f t="shared" si="202"/>
        <v>1</v>
      </c>
      <c r="Q1028">
        <f t="shared" si="203"/>
        <v>0</v>
      </c>
    </row>
    <row r="1029" spans="1:17" x14ac:dyDescent="0.25">
      <c r="A1029" t="s">
        <v>1027</v>
      </c>
      <c r="B1029" s="5" t="str">
        <f>VLOOKUP(I1029,KeyValues!$J$2:$K$1401,2)</f>
        <v>Shock Ruff</v>
      </c>
      <c r="C1029">
        <f t="shared" si="192"/>
        <v>2500</v>
      </c>
      <c r="D1029">
        <f t="shared" si="193"/>
        <v>125</v>
      </c>
      <c r="E1029">
        <f t="shared" si="194"/>
        <v>15</v>
      </c>
      <c r="F1029" s="7" t="str">
        <f>VLOOKUP(E1029,KeyValues!$A$2:$B1044,2)</f>
        <v>Specific Items</v>
      </c>
      <c r="G1029">
        <f t="shared" si="196"/>
        <v>37</v>
      </c>
      <c r="H1029" s="7" t="str">
        <f>VLOOKUP($G1029,KeyValues!$S$2:$T$64,2)</f>
        <v>Scarf 2</v>
      </c>
      <c r="I1029">
        <f t="shared" si="195"/>
        <v>1028</v>
      </c>
      <c r="J1029">
        <f t="shared" si="197"/>
        <v>0</v>
      </c>
      <c r="K1029" s="8">
        <f>IF(OR($E1029=9,$E1029=5),VLOOKUP(J1029,KeyValues!$D$2:$E$562,2),IF(AND($E1029=14,NOT(VLOOKUP(J1029,KeyValues!$D$2:$E$562,2) = 0)),"???",0))</f>
        <v>0</v>
      </c>
      <c r="L1029">
        <f t="shared" si="198"/>
        <v>0</v>
      </c>
      <c r="M1029">
        <f t="shared" si="199"/>
        <v>0</v>
      </c>
      <c r="N1029">
        <f t="shared" si="200"/>
        <v>14</v>
      </c>
      <c r="O1029">
        <f t="shared" si="201"/>
        <v>0</v>
      </c>
      <c r="P1029">
        <f t="shared" si="202"/>
        <v>1</v>
      </c>
      <c r="Q1029">
        <f t="shared" si="203"/>
        <v>0</v>
      </c>
    </row>
    <row r="1030" spans="1:17" x14ac:dyDescent="0.25">
      <c r="A1030" t="s">
        <v>1028</v>
      </c>
      <c r="B1030" s="5" t="str">
        <f>VLOOKUP(I1030,KeyValues!$J$2:$K$1401,2)</f>
        <v>Sand-Scarf</v>
      </c>
      <c r="C1030">
        <f t="shared" si="192"/>
        <v>2500</v>
      </c>
      <c r="D1030">
        <f t="shared" si="193"/>
        <v>125</v>
      </c>
      <c r="E1030">
        <f t="shared" si="194"/>
        <v>15</v>
      </c>
      <c r="F1030" s="7" t="str">
        <f>VLOOKUP(E1030,KeyValues!$A$2:$B1045,2)</f>
        <v>Specific Items</v>
      </c>
      <c r="G1030">
        <f t="shared" si="196"/>
        <v>37</v>
      </c>
      <c r="H1030" s="7" t="str">
        <f>VLOOKUP($G1030,KeyValues!$S$2:$T$64,2)</f>
        <v>Scarf 2</v>
      </c>
      <c r="I1030">
        <f t="shared" si="195"/>
        <v>1029</v>
      </c>
      <c r="J1030">
        <f t="shared" si="197"/>
        <v>0</v>
      </c>
      <c r="K1030" s="8">
        <f>IF(OR($E1030=9,$E1030=5),VLOOKUP(J1030,KeyValues!$D$2:$E$562,2),IF(AND($E1030=14,NOT(VLOOKUP(J1030,KeyValues!$D$2:$E$562,2) = 0)),"???",0))</f>
        <v>0</v>
      </c>
      <c r="L1030">
        <f t="shared" si="198"/>
        <v>0</v>
      </c>
      <c r="M1030">
        <f t="shared" si="199"/>
        <v>0</v>
      </c>
      <c r="N1030">
        <f t="shared" si="200"/>
        <v>12</v>
      </c>
      <c r="O1030">
        <f t="shared" si="201"/>
        <v>0</v>
      </c>
      <c r="P1030">
        <f t="shared" si="202"/>
        <v>1</v>
      </c>
      <c r="Q1030">
        <f t="shared" si="203"/>
        <v>0</v>
      </c>
    </row>
    <row r="1031" spans="1:17" x14ac:dyDescent="0.25">
      <c r="A1031" t="s">
        <v>1029</v>
      </c>
      <c r="B1031" s="5" t="str">
        <f>VLOOKUP(I1031,KeyValues!$J$2:$K$1401,2)</f>
        <v>Sandy Torc</v>
      </c>
      <c r="C1031">
        <f t="shared" si="192"/>
        <v>2500</v>
      </c>
      <c r="D1031">
        <f t="shared" si="193"/>
        <v>125</v>
      </c>
      <c r="E1031">
        <f t="shared" si="194"/>
        <v>15</v>
      </c>
      <c r="F1031" s="7" t="str">
        <f>VLOOKUP(E1031,KeyValues!$A$2:$B1046,2)</f>
        <v>Specific Items</v>
      </c>
      <c r="G1031">
        <f t="shared" si="196"/>
        <v>54</v>
      </c>
      <c r="H1031" s="7" t="str">
        <f>VLOOKUP($G1031,KeyValues!$S$2:$T$64,2)</f>
        <v>Ring</v>
      </c>
      <c r="I1031">
        <f t="shared" si="195"/>
        <v>1030</v>
      </c>
      <c r="J1031">
        <f t="shared" si="197"/>
        <v>0</v>
      </c>
      <c r="K1031" s="8">
        <f>IF(OR($E1031=9,$E1031=5),VLOOKUP(J1031,KeyValues!$D$2:$E$562,2),IF(AND($E1031=14,NOT(VLOOKUP(J1031,KeyValues!$D$2:$E$562,2) = 0)),"???",0))</f>
        <v>0</v>
      </c>
      <c r="L1031">
        <f t="shared" si="198"/>
        <v>0</v>
      </c>
      <c r="M1031">
        <f t="shared" si="199"/>
        <v>0</v>
      </c>
      <c r="N1031">
        <f t="shared" si="200"/>
        <v>5</v>
      </c>
      <c r="O1031">
        <f t="shared" si="201"/>
        <v>0</v>
      </c>
      <c r="P1031">
        <f t="shared" si="202"/>
        <v>1</v>
      </c>
      <c r="Q1031">
        <f t="shared" si="203"/>
        <v>0</v>
      </c>
    </row>
    <row r="1032" spans="1:17" x14ac:dyDescent="0.25">
      <c r="A1032" t="s">
        <v>1030</v>
      </c>
      <c r="B1032" s="5" t="str">
        <f>VLOOKUP(I1032,KeyValues!$J$2:$K$1401,2)</f>
        <v>Pointy Scarf</v>
      </c>
      <c r="C1032">
        <f t="shared" si="192"/>
        <v>2500</v>
      </c>
      <c r="D1032">
        <f t="shared" si="193"/>
        <v>125</v>
      </c>
      <c r="E1032">
        <f t="shared" si="194"/>
        <v>15</v>
      </c>
      <c r="F1032" s="7" t="str">
        <f>VLOOKUP(E1032,KeyValues!$A$2:$B1047,2)</f>
        <v>Specific Items</v>
      </c>
      <c r="G1032">
        <f t="shared" si="196"/>
        <v>37</v>
      </c>
      <c r="H1032" s="7" t="str">
        <f>VLOOKUP($G1032,KeyValues!$S$2:$T$64,2)</f>
        <v>Scarf 2</v>
      </c>
      <c r="I1032">
        <f t="shared" si="195"/>
        <v>1031</v>
      </c>
      <c r="J1032">
        <f t="shared" si="197"/>
        <v>0</v>
      </c>
      <c r="K1032" s="8">
        <f>IF(OR($E1032=9,$E1032=5),VLOOKUP(J1032,KeyValues!$D$2:$E$562,2),IF(AND($E1032=14,NOT(VLOOKUP(J1032,KeyValues!$D$2:$E$562,2) = 0)),"???",0))</f>
        <v>0</v>
      </c>
      <c r="L1032">
        <f t="shared" si="198"/>
        <v>0</v>
      </c>
      <c r="M1032">
        <f t="shared" si="199"/>
        <v>0</v>
      </c>
      <c r="N1032">
        <f t="shared" si="200"/>
        <v>12</v>
      </c>
      <c r="O1032">
        <f t="shared" si="201"/>
        <v>0</v>
      </c>
      <c r="P1032">
        <f t="shared" si="202"/>
        <v>1</v>
      </c>
      <c r="Q1032">
        <f t="shared" si="203"/>
        <v>0</v>
      </c>
    </row>
    <row r="1033" spans="1:17" x14ac:dyDescent="0.25">
      <c r="A1033" t="s">
        <v>1031</v>
      </c>
      <c r="B1033" s="5" t="str">
        <f>VLOOKUP(I1033,KeyValues!$J$2:$K$1401,2)</f>
        <v>Return Scarf</v>
      </c>
      <c r="C1033">
        <f t="shared" si="192"/>
        <v>2500</v>
      </c>
      <c r="D1033">
        <f t="shared" si="193"/>
        <v>125</v>
      </c>
      <c r="E1033">
        <f t="shared" si="194"/>
        <v>15</v>
      </c>
      <c r="F1033" s="7" t="str">
        <f>VLOOKUP(E1033,KeyValues!$A$2:$B1048,2)</f>
        <v>Specific Items</v>
      </c>
      <c r="G1033">
        <f t="shared" si="196"/>
        <v>37</v>
      </c>
      <c r="H1033" s="7" t="str">
        <f>VLOOKUP($G1033,KeyValues!$S$2:$T$64,2)</f>
        <v>Scarf 2</v>
      </c>
      <c r="I1033">
        <f t="shared" si="195"/>
        <v>1032</v>
      </c>
      <c r="J1033">
        <f t="shared" si="197"/>
        <v>0</v>
      </c>
      <c r="K1033" s="8">
        <f>IF(OR($E1033=9,$E1033=5),VLOOKUP(J1033,KeyValues!$D$2:$E$562,2),IF(AND($E1033=14,NOT(VLOOKUP(J1033,KeyValues!$D$2:$E$562,2) = 0)),"???",0))</f>
        <v>0</v>
      </c>
      <c r="L1033">
        <f t="shared" si="198"/>
        <v>0</v>
      </c>
      <c r="M1033">
        <f t="shared" si="199"/>
        <v>0</v>
      </c>
      <c r="N1033">
        <f t="shared" si="200"/>
        <v>12</v>
      </c>
      <c r="O1033">
        <f t="shared" si="201"/>
        <v>0</v>
      </c>
      <c r="P1033">
        <f t="shared" si="202"/>
        <v>1</v>
      </c>
      <c r="Q1033">
        <f t="shared" si="203"/>
        <v>0</v>
      </c>
    </row>
    <row r="1034" spans="1:17" x14ac:dyDescent="0.25">
      <c r="A1034" t="s">
        <v>1032</v>
      </c>
      <c r="B1034" s="5" t="str">
        <f>VLOOKUP(I1034,KeyValues!$J$2:$K$1401,2)</f>
        <v>Impact Torc</v>
      </c>
      <c r="C1034">
        <f t="shared" si="192"/>
        <v>2500</v>
      </c>
      <c r="D1034">
        <f t="shared" si="193"/>
        <v>125</v>
      </c>
      <c r="E1034">
        <f t="shared" si="194"/>
        <v>15</v>
      </c>
      <c r="F1034" s="7" t="str">
        <f>VLOOKUP(E1034,KeyValues!$A$2:$B1049,2)</f>
        <v>Specific Items</v>
      </c>
      <c r="G1034">
        <f t="shared" si="196"/>
        <v>54</v>
      </c>
      <c r="H1034" s="7" t="str">
        <f>VLOOKUP($G1034,KeyValues!$S$2:$T$64,2)</f>
        <v>Ring</v>
      </c>
      <c r="I1034">
        <f t="shared" si="195"/>
        <v>1033</v>
      </c>
      <c r="J1034">
        <f t="shared" si="197"/>
        <v>0</v>
      </c>
      <c r="K1034" s="8">
        <f>IF(OR($E1034=9,$E1034=5),VLOOKUP(J1034,KeyValues!$D$2:$E$562,2),IF(AND($E1034=14,NOT(VLOOKUP(J1034,KeyValues!$D$2:$E$562,2) = 0)),"???",0))</f>
        <v>0</v>
      </c>
      <c r="L1034">
        <f t="shared" si="198"/>
        <v>0</v>
      </c>
      <c r="M1034">
        <f t="shared" si="199"/>
        <v>0</v>
      </c>
      <c r="N1034">
        <f t="shared" si="200"/>
        <v>5</v>
      </c>
      <c r="O1034">
        <f t="shared" si="201"/>
        <v>0</v>
      </c>
      <c r="P1034">
        <f t="shared" si="202"/>
        <v>1</v>
      </c>
      <c r="Q1034">
        <f t="shared" si="203"/>
        <v>0</v>
      </c>
    </row>
    <row r="1035" spans="1:17" x14ac:dyDescent="0.25">
      <c r="A1035" t="s">
        <v>1033</v>
      </c>
      <c r="B1035" s="5" t="str">
        <f>VLOOKUP(I1035,KeyValues!$J$2:$K$1401,2)</f>
        <v>Halve Scarf</v>
      </c>
      <c r="C1035">
        <f t="shared" si="192"/>
        <v>2500</v>
      </c>
      <c r="D1035">
        <f t="shared" si="193"/>
        <v>125</v>
      </c>
      <c r="E1035">
        <f t="shared" si="194"/>
        <v>15</v>
      </c>
      <c r="F1035" s="7" t="str">
        <f>VLOOKUP(E1035,KeyValues!$A$2:$B1050,2)</f>
        <v>Specific Items</v>
      </c>
      <c r="G1035">
        <f t="shared" si="196"/>
        <v>37</v>
      </c>
      <c r="H1035" s="7" t="str">
        <f>VLOOKUP($G1035,KeyValues!$S$2:$T$64,2)</f>
        <v>Scarf 2</v>
      </c>
      <c r="I1035">
        <f t="shared" si="195"/>
        <v>1034</v>
      </c>
      <c r="J1035">
        <f t="shared" si="197"/>
        <v>0</v>
      </c>
      <c r="K1035" s="8">
        <f>IF(OR($E1035=9,$E1035=5),VLOOKUP(J1035,KeyValues!$D$2:$E$562,2),IF(AND($E1035=14,NOT(VLOOKUP(J1035,KeyValues!$D$2:$E$562,2) = 0)),"???",0))</f>
        <v>0</v>
      </c>
      <c r="L1035">
        <f t="shared" si="198"/>
        <v>0</v>
      </c>
      <c r="M1035">
        <f t="shared" si="199"/>
        <v>0</v>
      </c>
      <c r="N1035">
        <f t="shared" si="200"/>
        <v>12</v>
      </c>
      <c r="O1035">
        <f t="shared" si="201"/>
        <v>0</v>
      </c>
      <c r="P1035">
        <f t="shared" si="202"/>
        <v>1</v>
      </c>
      <c r="Q1035">
        <f t="shared" si="203"/>
        <v>0</v>
      </c>
    </row>
    <row r="1036" spans="1:17" x14ac:dyDescent="0.25">
      <c r="A1036" t="s">
        <v>1034</v>
      </c>
      <c r="B1036" s="5" t="str">
        <f>VLOOKUP(I1036,KeyValues!$J$2:$K$1401,2)</f>
        <v>Thorny Scarf</v>
      </c>
      <c r="C1036">
        <f t="shared" si="192"/>
        <v>2500</v>
      </c>
      <c r="D1036">
        <f t="shared" si="193"/>
        <v>125</v>
      </c>
      <c r="E1036">
        <f t="shared" si="194"/>
        <v>15</v>
      </c>
      <c r="F1036" s="7" t="str">
        <f>VLOOKUP(E1036,KeyValues!$A$2:$B1051,2)</f>
        <v>Specific Items</v>
      </c>
      <c r="G1036">
        <f t="shared" si="196"/>
        <v>37</v>
      </c>
      <c r="H1036" s="7" t="str">
        <f>VLOOKUP($G1036,KeyValues!$S$2:$T$64,2)</f>
        <v>Scarf 2</v>
      </c>
      <c r="I1036">
        <f t="shared" si="195"/>
        <v>1035</v>
      </c>
      <c r="J1036">
        <f t="shared" si="197"/>
        <v>0</v>
      </c>
      <c r="K1036" s="8">
        <f>IF(OR($E1036=9,$E1036=5),VLOOKUP(J1036,KeyValues!$D$2:$E$562,2),IF(AND($E1036=14,NOT(VLOOKUP(J1036,KeyValues!$D$2:$E$562,2) = 0)),"???",0))</f>
        <v>0</v>
      </c>
      <c r="L1036">
        <f t="shared" si="198"/>
        <v>0</v>
      </c>
      <c r="M1036">
        <f t="shared" si="199"/>
        <v>0</v>
      </c>
      <c r="N1036">
        <f t="shared" si="200"/>
        <v>12</v>
      </c>
      <c r="O1036">
        <f t="shared" si="201"/>
        <v>0</v>
      </c>
      <c r="P1036">
        <f t="shared" si="202"/>
        <v>1</v>
      </c>
      <c r="Q1036">
        <f t="shared" si="203"/>
        <v>0</v>
      </c>
    </row>
    <row r="1037" spans="1:17" x14ac:dyDescent="0.25">
      <c r="A1037" t="s">
        <v>1035</v>
      </c>
      <c r="B1037" s="5" t="str">
        <f>VLOOKUP(I1037,KeyValues!$J$2:$K$1401,2)</f>
        <v>King Sash</v>
      </c>
      <c r="C1037">
        <f t="shared" si="192"/>
        <v>2500</v>
      </c>
      <c r="D1037">
        <f t="shared" si="193"/>
        <v>125</v>
      </c>
      <c r="E1037">
        <f t="shared" si="194"/>
        <v>15</v>
      </c>
      <c r="F1037" s="7" t="str">
        <f>VLOOKUP(E1037,KeyValues!$A$2:$B1052,2)</f>
        <v>Specific Items</v>
      </c>
      <c r="G1037">
        <f t="shared" si="196"/>
        <v>37</v>
      </c>
      <c r="H1037" s="7" t="str">
        <f>VLOOKUP($G1037,KeyValues!$S$2:$T$64,2)</f>
        <v>Scarf 2</v>
      </c>
      <c r="I1037">
        <f t="shared" si="195"/>
        <v>1036</v>
      </c>
      <c r="J1037">
        <f t="shared" si="197"/>
        <v>0</v>
      </c>
      <c r="K1037" s="8">
        <f>IF(OR($E1037=9,$E1037=5),VLOOKUP(J1037,KeyValues!$D$2:$E$562,2),IF(AND($E1037=14,NOT(VLOOKUP(J1037,KeyValues!$D$2:$E$562,2) = 0)),"???",0))</f>
        <v>0</v>
      </c>
      <c r="L1037">
        <f t="shared" si="198"/>
        <v>0</v>
      </c>
      <c r="M1037">
        <f t="shared" si="199"/>
        <v>0</v>
      </c>
      <c r="N1037">
        <f t="shared" si="200"/>
        <v>0</v>
      </c>
      <c r="O1037">
        <f t="shared" si="201"/>
        <v>0</v>
      </c>
      <c r="P1037">
        <f t="shared" si="202"/>
        <v>1</v>
      </c>
      <c r="Q1037">
        <f t="shared" si="203"/>
        <v>0</v>
      </c>
    </row>
    <row r="1038" spans="1:17" x14ac:dyDescent="0.25">
      <c r="A1038" t="s">
        <v>1036</v>
      </c>
      <c r="B1038" s="5" t="str">
        <f>VLOOKUP(I1038,KeyValues!$J$2:$K$1401,2)</f>
        <v>Dodge Bow</v>
      </c>
      <c r="C1038">
        <f t="shared" si="192"/>
        <v>2500</v>
      </c>
      <c r="D1038">
        <f t="shared" si="193"/>
        <v>125</v>
      </c>
      <c r="E1038">
        <f t="shared" si="194"/>
        <v>15</v>
      </c>
      <c r="F1038" s="7" t="str">
        <f>VLOOKUP(E1038,KeyValues!$A$2:$B1053,2)</f>
        <v>Specific Items</v>
      </c>
      <c r="G1038">
        <f t="shared" si="196"/>
        <v>52</v>
      </c>
      <c r="H1038" s="7" t="str">
        <f>VLOOKUP($G1038,KeyValues!$S$2:$T$64,2)</f>
        <v>Tie</v>
      </c>
      <c r="I1038">
        <f t="shared" si="195"/>
        <v>1037</v>
      </c>
      <c r="J1038">
        <f t="shared" si="197"/>
        <v>0</v>
      </c>
      <c r="K1038" s="8">
        <f>IF(OR($E1038=9,$E1038=5),VLOOKUP(J1038,KeyValues!$D$2:$E$562,2),IF(AND($E1038=14,NOT(VLOOKUP(J1038,KeyValues!$D$2:$E$562,2) = 0)),"???",0))</f>
        <v>0</v>
      </c>
      <c r="L1038">
        <f t="shared" si="198"/>
        <v>0</v>
      </c>
      <c r="M1038">
        <f t="shared" si="199"/>
        <v>0</v>
      </c>
      <c r="N1038">
        <f t="shared" si="200"/>
        <v>4</v>
      </c>
      <c r="O1038">
        <f t="shared" si="201"/>
        <v>0</v>
      </c>
      <c r="P1038">
        <f t="shared" si="202"/>
        <v>1</v>
      </c>
      <c r="Q1038">
        <f t="shared" si="203"/>
        <v>0</v>
      </c>
    </row>
    <row r="1039" spans="1:17" x14ac:dyDescent="0.25">
      <c r="A1039" t="s">
        <v>1037</v>
      </c>
      <c r="B1039" s="5" t="str">
        <f>VLOOKUP(I1039,KeyValues!$J$2:$K$1401,2)</f>
        <v>Absorb Scarf</v>
      </c>
      <c r="C1039">
        <f t="shared" si="192"/>
        <v>2500</v>
      </c>
      <c r="D1039">
        <f t="shared" si="193"/>
        <v>125</v>
      </c>
      <c r="E1039">
        <f t="shared" si="194"/>
        <v>15</v>
      </c>
      <c r="F1039" s="7" t="str">
        <f>VLOOKUP(E1039,KeyValues!$A$2:$B1054,2)</f>
        <v>Specific Items</v>
      </c>
      <c r="G1039">
        <f t="shared" si="196"/>
        <v>37</v>
      </c>
      <c r="H1039" s="7" t="str">
        <f>VLOOKUP($G1039,KeyValues!$S$2:$T$64,2)</f>
        <v>Scarf 2</v>
      </c>
      <c r="I1039">
        <f t="shared" si="195"/>
        <v>1038</v>
      </c>
      <c r="J1039">
        <f t="shared" si="197"/>
        <v>0</v>
      </c>
      <c r="K1039" s="8">
        <f>IF(OR($E1039=9,$E1039=5),VLOOKUP(J1039,KeyValues!$D$2:$E$562,2),IF(AND($E1039=14,NOT(VLOOKUP(J1039,KeyValues!$D$2:$E$562,2) = 0)),"???",0))</f>
        <v>0</v>
      </c>
      <c r="L1039">
        <f t="shared" si="198"/>
        <v>0</v>
      </c>
      <c r="M1039">
        <f t="shared" si="199"/>
        <v>0</v>
      </c>
      <c r="N1039">
        <f t="shared" si="200"/>
        <v>12</v>
      </c>
      <c r="O1039">
        <f t="shared" si="201"/>
        <v>0</v>
      </c>
      <c r="P1039">
        <f t="shared" si="202"/>
        <v>1</v>
      </c>
      <c r="Q1039">
        <f t="shared" si="203"/>
        <v>0</v>
      </c>
    </row>
    <row r="1040" spans="1:17" x14ac:dyDescent="0.25">
      <c r="A1040" t="s">
        <v>1038</v>
      </c>
      <c r="B1040" s="5" t="str">
        <f>VLOOKUP(I1040,KeyValues!$J$2:$K$1401,2)</f>
        <v>Odd Bow</v>
      </c>
      <c r="C1040">
        <f t="shared" si="192"/>
        <v>2500</v>
      </c>
      <c r="D1040">
        <f t="shared" si="193"/>
        <v>125</v>
      </c>
      <c r="E1040">
        <f t="shared" si="194"/>
        <v>15</v>
      </c>
      <c r="F1040" s="7" t="str">
        <f>VLOOKUP(E1040,KeyValues!$A$2:$B1055,2)</f>
        <v>Specific Items</v>
      </c>
      <c r="G1040">
        <f t="shared" si="196"/>
        <v>52</v>
      </c>
      <c r="H1040" s="7" t="str">
        <f>VLOOKUP($G1040,KeyValues!$S$2:$T$64,2)</f>
        <v>Tie</v>
      </c>
      <c r="I1040">
        <f t="shared" si="195"/>
        <v>1039</v>
      </c>
      <c r="J1040">
        <f t="shared" si="197"/>
        <v>0</v>
      </c>
      <c r="K1040" s="8">
        <f>IF(OR($E1040=9,$E1040=5),VLOOKUP(J1040,KeyValues!$D$2:$E$562,2),IF(AND($E1040=14,NOT(VLOOKUP(J1040,KeyValues!$D$2:$E$562,2) = 0)),"???",0))</f>
        <v>0</v>
      </c>
      <c r="L1040">
        <f t="shared" si="198"/>
        <v>0</v>
      </c>
      <c r="M1040">
        <f t="shared" si="199"/>
        <v>0</v>
      </c>
      <c r="N1040">
        <f t="shared" si="200"/>
        <v>4</v>
      </c>
      <c r="O1040">
        <f t="shared" si="201"/>
        <v>0</v>
      </c>
      <c r="P1040">
        <f t="shared" si="202"/>
        <v>1</v>
      </c>
      <c r="Q1040">
        <f t="shared" si="203"/>
        <v>0</v>
      </c>
    </row>
    <row r="1041" spans="1:17" x14ac:dyDescent="0.25">
      <c r="A1041" t="s">
        <v>1039</v>
      </c>
      <c r="B1041" s="5" t="str">
        <f>VLOOKUP(I1041,KeyValues!$J$2:$K$1401,2)</f>
        <v>Guard Hat</v>
      </c>
      <c r="C1041">
        <f t="shared" si="192"/>
        <v>2500</v>
      </c>
      <c r="D1041">
        <f t="shared" si="193"/>
        <v>125</v>
      </c>
      <c r="E1041">
        <f t="shared" si="194"/>
        <v>15</v>
      </c>
      <c r="F1041" s="7" t="str">
        <f>VLOOKUP(E1041,KeyValues!$A$2:$B1056,2)</f>
        <v>Specific Items</v>
      </c>
      <c r="G1041">
        <f t="shared" si="196"/>
        <v>43</v>
      </c>
      <c r="H1041" s="7" t="str">
        <f>VLOOKUP($G1041,KeyValues!$S$2:$T$64,2)</f>
        <v>Hat</v>
      </c>
      <c r="I1041">
        <f t="shared" si="195"/>
        <v>1040</v>
      </c>
      <c r="J1041">
        <f t="shared" si="197"/>
        <v>0</v>
      </c>
      <c r="K1041" s="8">
        <f>IF(OR($E1041=9,$E1041=5),VLOOKUP(J1041,KeyValues!$D$2:$E$562,2),IF(AND($E1041=14,NOT(VLOOKUP(J1041,KeyValues!$D$2:$E$562,2) = 0)),"???",0))</f>
        <v>0</v>
      </c>
      <c r="L1041">
        <f t="shared" si="198"/>
        <v>0</v>
      </c>
      <c r="M1041">
        <f t="shared" si="199"/>
        <v>0</v>
      </c>
      <c r="N1041">
        <f t="shared" si="200"/>
        <v>3</v>
      </c>
      <c r="O1041">
        <f t="shared" si="201"/>
        <v>0</v>
      </c>
      <c r="P1041">
        <f t="shared" si="202"/>
        <v>1</v>
      </c>
      <c r="Q1041">
        <f t="shared" si="203"/>
        <v>0</v>
      </c>
    </row>
    <row r="1042" spans="1:17" x14ac:dyDescent="0.25">
      <c r="A1042" t="s">
        <v>1040</v>
      </c>
      <c r="B1042" s="5" t="str">
        <f>VLOOKUP(I1042,KeyValues!$J$2:$K$1401,2)</f>
        <v>Aroma Scarf</v>
      </c>
      <c r="C1042">
        <f t="shared" si="192"/>
        <v>2500</v>
      </c>
      <c r="D1042">
        <f t="shared" si="193"/>
        <v>125</v>
      </c>
      <c r="E1042">
        <f t="shared" si="194"/>
        <v>15</v>
      </c>
      <c r="F1042" s="7" t="str">
        <f>VLOOKUP(E1042,KeyValues!$A$2:$B1057,2)</f>
        <v>Specific Items</v>
      </c>
      <c r="G1042">
        <f t="shared" si="196"/>
        <v>37</v>
      </c>
      <c r="H1042" s="7" t="str">
        <f>VLOOKUP($G1042,KeyValues!$S$2:$T$64,2)</f>
        <v>Scarf 2</v>
      </c>
      <c r="I1042">
        <f t="shared" si="195"/>
        <v>1041</v>
      </c>
      <c r="J1042">
        <f t="shared" si="197"/>
        <v>0</v>
      </c>
      <c r="K1042" s="8">
        <f>IF(OR($E1042=9,$E1042=5),VLOOKUP(J1042,KeyValues!$D$2:$E$562,2),IF(AND($E1042=14,NOT(VLOOKUP(J1042,KeyValues!$D$2:$E$562,2) = 0)),"???",0))</f>
        <v>0</v>
      </c>
      <c r="L1042">
        <f t="shared" si="198"/>
        <v>0</v>
      </c>
      <c r="M1042">
        <f t="shared" si="199"/>
        <v>0</v>
      </c>
      <c r="N1042">
        <f t="shared" si="200"/>
        <v>12</v>
      </c>
      <c r="O1042">
        <f t="shared" si="201"/>
        <v>0</v>
      </c>
      <c r="P1042">
        <f t="shared" si="202"/>
        <v>1</v>
      </c>
      <c r="Q1042">
        <f t="shared" si="203"/>
        <v>0</v>
      </c>
    </row>
    <row r="1043" spans="1:17" x14ac:dyDescent="0.25">
      <c r="A1043" t="s">
        <v>1041</v>
      </c>
      <c r="B1043" s="5" t="str">
        <f>VLOOKUP(I1043,KeyValues!$J$2:$K$1401,2)</f>
        <v>Moving Scarf</v>
      </c>
      <c r="C1043">
        <f t="shared" si="192"/>
        <v>2500</v>
      </c>
      <c r="D1043">
        <f t="shared" si="193"/>
        <v>125</v>
      </c>
      <c r="E1043">
        <f t="shared" si="194"/>
        <v>15</v>
      </c>
      <c r="F1043" s="7" t="str">
        <f>VLOOKUP(E1043,KeyValues!$A$2:$B1058,2)</f>
        <v>Specific Items</v>
      </c>
      <c r="G1043">
        <f t="shared" si="196"/>
        <v>37</v>
      </c>
      <c r="H1043" s="7" t="str">
        <f>VLOOKUP($G1043,KeyValues!$S$2:$T$64,2)</f>
        <v>Scarf 2</v>
      </c>
      <c r="I1043">
        <f t="shared" si="195"/>
        <v>1042</v>
      </c>
      <c r="J1043">
        <f t="shared" si="197"/>
        <v>0</v>
      </c>
      <c r="K1043" s="8">
        <f>IF(OR($E1043=9,$E1043=5),VLOOKUP(J1043,KeyValues!$D$2:$E$562,2),IF(AND($E1043=14,NOT(VLOOKUP(J1043,KeyValues!$D$2:$E$562,2) = 0)),"???",0))</f>
        <v>0</v>
      </c>
      <c r="L1043">
        <f t="shared" si="198"/>
        <v>0</v>
      </c>
      <c r="M1043">
        <f t="shared" si="199"/>
        <v>0</v>
      </c>
      <c r="N1043">
        <f t="shared" si="200"/>
        <v>12</v>
      </c>
      <c r="O1043">
        <f t="shared" si="201"/>
        <v>0</v>
      </c>
      <c r="P1043">
        <f t="shared" si="202"/>
        <v>1</v>
      </c>
      <c r="Q1043">
        <f t="shared" si="203"/>
        <v>0</v>
      </c>
    </row>
    <row r="1044" spans="1:17" x14ac:dyDescent="0.25">
      <c r="A1044" t="s">
        <v>1042</v>
      </c>
      <c r="B1044" s="5" t="str">
        <f>VLOOKUP(I1044,KeyValues!$J$2:$K$1401,2)</f>
        <v>Firm Hat</v>
      </c>
      <c r="C1044">
        <f t="shared" si="192"/>
        <v>2500</v>
      </c>
      <c r="D1044">
        <f t="shared" si="193"/>
        <v>125</v>
      </c>
      <c r="E1044">
        <f t="shared" si="194"/>
        <v>15</v>
      </c>
      <c r="F1044" s="7" t="str">
        <f>VLOOKUP(E1044,KeyValues!$A$2:$B1059,2)</f>
        <v>Specific Items</v>
      </c>
      <c r="G1044">
        <f t="shared" si="196"/>
        <v>43</v>
      </c>
      <c r="H1044" s="7" t="str">
        <f>VLOOKUP($G1044,KeyValues!$S$2:$T$64,2)</f>
        <v>Hat</v>
      </c>
      <c r="I1044">
        <f t="shared" si="195"/>
        <v>1043</v>
      </c>
      <c r="J1044">
        <f t="shared" si="197"/>
        <v>0</v>
      </c>
      <c r="K1044" s="8">
        <f>IF(OR($E1044=9,$E1044=5),VLOOKUP(J1044,KeyValues!$D$2:$E$562,2),IF(AND($E1044=14,NOT(VLOOKUP(J1044,KeyValues!$D$2:$E$562,2) = 0)),"???",0))</f>
        <v>0</v>
      </c>
      <c r="L1044">
        <f t="shared" si="198"/>
        <v>0</v>
      </c>
      <c r="M1044">
        <f t="shared" si="199"/>
        <v>0</v>
      </c>
      <c r="N1044">
        <f t="shared" si="200"/>
        <v>13</v>
      </c>
      <c r="O1044">
        <f t="shared" si="201"/>
        <v>0</v>
      </c>
      <c r="P1044">
        <f t="shared" si="202"/>
        <v>1</v>
      </c>
      <c r="Q1044">
        <f t="shared" si="203"/>
        <v>0</v>
      </c>
    </row>
    <row r="1045" spans="1:17" x14ac:dyDescent="0.25">
      <c r="A1045" t="s">
        <v>1043</v>
      </c>
      <c r="B1045" s="5" t="str">
        <f>VLOOKUP(I1045,KeyValues!$J$2:$K$1401,2)</f>
        <v>Gaze Goggles</v>
      </c>
      <c r="C1045">
        <f t="shared" si="192"/>
        <v>2500</v>
      </c>
      <c r="D1045">
        <f t="shared" si="193"/>
        <v>125</v>
      </c>
      <c r="E1045">
        <f t="shared" si="194"/>
        <v>15</v>
      </c>
      <c r="F1045" s="7" t="str">
        <f>VLOOKUP(E1045,KeyValues!$A$2:$B1060,2)</f>
        <v>Specific Items</v>
      </c>
      <c r="G1045">
        <f t="shared" si="196"/>
        <v>13</v>
      </c>
      <c r="H1045" s="7" t="str">
        <f>VLOOKUP($G1045,KeyValues!$S$2:$T$64,2)</f>
        <v>Glasses</v>
      </c>
      <c r="I1045">
        <f t="shared" si="195"/>
        <v>1044</v>
      </c>
      <c r="J1045">
        <f t="shared" si="197"/>
        <v>0</v>
      </c>
      <c r="K1045" s="8">
        <f>IF(OR($E1045=9,$E1045=5),VLOOKUP(J1045,KeyValues!$D$2:$E$562,2),IF(AND($E1045=14,NOT(VLOOKUP(J1045,KeyValues!$D$2:$E$562,2) = 0)),"???",0))</f>
        <v>0</v>
      </c>
      <c r="L1045">
        <f t="shared" si="198"/>
        <v>0</v>
      </c>
      <c r="M1045">
        <f t="shared" si="199"/>
        <v>0</v>
      </c>
      <c r="N1045">
        <f t="shared" si="200"/>
        <v>12</v>
      </c>
      <c r="O1045">
        <f t="shared" si="201"/>
        <v>0</v>
      </c>
      <c r="P1045">
        <f t="shared" si="202"/>
        <v>1</v>
      </c>
      <c r="Q1045">
        <f t="shared" si="203"/>
        <v>0</v>
      </c>
    </row>
    <row r="1046" spans="1:17" x14ac:dyDescent="0.25">
      <c r="A1046" t="s">
        <v>1044</v>
      </c>
      <c r="B1046" s="5" t="str">
        <f>VLOOKUP(I1046,KeyValues!$J$2:$K$1401,2)</f>
        <v>Venomoth Bow</v>
      </c>
      <c r="C1046">
        <f t="shared" si="192"/>
        <v>2500</v>
      </c>
      <c r="D1046">
        <f t="shared" si="193"/>
        <v>125</v>
      </c>
      <c r="E1046">
        <f t="shared" si="194"/>
        <v>15</v>
      </c>
      <c r="F1046" s="7" t="str">
        <f>VLOOKUP(E1046,KeyValues!$A$2:$B1061,2)</f>
        <v>Specific Items</v>
      </c>
      <c r="G1046">
        <f t="shared" si="196"/>
        <v>52</v>
      </c>
      <c r="H1046" s="7" t="str">
        <f>VLOOKUP($G1046,KeyValues!$S$2:$T$64,2)</f>
        <v>Tie</v>
      </c>
      <c r="I1046">
        <f t="shared" si="195"/>
        <v>1045</v>
      </c>
      <c r="J1046">
        <f t="shared" si="197"/>
        <v>0</v>
      </c>
      <c r="K1046" s="8">
        <f>IF(OR($E1046=9,$E1046=5),VLOOKUP(J1046,KeyValues!$D$2:$E$562,2),IF(AND($E1046=14,NOT(VLOOKUP(J1046,KeyValues!$D$2:$E$562,2) = 0)),"???",0))</f>
        <v>0</v>
      </c>
      <c r="L1046">
        <f t="shared" si="198"/>
        <v>0</v>
      </c>
      <c r="M1046">
        <f t="shared" si="199"/>
        <v>0</v>
      </c>
      <c r="N1046">
        <f t="shared" si="200"/>
        <v>4</v>
      </c>
      <c r="O1046">
        <f t="shared" si="201"/>
        <v>0</v>
      </c>
      <c r="P1046">
        <f t="shared" si="202"/>
        <v>1</v>
      </c>
      <c r="Q1046">
        <f t="shared" si="203"/>
        <v>0</v>
      </c>
    </row>
    <row r="1047" spans="1:17" x14ac:dyDescent="0.25">
      <c r="A1047" t="s">
        <v>1045</v>
      </c>
      <c r="B1047" s="5" t="str">
        <f>VLOOKUP(I1047,KeyValues!$J$2:$K$1401,2)</f>
        <v>Diglett Hat</v>
      </c>
      <c r="C1047">
        <f t="shared" si="192"/>
        <v>2500</v>
      </c>
      <c r="D1047">
        <f t="shared" si="193"/>
        <v>125</v>
      </c>
      <c r="E1047">
        <f t="shared" si="194"/>
        <v>15</v>
      </c>
      <c r="F1047" s="7" t="str">
        <f>VLOOKUP(E1047,KeyValues!$A$2:$B1062,2)</f>
        <v>Specific Items</v>
      </c>
      <c r="G1047">
        <f t="shared" si="196"/>
        <v>43</v>
      </c>
      <c r="H1047" s="7" t="str">
        <f>VLOOKUP($G1047,KeyValues!$S$2:$T$64,2)</f>
        <v>Hat</v>
      </c>
      <c r="I1047">
        <f t="shared" si="195"/>
        <v>1046</v>
      </c>
      <c r="J1047">
        <f t="shared" si="197"/>
        <v>0</v>
      </c>
      <c r="K1047" s="8">
        <f>IF(OR($E1047=9,$E1047=5),VLOOKUP(J1047,KeyValues!$D$2:$E$562,2),IF(AND($E1047=14,NOT(VLOOKUP(J1047,KeyValues!$D$2:$E$562,2) = 0)),"???",0))</f>
        <v>0</v>
      </c>
      <c r="L1047">
        <f t="shared" si="198"/>
        <v>0</v>
      </c>
      <c r="M1047">
        <f t="shared" si="199"/>
        <v>0</v>
      </c>
      <c r="N1047">
        <f t="shared" si="200"/>
        <v>13</v>
      </c>
      <c r="O1047">
        <f t="shared" si="201"/>
        <v>0</v>
      </c>
      <c r="P1047">
        <f t="shared" si="202"/>
        <v>1</v>
      </c>
      <c r="Q1047">
        <f t="shared" si="203"/>
        <v>0</v>
      </c>
    </row>
    <row r="1048" spans="1:17" x14ac:dyDescent="0.25">
      <c r="A1048" t="s">
        <v>1046</v>
      </c>
      <c r="B1048" s="5" t="str">
        <f>VLOOKUP(I1048,KeyValues!$J$2:$K$1401,2)</f>
        <v>Dugtrio Bow</v>
      </c>
      <c r="C1048">
        <f t="shared" si="192"/>
        <v>2500</v>
      </c>
      <c r="D1048">
        <f t="shared" si="193"/>
        <v>125</v>
      </c>
      <c r="E1048">
        <f t="shared" si="194"/>
        <v>15</v>
      </c>
      <c r="F1048" s="7" t="str">
        <f>VLOOKUP(E1048,KeyValues!$A$2:$B1063,2)</f>
        <v>Specific Items</v>
      </c>
      <c r="G1048">
        <f t="shared" si="196"/>
        <v>52</v>
      </c>
      <c r="H1048" s="7" t="str">
        <f>VLOOKUP($G1048,KeyValues!$S$2:$T$64,2)</f>
        <v>Tie</v>
      </c>
      <c r="I1048">
        <f t="shared" si="195"/>
        <v>1047</v>
      </c>
      <c r="J1048">
        <f t="shared" si="197"/>
        <v>0</v>
      </c>
      <c r="K1048" s="8">
        <f>IF(OR($E1048=9,$E1048=5),VLOOKUP(J1048,KeyValues!$D$2:$E$562,2),IF(AND($E1048=14,NOT(VLOOKUP(J1048,KeyValues!$D$2:$E$562,2) = 0)),"???",0))</f>
        <v>0</v>
      </c>
      <c r="L1048">
        <f t="shared" si="198"/>
        <v>0</v>
      </c>
      <c r="M1048">
        <f t="shared" si="199"/>
        <v>0</v>
      </c>
      <c r="N1048">
        <f t="shared" si="200"/>
        <v>4</v>
      </c>
      <c r="O1048">
        <f t="shared" si="201"/>
        <v>0</v>
      </c>
      <c r="P1048">
        <f t="shared" si="202"/>
        <v>1</v>
      </c>
      <c r="Q1048">
        <f t="shared" si="203"/>
        <v>0</v>
      </c>
    </row>
    <row r="1049" spans="1:17" x14ac:dyDescent="0.25">
      <c r="A1049" t="s">
        <v>1047</v>
      </c>
      <c r="B1049" s="5" t="str">
        <f>VLOOKUP(I1049,KeyValues!$J$2:$K$1401,2)</f>
        <v>Psyduck Hat</v>
      </c>
      <c r="C1049">
        <f t="shared" si="192"/>
        <v>2500</v>
      </c>
      <c r="D1049">
        <f t="shared" si="193"/>
        <v>125</v>
      </c>
      <c r="E1049">
        <f t="shared" si="194"/>
        <v>15</v>
      </c>
      <c r="F1049" s="7" t="str">
        <f>VLOOKUP(E1049,KeyValues!$A$2:$B1064,2)</f>
        <v>Specific Items</v>
      </c>
      <c r="G1049">
        <f t="shared" si="196"/>
        <v>43</v>
      </c>
      <c r="H1049" s="7" t="str">
        <f>VLOOKUP($G1049,KeyValues!$S$2:$T$64,2)</f>
        <v>Hat</v>
      </c>
      <c r="I1049">
        <f t="shared" si="195"/>
        <v>1048</v>
      </c>
      <c r="J1049">
        <f t="shared" si="197"/>
        <v>0</v>
      </c>
      <c r="K1049" s="8">
        <f>IF(OR($E1049=9,$E1049=5),VLOOKUP(J1049,KeyValues!$D$2:$E$562,2),IF(AND($E1049=14,NOT(VLOOKUP(J1049,KeyValues!$D$2:$E$562,2) = 0)),"???",0))</f>
        <v>0</v>
      </c>
      <c r="L1049">
        <f t="shared" si="198"/>
        <v>0</v>
      </c>
      <c r="M1049">
        <f t="shared" si="199"/>
        <v>0</v>
      </c>
      <c r="N1049">
        <f t="shared" si="200"/>
        <v>13</v>
      </c>
      <c r="O1049">
        <f t="shared" si="201"/>
        <v>0</v>
      </c>
      <c r="P1049">
        <f t="shared" si="202"/>
        <v>1</v>
      </c>
      <c r="Q1049">
        <f t="shared" si="203"/>
        <v>0</v>
      </c>
    </row>
    <row r="1050" spans="1:17" x14ac:dyDescent="0.25">
      <c r="A1050" t="s">
        <v>1048</v>
      </c>
      <c r="B1050" s="5" t="str">
        <f>VLOOKUP(I1050,KeyValues!$J$2:$K$1401,2)</f>
        <v>Paddle Scarf</v>
      </c>
      <c r="C1050">
        <f t="shared" si="192"/>
        <v>2500</v>
      </c>
      <c r="D1050">
        <f t="shared" si="193"/>
        <v>125</v>
      </c>
      <c r="E1050">
        <f t="shared" si="194"/>
        <v>15</v>
      </c>
      <c r="F1050" s="7" t="str">
        <f>VLOOKUP(E1050,KeyValues!$A$2:$B1065,2)</f>
        <v>Specific Items</v>
      </c>
      <c r="G1050">
        <f t="shared" si="196"/>
        <v>37</v>
      </c>
      <c r="H1050" s="7" t="str">
        <f>VLOOKUP($G1050,KeyValues!$S$2:$T$64,2)</f>
        <v>Scarf 2</v>
      </c>
      <c r="I1050">
        <f t="shared" si="195"/>
        <v>1049</v>
      </c>
      <c r="J1050">
        <f t="shared" si="197"/>
        <v>0</v>
      </c>
      <c r="K1050" s="8">
        <f>IF(OR($E1050=9,$E1050=5),VLOOKUP(J1050,KeyValues!$D$2:$E$562,2),IF(AND($E1050=14,NOT(VLOOKUP(J1050,KeyValues!$D$2:$E$562,2) = 0)),"???",0))</f>
        <v>0</v>
      </c>
      <c r="L1050">
        <f t="shared" si="198"/>
        <v>0</v>
      </c>
      <c r="M1050">
        <f t="shared" si="199"/>
        <v>0</v>
      </c>
      <c r="N1050">
        <f t="shared" si="200"/>
        <v>12</v>
      </c>
      <c r="O1050">
        <f t="shared" si="201"/>
        <v>0</v>
      </c>
      <c r="P1050">
        <f t="shared" si="202"/>
        <v>1</v>
      </c>
      <c r="Q1050">
        <f t="shared" si="203"/>
        <v>0</v>
      </c>
    </row>
    <row r="1051" spans="1:17" x14ac:dyDescent="0.25">
      <c r="A1051" t="s">
        <v>1049</v>
      </c>
      <c r="B1051" s="5" t="str">
        <f>VLOOKUP(I1051,KeyValues!$J$2:$K$1401,2)</f>
        <v>Mankey Torc</v>
      </c>
      <c r="C1051">
        <f t="shared" si="192"/>
        <v>2500</v>
      </c>
      <c r="D1051">
        <f t="shared" si="193"/>
        <v>125</v>
      </c>
      <c r="E1051">
        <f t="shared" si="194"/>
        <v>15</v>
      </c>
      <c r="F1051" s="7" t="str">
        <f>VLOOKUP(E1051,KeyValues!$A$2:$B1066,2)</f>
        <v>Specific Items</v>
      </c>
      <c r="G1051">
        <f t="shared" si="196"/>
        <v>54</v>
      </c>
      <c r="H1051" s="7" t="str">
        <f>VLOOKUP($G1051,KeyValues!$S$2:$T$64,2)</f>
        <v>Ring</v>
      </c>
      <c r="I1051">
        <f t="shared" si="195"/>
        <v>1050</v>
      </c>
      <c r="J1051">
        <f t="shared" si="197"/>
        <v>0</v>
      </c>
      <c r="K1051" s="8">
        <f>IF(OR($E1051=9,$E1051=5),VLOOKUP(J1051,KeyValues!$D$2:$E$562,2),IF(AND($E1051=14,NOT(VLOOKUP(J1051,KeyValues!$D$2:$E$562,2) = 0)),"???",0))</f>
        <v>0</v>
      </c>
      <c r="L1051">
        <f t="shared" si="198"/>
        <v>0</v>
      </c>
      <c r="M1051">
        <f t="shared" si="199"/>
        <v>0</v>
      </c>
      <c r="N1051">
        <f t="shared" si="200"/>
        <v>5</v>
      </c>
      <c r="O1051">
        <f t="shared" si="201"/>
        <v>0</v>
      </c>
      <c r="P1051">
        <f t="shared" si="202"/>
        <v>1</v>
      </c>
      <c r="Q1051">
        <f t="shared" si="203"/>
        <v>0</v>
      </c>
    </row>
    <row r="1052" spans="1:17" x14ac:dyDescent="0.25">
      <c r="A1052" t="s">
        <v>1050</v>
      </c>
      <c r="B1052" s="5" t="str">
        <f>VLOOKUP(I1052,KeyValues!$J$2:$K$1401,2)</f>
        <v>Nullify Belt</v>
      </c>
      <c r="C1052">
        <f t="shared" si="192"/>
        <v>2500</v>
      </c>
      <c r="D1052">
        <f t="shared" si="193"/>
        <v>125</v>
      </c>
      <c r="E1052">
        <f t="shared" si="194"/>
        <v>15</v>
      </c>
      <c r="F1052" s="7" t="str">
        <f>VLOOKUP(E1052,KeyValues!$A$2:$B1067,2)</f>
        <v>Specific Items</v>
      </c>
      <c r="G1052">
        <f t="shared" si="196"/>
        <v>58</v>
      </c>
      <c r="H1052" s="7" t="str">
        <f>VLOOKUP($G1052,KeyValues!$S$2:$T$64,2)</f>
        <v>Belt</v>
      </c>
      <c r="I1052">
        <f t="shared" si="195"/>
        <v>1051</v>
      </c>
      <c r="J1052">
        <f t="shared" si="197"/>
        <v>0</v>
      </c>
      <c r="K1052" s="8">
        <f>IF(OR($E1052=9,$E1052=5),VLOOKUP(J1052,KeyValues!$D$2:$E$562,2),IF(AND($E1052=14,NOT(VLOOKUP(J1052,KeyValues!$D$2:$E$562,2) = 0)),"???",0))</f>
        <v>0</v>
      </c>
      <c r="L1052">
        <f t="shared" si="198"/>
        <v>0</v>
      </c>
      <c r="M1052">
        <f t="shared" si="199"/>
        <v>0</v>
      </c>
      <c r="N1052">
        <f t="shared" si="200"/>
        <v>1</v>
      </c>
      <c r="O1052">
        <f t="shared" si="201"/>
        <v>0</v>
      </c>
      <c r="P1052">
        <f t="shared" si="202"/>
        <v>1</v>
      </c>
      <c r="Q1052">
        <f t="shared" si="203"/>
        <v>0</v>
      </c>
    </row>
    <row r="1053" spans="1:17" x14ac:dyDescent="0.25">
      <c r="A1053" t="s">
        <v>1051</v>
      </c>
      <c r="B1053" s="5" t="str">
        <f>VLOOKUP(I1053,KeyValues!$J$2:$K$1401,2)</f>
        <v>Growl-Scarf</v>
      </c>
      <c r="C1053">
        <f t="shared" si="192"/>
        <v>2500</v>
      </c>
      <c r="D1053">
        <f t="shared" si="193"/>
        <v>125</v>
      </c>
      <c r="E1053">
        <f t="shared" si="194"/>
        <v>15</v>
      </c>
      <c r="F1053" s="7" t="str">
        <f>VLOOKUP(E1053,KeyValues!$A$2:$B1068,2)</f>
        <v>Specific Items</v>
      </c>
      <c r="G1053">
        <f t="shared" si="196"/>
        <v>37</v>
      </c>
      <c r="H1053" s="7" t="str">
        <f>VLOOKUP($G1053,KeyValues!$S$2:$T$64,2)</f>
        <v>Scarf 2</v>
      </c>
      <c r="I1053">
        <f t="shared" si="195"/>
        <v>1052</v>
      </c>
      <c r="J1053">
        <f t="shared" si="197"/>
        <v>0</v>
      </c>
      <c r="K1053" s="8">
        <f>IF(OR($E1053=9,$E1053=5),VLOOKUP(J1053,KeyValues!$D$2:$E$562,2),IF(AND($E1053=14,NOT(VLOOKUP(J1053,KeyValues!$D$2:$E$562,2) = 0)),"???",0))</f>
        <v>0</v>
      </c>
      <c r="L1053">
        <f t="shared" si="198"/>
        <v>0</v>
      </c>
      <c r="M1053">
        <f t="shared" si="199"/>
        <v>0</v>
      </c>
      <c r="N1053">
        <f t="shared" si="200"/>
        <v>12</v>
      </c>
      <c r="O1053">
        <f t="shared" si="201"/>
        <v>0</v>
      </c>
      <c r="P1053">
        <f t="shared" si="202"/>
        <v>1</v>
      </c>
      <c r="Q1053">
        <f t="shared" si="203"/>
        <v>0</v>
      </c>
    </row>
    <row r="1054" spans="1:17" x14ac:dyDescent="0.25">
      <c r="A1054" t="s">
        <v>1052</v>
      </c>
      <c r="B1054" s="5" t="str">
        <f>VLOOKUP(I1054,KeyValues!$J$2:$K$1401,2)</f>
        <v>Legend Bow</v>
      </c>
      <c r="C1054">
        <f t="shared" si="192"/>
        <v>2500</v>
      </c>
      <c r="D1054">
        <f t="shared" si="193"/>
        <v>125</v>
      </c>
      <c r="E1054">
        <f t="shared" si="194"/>
        <v>15</v>
      </c>
      <c r="F1054" s="7" t="str">
        <f>VLOOKUP(E1054,KeyValues!$A$2:$B1069,2)</f>
        <v>Specific Items</v>
      </c>
      <c r="G1054">
        <f t="shared" si="196"/>
        <v>52</v>
      </c>
      <c r="H1054" s="7" t="str">
        <f>VLOOKUP($G1054,KeyValues!$S$2:$T$64,2)</f>
        <v>Tie</v>
      </c>
      <c r="I1054">
        <f t="shared" si="195"/>
        <v>1053</v>
      </c>
      <c r="J1054">
        <f t="shared" si="197"/>
        <v>0</v>
      </c>
      <c r="K1054" s="8">
        <f>IF(OR($E1054=9,$E1054=5),VLOOKUP(J1054,KeyValues!$D$2:$E$562,2),IF(AND($E1054=14,NOT(VLOOKUP(J1054,KeyValues!$D$2:$E$562,2) = 0)),"???",0))</f>
        <v>0</v>
      </c>
      <c r="L1054">
        <f t="shared" si="198"/>
        <v>0</v>
      </c>
      <c r="M1054">
        <f t="shared" si="199"/>
        <v>0</v>
      </c>
      <c r="N1054">
        <f t="shared" si="200"/>
        <v>4</v>
      </c>
      <c r="O1054">
        <f t="shared" si="201"/>
        <v>0</v>
      </c>
      <c r="P1054">
        <f t="shared" si="202"/>
        <v>1</v>
      </c>
      <c r="Q1054">
        <f t="shared" si="203"/>
        <v>0</v>
      </c>
    </row>
    <row r="1055" spans="1:17" x14ac:dyDescent="0.25">
      <c r="A1055" t="s">
        <v>1053</v>
      </c>
      <c r="B1055" s="5" t="str">
        <f>VLOOKUP(I1055,KeyValues!$J$2:$K$1401,2)</f>
        <v>Damp Bow</v>
      </c>
      <c r="C1055">
        <f t="shared" si="192"/>
        <v>2500</v>
      </c>
      <c r="D1055">
        <f t="shared" si="193"/>
        <v>125</v>
      </c>
      <c r="E1055">
        <f t="shared" si="194"/>
        <v>15</v>
      </c>
      <c r="F1055" s="7" t="str">
        <f>VLOOKUP(E1055,KeyValues!$A$2:$B1070,2)</f>
        <v>Specific Items</v>
      </c>
      <c r="G1055">
        <f t="shared" si="196"/>
        <v>52</v>
      </c>
      <c r="H1055" s="7" t="str">
        <f>VLOOKUP($G1055,KeyValues!$S$2:$T$64,2)</f>
        <v>Tie</v>
      </c>
      <c r="I1055">
        <f t="shared" si="195"/>
        <v>1054</v>
      </c>
      <c r="J1055">
        <f t="shared" si="197"/>
        <v>0</v>
      </c>
      <c r="K1055" s="8">
        <f>IF(OR($E1055=9,$E1055=5),VLOOKUP(J1055,KeyValues!$D$2:$E$562,2),IF(AND($E1055=14,NOT(VLOOKUP(J1055,KeyValues!$D$2:$E$562,2) = 0)),"???",0))</f>
        <v>0</v>
      </c>
      <c r="L1055">
        <f t="shared" si="198"/>
        <v>0</v>
      </c>
      <c r="M1055">
        <f t="shared" si="199"/>
        <v>0</v>
      </c>
      <c r="N1055">
        <f t="shared" si="200"/>
        <v>4</v>
      </c>
      <c r="O1055">
        <f t="shared" si="201"/>
        <v>0</v>
      </c>
      <c r="P1055">
        <f t="shared" si="202"/>
        <v>1</v>
      </c>
      <c r="Q1055">
        <f t="shared" si="203"/>
        <v>0</v>
      </c>
    </row>
    <row r="1056" spans="1:17" x14ac:dyDescent="0.25">
      <c r="A1056" t="s">
        <v>1054</v>
      </c>
      <c r="B1056" s="5" t="str">
        <f>VLOOKUP(I1056,KeyValues!$J$2:$K$1401,2)</f>
        <v>Poli-Bow</v>
      </c>
      <c r="C1056">
        <f t="shared" si="192"/>
        <v>2500</v>
      </c>
      <c r="D1056">
        <f t="shared" si="193"/>
        <v>125</v>
      </c>
      <c r="E1056">
        <f t="shared" si="194"/>
        <v>15</v>
      </c>
      <c r="F1056" s="7" t="str">
        <f>VLOOKUP(E1056,KeyValues!$A$2:$B1071,2)</f>
        <v>Specific Items</v>
      </c>
      <c r="G1056">
        <f t="shared" si="196"/>
        <v>52</v>
      </c>
      <c r="H1056" s="7" t="str">
        <f>VLOOKUP($G1056,KeyValues!$S$2:$T$64,2)</f>
        <v>Tie</v>
      </c>
      <c r="I1056">
        <f t="shared" si="195"/>
        <v>1055</v>
      </c>
      <c r="J1056">
        <f t="shared" si="197"/>
        <v>0</v>
      </c>
      <c r="K1056" s="8">
        <f>IF(OR($E1056=9,$E1056=5),VLOOKUP(J1056,KeyValues!$D$2:$E$562,2),IF(AND($E1056=14,NOT(VLOOKUP(J1056,KeyValues!$D$2:$E$562,2) = 0)),"???",0))</f>
        <v>0</v>
      </c>
      <c r="L1056">
        <f t="shared" si="198"/>
        <v>0</v>
      </c>
      <c r="M1056">
        <f t="shared" si="199"/>
        <v>0</v>
      </c>
      <c r="N1056">
        <f t="shared" si="200"/>
        <v>4</v>
      </c>
      <c r="O1056">
        <f t="shared" si="201"/>
        <v>0</v>
      </c>
      <c r="P1056">
        <f t="shared" si="202"/>
        <v>1</v>
      </c>
      <c r="Q1056">
        <f t="shared" si="203"/>
        <v>0</v>
      </c>
    </row>
    <row r="1057" spans="1:17" x14ac:dyDescent="0.25">
      <c r="A1057" t="s">
        <v>1055</v>
      </c>
      <c r="B1057" s="5" t="str">
        <f>VLOOKUP(I1057,KeyValues!$J$2:$K$1401,2)</f>
        <v>Bold Belt</v>
      </c>
      <c r="C1057">
        <f t="shared" si="192"/>
        <v>2500</v>
      </c>
      <c r="D1057">
        <f t="shared" si="193"/>
        <v>125</v>
      </c>
      <c r="E1057">
        <f t="shared" si="194"/>
        <v>15</v>
      </c>
      <c r="F1057" s="7" t="str">
        <f>VLOOKUP(E1057,KeyValues!$A$2:$B1072,2)</f>
        <v>Specific Items</v>
      </c>
      <c r="G1057">
        <f t="shared" si="196"/>
        <v>58</v>
      </c>
      <c r="H1057" s="7" t="str">
        <f>VLOOKUP($G1057,KeyValues!$S$2:$T$64,2)</f>
        <v>Belt</v>
      </c>
      <c r="I1057">
        <f t="shared" si="195"/>
        <v>1056</v>
      </c>
      <c r="J1057">
        <f t="shared" si="197"/>
        <v>0</v>
      </c>
      <c r="K1057" s="8">
        <f>IF(OR($E1057=9,$E1057=5),VLOOKUP(J1057,KeyValues!$D$2:$E$562,2),IF(AND($E1057=14,NOT(VLOOKUP(J1057,KeyValues!$D$2:$E$562,2) = 0)),"???",0))</f>
        <v>0</v>
      </c>
      <c r="L1057">
        <f t="shared" si="198"/>
        <v>0</v>
      </c>
      <c r="M1057">
        <f t="shared" si="199"/>
        <v>0</v>
      </c>
      <c r="N1057">
        <f t="shared" si="200"/>
        <v>1</v>
      </c>
      <c r="O1057">
        <f t="shared" si="201"/>
        <v>0</v>
      </c>
      <c r="P1057">
        <f t="shared" si="202"/>
        <v>1</v>
      </c>
      <c r="Q1057">
        <f t="shared" si="203"/>
        <v>0</v>
      </c>
    </row>
    <row r="1058" spans="1:17" x14ac:dyDescent="0.25">
      <c r="A1058" t="s">
        <v>1056</v>
      </c>
      <c r="B1058" s="5" t="str">
        <f>VLOOKUP(I1058,KeyValues!$J$2:$K$1401,2)</f>
        <v>Predict Torc</v>
      </c>
      <c r="C1058">
        <f t="shared" si="192"/>
        <v>2500</v>
      </c>
      <c r="D1058">
        <f t="shared" si="193"/>
        <v>125</v>
      </c>
      <c r="E1058">
        <f t="shared" si="194"/>
        <v>15</v>
      </c>
      <c r="F1058" s="7" t="str">
        <f>VLOOKUP(E1058,KeyValues!$A$2:$B1073,2)</f>
        <v>Specific Items</v>
      </c>
      <c r="G1058">
        <f t="shared" si="196"/>
        <v>54</v>
      </c>
      <c r="H1058" s="7" t="str">
        <f>VLOOKUP($G1058,KeyValues!$S$2:$T$64,2)</f>
        <v>Ring</v>
      </c>
      <c r="I1058">
        <f t="shared" si="195"/>
        <v>1057</v>
      </c>
      <c r="J1058">
        <f t="shared" si="197"/>
        <v>0</v>
      </c>
      <c r="K1058" s="8">
        <f>IF(OR($E1058=9,$E1058=5),VLOOKUP(J1058,KeyValues!$D$2:$E$562,2),IF(AND($E1058=14,NOT(VLOOKUP(J1058,KeyValues!$D$2:$E$562,2) = 0)),"???",0))</f>
        <v>0</v>
      </c>
      <c r="L1058">
        <f t="shared" si="198"/>
        <v>0</v>
      </c>
      <c r="M1058">
        <f t="shared" si="199"/>
        <v>0</v>
      </c>
      <c r="N1058">
        <f t="shared" si="200"/>
        <v>5</v>
      </c>
      <c r="O1058">
        <f t="shared" si="201"/>
        <v>0</v>
      </c>
      <c r="P1058">
        <f t="shared" si="202"/>
        <v>1</v>
      </c>
      <c r="Q1058">
        <f t="shared" si="203"/>
        <v>0</v>
      </c>
    </row>
    <row r="1059" spans="1:17" x14ac:dyDescent="0.25">
      <c r="A1059" t="s">
        <v>1057</v>
      </c>
      <c r="B1059" s="5" t="str">
        <f>VLOOKUP(I1059,KeyValues!$J$2:$K$1401,2)</f>
        <v>Psychic Torc</v>
      </c>
      <c r="C1059">
        <f t="shared" si="192"/>
        <v>2500</v>
      </c>
      <c r="D1059">
        <f t="shared" si="193"/>
        <v>125</v>
      </c>
      <c r="E1059">
        <f t="shared" si="194"/>
        <v>15</v>
      </c>
      <c r="F1059" s="7" t="str">
        <f>VLOOKUP(E1059,KeyValues!$A$2:$B1074,2)</f>
        <v>Specific Items</v>
      </c>
      <c r="G1059">
        <f t="shared" si="196"/>
        <v>54</v>
      </c>
      <c r="H1059" s="7" t="str">
        <f>VLOOKUP($G1059,KeyValues!$S$2:$T$64,2)</f>
        <v>Ring</v>
      </c>
      <c r="I1059">
        <f t="shared" si="195"/>
        <v>1058</v>
      </c>
      <c r="J1059">
        <f t="shared" si="197"/>
        <v>0</v>
      </c>
      <c r="K1059" s="8">
        <f>IF(OR($E1059=9,$E1059=5),VLOOKUP(J1059,KeyValues!$D$2:$E$562,2),IF(AND($E1059=14,NOT(VLOOKUP(J1059,KeyValues!$D$2:$E$562,2) = 0)),"???",0))</f>
        <v>0</v>
      </c>
      <c r="L1059">
        <f t="shared" si="198"/>
        <v>0</v>
      </c>
      <c r="M1059">
        <f t="shared" si="199"/>
        <v>0</v>
      </c>
      <c r="N1059">
        <f t="shared" si="200"/>
        <v>5</v>
      </c>
      <c r="O1059">
        <f t="shared" si="201"/>
        <v>0</v>
      </c>
      <c r="P1059">
        <f t="shared" si="202"/>
        <v>1</v>
      </c>
      <c r="Q1059">
        <f t="shared" si="203"/>
        <v>0</v>
      </c>
    </row>
    <row r="1060" spans="1:17" x14ac:dyDescent="0.25">
      <c r="A1060" t="s">
        <v>1058</v>
      </c>
      <c r="B1060" s="5" t="str">
        <f>VLOOKUP(I1060,KeyValues!$J$2:$K$1401,2)</f>
        <v>Sparkle Ruff</v>
      </c>
      <c r="C1060">
        <f t="shared" si="192"/>
        <v>2500</v>
      </c>
      <c r="D1060">
        <f t="shared" si="193"/>
        <v>125</v>
      </c>
      <c r="E1060">
        <f t="shared" si="194"/>
        <v>15</v>
      </c>
      <c r="F1060" s="7" t="str">
        <f>VLOOKUP(E1060,KeyValues!$A$2:$B1075,2)</f>
        <v>Specific Items</v>
      </c>
      <c r="G1060">
        <f t="shared" si="196"/>
        <v>37</v>
      </c>
      <c r="H1060" s="7" t="str">
        <f>VLOOKUP($G1060,KeyValues!$S$2:$T$64,2)</f>
        <v>Scarf 2</v>
      </c>
      <c r="I1060">
        <f t="shared" si="195"/>
        <v>1059</v>
      </c>
      <c r="J1060">
        <f t="shared" si="197"/>
        <v>0</v>
      </c>
      <c r="K1060" s="8">
        <f>IF(OR($E1060=9,$E1060=5),VLOOKUP(J1060,KeyValues!$D$2:$E$562,2),IF(AND($E1060=14,NOT(VLOOKUP(J1060,KeyValues!$D$2:$E$562,2) = 0)),"???",0))</f>
        <v>0</v>
      </c>
      <c r="L1060">
        <f t="shared" si="198"/>
        <v>0</v>
      </c>
      <c r="M1060">
        <f t="shared" si="199"/>
        <v>0</v>
      </c>
      <c r="N1060">
        <f t="shared" si="200"/>
        <v>14</v>
      </c>
      <c r="O1060">
        <f t="shared" si="201"/>
        <v>0</v>
      </c>
      <c r="P1060">
        <f t="shared" si="202"/>
        <v>1</v>
      </c>
      <c r="Q1060">
        <f t="shared" si="203"/>
        <v>0</v>
      </c>
    </row>
    <row r="1061" spans="1:17" x14ac:dyDescent="0.25">
      <c r="A1061" t="s">
        <v>1059</v>
      </c>
      <c r="B1061" s="5" t="str">
        <f>VLOOKUP(I1061,KeyValues!$J$2:$K$1401,2)</f>
        <v>Impish Band</v>
      </c>
      <c r="C1061">
        <f t="shared" si="192"/>
        <v>2500</v>
      </c>
      <c r="D1061">
        <f t="shared" si="193"/>
        <v>125</v>
      </c>
      <c r="E1061">
        <f t="shared" si="194"/>
        <v>15</v>
      </c>
      <c r="F1061" s="7" t="str">
        <f>VLOOKUP(E1061,KeyValues!$A$2:$B1076,2)</f>
        <v>Specific Items</v>
      </c>
      <c r="G1061">
        <f t="shared" si="196"/>
        <v>58</v>
      </c>
      <c r="H1061" s="7" t="str">
        <f>VLOOKUP($G1061,KeyValues!$S$2:$T$64,2)</f>
        <v>Belt</v>
      </c>
      <c r="I1061">
        <f t="shared" si="195"/>
        <v>1060</v>
      </c>
      <c r="J1061">
        <f t="shared" si="197"/>
        <v>0</v>
      </c>
      <c r="K1061" s="8">
        <f>IF(OR($E1061=9,$E1061=5),VLOOKUP(J1061,KeyValues!$D$2:$E$562,2),IF(AND($E1061=14,NOT(VLOOKUP(J1061,KeyValues!$D$2:$E$562,2) = 0)),"???",0))</f>
        <v>0</v>
      </c>
      <c r="L1061">
        <f t="shared" si="198"/>
        <v>0</v>
      </c>
      <c r="M1061">
        <f t="shared" si="199"/>
        <v>0</v>
      </c>
      <c r="N1061">
        <f t="shared" si="200"/>
        <v>12</v>
      </c>
      <c r="O1061">
        <f t="shared" si="201"/>
        <v>0</v>
      </c>
      <c r="P1061">
        <f t="shared" si="202"/>
        <v>1</v>
      </c>
      <c r="Q1061">
        <f t="shared" si="203"/>
        <v>0</v>
      </c>
    </row>
    <row r="1062" spans="1:17" x14ac:dyDescent="0.25">
      <c r="A1062" t="s">
        <v>1060</v>
      </c>
      <c r="B1062" s="5" t="str">
        <f>VLOOKUP(I1062,KeyValues!$J$2:$K$1401,2)</f>
        <v>Strong Belt</v>
      </c>
      <c r="C1062">
        <f t="shared" si="192"/>
        <v>2500</v>
      </c>
      <c r="D1062">
        <f t="shared" si="193"/>
        <v>125</v>
      </c>
      <c r="E1062">
        <f t="shared" si="194"/>
        <v>15</v>
      </c>
      <c r="F1062" s="7" t="str">
        <f>VLOOKUP(E1062,KeyValues!$A$2:$B1077,2)</f>
        <v>Specific Items</v>
      </c>
      <c r="G1062">
        <f t="shared" si="196"/>
        <v>58</v>
      </c>
      <c r="H1062" s="7" t="str">
        <f>VLOOKUP($G1062,KeyValues!$S$2:$T$64,2)</f>
        <v>Belt</v>
      </c>
      <c r="I1062">
        <f t="shared" si="195"/>
        <v>1061</v>
      </c>
      <c r="J1062">
        <f t="shared" si="197"/>
        <v>0</v>
      </c>
      <c r="K1062" s="8">
        <f>IF(OR($E1062=9,$E1062=5),VLOOKUP(J1062,KeyValues!$D$2:$E$562,2),IF(AND($E1062=14,NOT(VLOOKUP(J1062,KeyValues!$D$2:$E$562,2) = 0)),"???",0))</f>
        <v>0</v>
      </c>
      <c r="L1062">
        <f t="shared" si="198"/>
        <v>0</v>
      </c>
      <c r="M1062">
        <f t="shared" si="199"/>
        <v>0</v>
      </c>
      <c r="N1062">
        <f t="shared" si="200"/>
        <v>1</v>
      </c>
      <c r="O1062">
        <f t="shared" si="201"/>
        <v>0</v>
      </c>
      <c r="P1062">
        <f t="shared" si="202"/>
        <v>1</v>
      </c>
      <c r="Q1062">
        <f t="shared" si="203"/>
        <v>0</v>
      </c>
    </row>
    <row r="1063" spans="1:17" x14ac:dyDescent="0.25">
      <c r="A1063" t="s">
        <v>1061</v>
      </c>
      <c r="B1063" s="5" t="str">
        <f>VLOOKUP(I1063,KeyValues!$J$2:$K$1401,2)</f>
        <v>Machamp Belt</v>
      </c>
      <c r="C1063">
        <f t="shared" si="192"/>
        <v>2500</v>
      </c>
      <c r="D1063">
        <f t="shared" si="193"/>
        <v>125</v>
      </c>
      <c r="E1063">
        <f t="shared" si="194"/>
        <v>15</v>
      </c>
      <c r="F1063" s="7" t="str">
        <f>VLOOKUP(E1063,KeyValues!$A$2:$B1078,2)</f>
        <v>Specific Items</v>
      </c>
      <c r="G1063">
        <f t="shared" si="196"/>
        <v>58</v>
      </c>
      <c r="H1063" s="7" t="str">
        <f>VLOOKUP($G1063,KeyValues!$S$2:$T$64,2)</f>
        <v>Belt</v>
      </c>
      <c r="I1063">
        <f t="shared" si="195"/>
        <v>1062</v>
      </c>
      <c r="J1063">
        <f t="shared" si="197"/>
        <v>0</v>
      </c>
      <c r="K1063" s="8">
        <f>IF(OR($E1063=9,$E1063=5),VLOOKUP(J1063,KeyValues!$D$2:$E$562,2),IF(AND($E1063=14,NOT(VLOOKUP(J1063,KeyValues!$D$2:$E$562,2) = 0)),"???",0))</f>
        <v>0</v>
      </c>
      <c r="L1063">
        <f t="shared" si="198"/>
        <v>0</v>
      </c>
      <c r="M1063">
        <f t="shared" si="199"/>
        <v>0</v>
      </c>
      <c r="N1063">
        <f t="shared" si="200"/>
        <v>1</v>
      </c>
      <c r="O1063">
        <f t="shared" si="201"/>
        <v>0</v>
      </c>
      <c r="P1063">
        <f t="shared" si="202"/>
        <v>1</v>
      </c>
      <c r="Q1063">
        <f t="shared" si="203"/>
        <v>0</v>
      </c>
    </row>
    <row r="1064" spans="1:17" x14ac:dyDescent="0.25">
      <c r="A1064" t="s">
        <v>1062</v>
      </c>
      <c r="B1064" s="5" t="str">
        <f>VLOOKUP(I1064,KeyValues!$J$2:$K$1401,2)</f>
        <v>Bell-Bow</v>
      </c>
      <c r="C1064">
        <f t="shared" si="192"/>
        <v>2500</v>
      </c>
      <c r="D1064">
        <f t="shared" si="193"/>
        <v>125</v>
      </c>
      <c r="E1064">
        <f t="shared" si="194"/>
        <v>15</v>
      </c>
      <c r="F1064" s="7" t="str">
        <f>VLOOKUP(E1064,KeyValues!$A$2:$B1079,2)</f>
        <v>Specific Items</v>
      </c>
      <c r="G1064">
        <f t="shared" si="196"/>
        <v>52</v>
      </c>
      <c r="H1064" s="7" t="str">
        <f>VLOOKUP($G1064,KeyValues!$S$2:$T$64,2)</f>
        <v>Tie</v>
      </c>
      <c r="I1064">
        <f t="shared" si="195"/>
        <v>1063</v>
      </c>
      <c r="J1064">
        <f t="shared" si="197"/>
        <v>0</v>
      </c>
      <c r="K1064" s="8">
        <f>IF(OR($E1064=9,$E1064=5),VLOOKUP(J1064,KeyValues!$D$2:$E$562,2),IF(AND($E1064=14,NOT(VLOOKUP(J1064,KeyValues!$D$2:$E$562,2) = 0)),"???",0))</f>
        <v>0</v>
      </c>
      <c r="L1064">
        <f t="shared" si="198"/>
        <v>0</v>
      </c>
      <c r="M1064">
        <f t="shared" si="199"/>
        <v>0</v>
      </c>
      <c r="N1064">
        <f t="shared" si="200"/>
        <v>4</v>
      </c>
      <c r="O1064">
        <f t="shared" si="201"/>
        <v>0</v>
      </c>
      <c r="P1064">
        <f t="shared" si="202"/>
        <v>1</v>
      </c>
      <c r="Q1064">
        <f t="shared" si="203"/>
        <v>0</v>
      </c>
    </row>
    <row r="1065" spans="1:17" x14ac:dyDescent="0.25">
      <c r="A1065" t="s">
        <v>1063</v>
      </c>
      <c r="B1065" s="5" t="str">
        <f>VLOOKUP(I1065,KeyValues!$J$2:$K$1401,2)</f>
        <v>Digest Scarf</v>
      </c>
      <c r="C1065">
        <f t="shared" si="192"/>
        <v>2500</v>
      </c>
      <c r="D1065">
        <f t="shared" si="193"/>
        <v>125</v>
      </c>
      <c r="E1065">
        <f t="shared" si="194"/>
        <v>15</v>
      </c>
      <c r="F1065" s="7" t="str">
        <f>VLOOKUP(E1065,KeyValues!$A$2:$B1080,2)</f>
        <v>Specific Items</v>
      </c>
      <c r="G1065">
        <f t="shared" si="196"/>
        <v>37</v>
      </c>
      <c r="H1065" s="7" t="str">
        <f>VLOOKUP($G1065,KeyValues!$S$2:$T$64,2)</f>
        <v>Scarf 2</v>
      </c>
      <c r="I1065">
        <f t="shared" si="195"/>
        <v>1064</v>
      </c>
      <c r="J1065">
        <f t="shared" si="197"/>
        <v>0</v>
      </c>
      <c r="K1065" s="8">
        <f>IF(OR($E1065=9,$E1065=5),VLOOKUP(J1065,KeyValues!$D$2:$E$562,2),IF(AND($E1065=14,NOT(VLOOKUP(J1065,KeyValues!$D$2:$E$562,2) = 0)),"???",0))</f>
        <v>0</v>
      </c>
      <c r="L1065">
        <f t="shared" si="198"/>
        <v>0</v>
      </c>
      <c r="M1065">
        <f t="shared" si="199"/>
        <v>0</v>
      </c>
      <c r="N1065">
        <f t="shared" si="200"/>
        <v>12</v>
      </c>
      <c r="O1065">
        <f t="shared" si="201"/>
        <v>0</v>
      </c>
      <c r="P1065">
        <f t="shared" si="202"/>
        <v>1</v>
      </c>
      <c r="Q1065">
        <f t="shared" si="203"/>
        <v>0</v>
      </c>
    </row>
    <row r="1066" spans="1:17" x14ac:dyDescent="0.25">
      <c r="A1066" t="s">
        <v>1064</v>
      </c>
      <c r="B1066" s="5" t="str">
        <f>VLOOKUP(I1066,KeyValues!$J$2:$K$1401,2)</f>
        <v>Victree-Torc</v>
      </c>
      <c r="C1066">
        <f t="shared" si="192"/>
        <v>2500</v>
      </c>
      <c r="D1066">
        <f t="shared" si="193"/>
        <v>125</v>
      </c>
      <c r="E1066">
        <f t="shared" si="194"/>
        <v>15</v>
      </c>
      <c r="F1066" s="7" t="str">
        <f>VLOOKUP(E1066,KeyValues!$A$2:$B1081,2)</f>
        <v>Specific Items</v>
      </c>
      <c r="G1066">
        <f t="shared" si="196"/>
        <v>54</v>
      </c>
      <c r="H1066" s="7" t="str">
        <f>VLOOKUP($G1066,KeyValues!$S$2:$T$64,2)</f>
        <v>Ring</v>
      </c>
      <c r="I1066">
        <f t="shared" si="195"/>
        <v>1065</v>
      </c>
      <c r="J1066">
        <f t="shared" si="197"/>
        <v>0</v>
      </c>
      <c r="K1066" s="8">
        <f>IF(OR($E1066=9,$E1066=5),VLOOKUP(J1066,KeyValues!$D$2:$E$562,2),IF(AND($E1066=14,NOT(VLOOKUP(J1066,KeyValues!$D$2:$E$562,2) = 0)),"???",0))</f>
        <v>0</v>
      </c>
      <c r="L1066">
        <f t="shared" si="198"/>
        <v>0</v>
      </c>
      <c r="M1066">
        <f t="shared" si="199"/>
        <v>0</v>
      </c>
      <c r="N1066">
        <f t="shared" si="200"/>
        <v>5</v>
      </c>
      <c r="O1066">
        <f t="shared" si="201"/>
        <v>0</v>
      </c>
      <c r="P1066">
        <f t="shared" si="202"/>
        <v>1</v>
      </c>
      <c r="Q1066">
        <f t="shared" si="203"/>
        <v>0</v>
      </c>
    </row>
    <row r="1067" spans="1:17" x14ac:dyDescent="0.25">
      <c r="A1067" t="s">
        <v>1065</v>
      </c>
      <c r="B1067" s="5" t="str">
        <f>VLOOKUP(I1067,KeyValues!$J$2:$K$1401,2)</f>
        <v>Tangle Bow</v>
      </c>
      <c r="C1067">
        <f t="shared" si="192"/>
        <v>2500</v>
      </c>
      <c r="D1067">
        <f t="shared" si="193"/>
        <v>125</v>
      </c>
      <c r="E1067">
        <f t="shared" si="194"/>
        <v>15</v>
      </c>
      <c r="F1067" s="7" t="str">
        <f>VLOOKUP(E1067,KeyValues!$A$2:$B1082,2)</f>
        <v>Specific Items</v>
      </c>
      <c r="G1067">
        <f t="shared" si="196"/>
        <v>52</v>
      </c>
      <c r="H1067" s="7" t="str">
        <f>VLOOKUP($G1067,KeyValues!$S$2:$T$64,2)</f>
        <v>Tie</v>
      </c>
      <c r="I1067">
        <f t="shared" si="195"/>
        <v>1066</v>
      </c>
      <c r="J1067">
        <f t="shared" si="197"/>
        <v>0</v>
      </c>
      <c r="K1067" s="8">
        <f>IF(OR($E1067=9,$E1067=5),VLOOKUP(J1067,KeyValues!$D$2:$E$562,2),IF(AND($E1067=14,NOT(VLOOKUP(J1067,KeyValues!$D$2:$E$562,2) = 0)),"???",0))</f>
        <v>0</v>
      </c>
      <c r="L1067">
        <f t="shared" si="198"/>
        <v>0</v>
      </c>
      <c r="M1067">
        <f t="shared" si="199"/>
        <v>0</v>
      </c>
      <c r="N1067">
        <f t="shared" si="200"/>
        <v>4</v>
      </c>
      <c r="O1067">
        <f t="shared" si="201"/>
        <v>0</v>
      </c>
      <c r="P1067">
        <f t="shared" si="202"/>
        <v>1</v>
      </c>
      <c r="Q1067">
        <f t="shared" si="203"/>
        <v>0</v>
      </c>
    </row>
    <row r="1068" spans="1:17" x14ac:dyDescent="0.25">
      <c r="A1068" t="s">
        <v>1066</v>
      </c>
      <c r="B1068" s="5" t="str">
        <f>VLOOKUP(I1068,KeyValues!$J$2:$K$1401,2)</f>
        <v>Tenta-Cape</v>
      </c>
      <c r="C1068">
        <f t="shared" si="192"/>
        <v>2500</v>
      </c>
      <c r="D1068">
        <f t="shared" si="193"/>
        <v>125</v>
      </c>
      <c r="E1068">
        <f t="shared" si="194"/>
        <v>15</v>
      </c>
      <c r="F1068" s="7" t="str">
        <f>VLOOKUP(E1068,KeyValues!$A$2:$B1083,2)</f>
        <v>Specific Items</v>
      </c>
      <c r="G1068">
        <f t="shared" si="196"/>
        <v>57</v>
      </c>
      <c r="H1068" s="7" t="str">
        <f>VLOOKUP($G1068,KeyValues!$S$2:$T$64,2)</f>
        <v>Robe</v>
      </c>
      <c r="I1068">
        <f t="shared" si="195"/>
        <v>1067</v>
      </c>
      <c r="J1068">
        <f t="shared" si="197"/>
        <v>0</v>
      </c>
      <c r="K1068" s="8">
        <f>IF(OR($E1068=9,$E1068=5),VLOOKUP(J1068,KeyValues!$D$2:$E$562,2),IF(AND($E1068=14,NOT(VLOOKUP(J1068,KeyValues!$D$2:$E$562,2) = 0)),"???",0))</f>
        <v>0</v>
      </c>
      <c r="L1068">
        <f t="shared" si="198"/>
        <v>0</v>
      </c>
      <c r="M1068">
        <f t="shared" si="199"/>
        <v>0</v>
      </c>
      <c r="N1068">
        <f t="shared" si="200"/>
        <v>15</v>
      </c>
      <c r="O1068">
        <f t="shared" si="201"/>
        <v>0</v>
      </c>
      <c r="P1068">
        <f t="shared" si="202"/>
        <v>1</v>
      </c>
      <c r="Q1068">
        <f t="shared" si="203"/>
        <v>0</v>
      </c>
    </row>
    <row r="1069" spans="1:17" x14ac:dyDescent="0.25">
      <c r="A1069" t="s">
        <v>1067</v>
      </c>
      <c r="B1069" s="5" t="str">
        <f>VLOOKUP(I1069,KeyValues!$J$2:$K$1401,2)</f>
        <v>Geodude Torc</v>
      </c>
      <c r="C1069">
        <f t="shared" si="192"/>
        <v>2500</v>
      </c>
      <c r="D1069">
        <f t="shared" si="193"/>
        <v>125</v>
      </c>
      <c r="E1069">
        <f t="shared" si="194"/>
        <v>15</v>
      </c>
      <c r="F1069" s="7" t="str">
        <f>VLOOKUP(E1069,KeyValues!$A$2:$B1084,2)</f>
        <v>Specific Items</v>
      </c>
      <c r="G1069">
        <f t="shared" si="196"/>
        <v>54</v>
      </c>
      <c r="H1069" s="7" t="str">
        <f>VLOOKUP($G1069,KeyValues!$S$2:$T$64,2)</f>
        <v>Ring</v>
      </c>
      <c r="I1069">
        <f t="shared" si="195"/>
        <v>1068</v>
      </c>
      <c r="J1069">
        <f t="shared" si="197"/>
        <v>0</v>
      </c>
      <c r="K1069" s="8">
        <f>IF(OR($E1069=9,$E1069=5),VLOOKUP(J1069,KeyValues!$D$2:$E$562,2),IF(AND($E1069=14,NOT(VLOOKUP(J1069,KeyValues!$D$2:$E$562,2) = 0)),"???",0))</f>
        <v>0</v>
      </c>
      <c r="L1069">
        <f t="shared" si="198"/>
        <v>0</v>
      </c>
      <c r="M1069">
        <f t="shared" si="199"/>
        <v>0</v>
      </c>
      <c r="N1069">
        <f t="shared" si="200"/>
        <v>5</v>
      </c>
      <c r="O1069">
        <f t="shared" si="201"/>
        <v>0</v>
      </c>
      <c r="P1069">
        <f t="shared" si="202"/>
        <v>1</v>
      </c>
      <c r="Q1069">
        <f t="shared" si="203"/>
        <v>0</v>
      </c>
    </row>
    <row r="1070" spans="1:17" x14ac:dyDescent="0.25">
      <c r="A1070" t="s">
        <v>1068</v>
      </c>
      <c r="B1070" s="5" t="str">
        <f>VLOOKUP(I1070,KeyValues!$J$2:$K$1401,2)</f>
        <v>Rocky Torc</v>
      </c>
      <c r="C1070">
        <f t="shared" si="192"/>
        <v>2500</v>
      </c>
      <c r="D1070">
        <f t="shared" si="193"/>
        <v>125</v>
      </c>
      <c r="E1070">
        <f t="shared" si="194"/>
        <v>15</v>
      </c>
      <c r="F1070" s="7" t="str">
        <f>VLOOKUP(E1070,KeyValues!$A$2:$B1085,2)</f>
        <v>Specific Items</v>
      </c>
      <c r="G1070">
        <f t="shared" si="196"/>
        <v>54</v>
      </c>
      <c r="H1070" s="7" t="str">
        <f>VLOOKUP($G1070,KeyValues!$S$2:$T$64,2)</f>
        <v>Ring</v>
      </c>
      <c r="I1070">
        <f t="shared" si="195"/>
        <v>1069</v>
      </c>
      <c r="J1070">
        <f t="shared" si="197"/>
        <v>0</v>
      </c>
      <c r="K1070" s="8">
        <f>IF(OR($E1070=9,$E1070=5),VLOOKUP(J1070,KeyValues!$D$2:$E$562,2),IF(AND($E1070=14,NOT(VLOOKUP(J1070,KeyValues!$D$2:$E$562,2) = 0)),"???",0))</f>
        <v>0</v>
      </c>
      <c r="L1070">
        <f t="shared" si="198"/>
        <v>0</v>
      </c>
      <c r="M1070">
        <f t="shared" si="199"/>
        <v>0</v>
      </c>
      <c r="N1070">
        <f t="shared" si="200"/>
        <v>5</v>
      </c>
      <c r="O1070">
        <f t="shared" si="201"/>
        <v>0</v>
      </c>
      <c r="P1070">
        <f t="shared" si="202"/>
        <v>1</v>
      </c>
      <c r="Q1070">
        <f t="shared" si="203"/>
        <v>0</v>
      </c>
    </row>
    <row r="1071" spans="1:17" x14ac:dyDescent="0.25">
      <c r="A1071" t="s">
        <v>1069</v>
      </c>
      <c r="B1071" s="5" t="str">
        <f>VLOOKUP(I1071,KeyValues!$J$2:$K$1401,2)</f>
        <v>Rugged Sash</v>
      </c>
      <c r="C1071">
        <f t="shared" si="192"/>
        <v>2500</v>
      </c>
      <c r="D1071">
        <f t="shared" si="193"/>
        <v>125</v>
      </c>
      <c r="E1071">
        <f t="shared" si="194"/>
        <v>15</v>
      </c>
      <c r="F1071" s="7" t="str">
        <f>VLOOKUP(E1071,KeyValues!$A$2:$B1086,2)</f>
        <v>Specific Items</v>
      </c>
      <c r="G1071">
        <f t="shared" si="196"/>
        <v>37</v>
      </c>
      <c r="H1071" s="7" t="str">
        <f>VLOOKUP($G1071,KeyValues!$S$2:$T$64,2)</f>
        <v>Scarf 2</v>
      </c>
      <c r="I1071">
        <f t="shared" si="195"/>
        <v>1070</v>
      </c>
      <c r="J1071">
        <f t="shared" si="197"/>
        <v>0</v>
      </c>
      <c r="K1071" s="8">
        <f>IF(OR($E1071=9,$E1071=5),VLOOKUP(J1071,KeyValues!$D$2:$E$562,2),IF(AND($E1071=14,NOT(VLOOKUP(J1071,KeyValues!$D$2:$E$562,2) = 0)),"???",0))</f>
        <v>0</v>
      </c>
      <c r="L1071">
        <f t="shared" si="198"/>
        <v>0</v>
      </c>
      <c r="M1071">
        <f t="shared" si="199"/>
        <v>0</v>
      </c>
      <c r="N1071">
        <f t="shared" si="200"/>
        <v>0</v>
      </c>
      <c r="O1071">
        <f t="shared" si="201"/>
        <v>0</v>
      </c>
      <c r="P1071">
        <f t="shared" si="202"/>
        <v>1</v>
      </c>
      <c r="Q1071">
        <f t="shared" si="203"/>
        <v>0</v>
      </c>
    </row>
    <row r="1072" spans="1:17" x14ac:dyDescent="0.25">
      <c r="A1072" t="s">
        <v>1070</v>
      </c>
      <c r="B1072" s="5" t="str">
        <f>VLOOKUP(I1072,KeyValues!$J$2:$K$1401,2)</f>
        <v>Heated Bow</v>
      </c>
      <c r="C1072">
        <f t="shared" si="192"/>
        <v>2500</v>
      </c>
      <c r="D1072">
        <f t="shared" si="193"/>
        <v>125</v>
      </c>
      <c r="E1072">
        <f t="shared" si="194"/>
        <v>15</v>
      </c>
      <c r="F1072" s="7" t="str">
        <f>VLOOKUP(E1072,KeyValues!$A$2:$B1087,2)</f>
        <v>Specific Items</v>
      </c>
      <c r="G1072">
        <f t="shared" si="196"/>
        <v>52</v>
      </c>
      <c r="H1072" s="7" t="str">
        <f>VLOOKUP($G1072,KeyValues!$S$2:$T$64,2)</f>
        <v>Tie</v>
      </c>
      <c r="I1072">
        <f t="shared" si="195"/>
        <v>1071</v>
      </c>
      <c r="J1072">
        <f t="shared" si="197"/>
        <v>0</v>
      </c>
      <c r="K1072" s="8">
        <f>IF(OR($E1072=9,$E1072=5),VLOOKUP(J1072,KeyValues!$D$2:$E$562,2),IF(AND($E1072=14,NOT(VLOOKUP(J1072,KeyValues!$D$2:$E$562,2) = 0)),"???",0))</f>
        <v>0</v>
      </c>
      <c r="L1072">
        <f t="shared" si="198"/>
        <v>0</v>
      </c>
      <c r="M1072">
        <f t="shared" si="199"/>
        <v>0</v>
      </c>
      <c r="N1072">
        <f t="shared" si="200"/>
        <v>4</v>
      </c>
      <c r="O1072">
        <f t="shared" si="201"/>
        <v>0</v>
      </c>
      <c r="P1072">
        <f t="shared" si="202"/>
        <v>1</v>
      </c>
      <c r="Q1072">
        <f t="shared" si="203"/>
        <v>0</v>
      </c>
    </row>
    <row r="1073" spans="1:17" x14ac:dyDescent="0.25">
      <c r="A1073" t="s">
        <v>1071</v>
      </c>
      <c r="B1073" s="5" t="str">
        <f>VLOOKUP(I1073,KeyValues!$J$2:$K$1401,2)</f>
        <v>Sunlight Bow</v>
      </c>
      <c r="C1073">
        <f t="shared" si="192"/>
        <v>2500</v>
      </c>
      <c r="D1073">
        <f t="shared" si="193"/>
        <v>125</v>
      </c>
      <c r="E1073">
        <f t="shared" si="194"/>
        <v>15</v>
      </c>
      <c r="F1073" s="7" t="str">
        <f>VLOOKUP(E1073,KeyValues!$A$2:$B1088,2)</f>
        <v>Specific Items</v>
      </c>
      <c r="G1073">
        <f t="shared" si="196"/>
        <v>52</v>
      </c>
      <c r="H1073" s="7" t="str">
        <f>VLOOKUP($G1073,KeyValues!$S$2:$T$64,2)</f>
        <v>Tie</v>
      </c>
      <c r="I1073">
        <f t="shared" si="195"/>
        <v>1072</v>
      </c>
      <c r="J1073">
        <f t="shared" si="197"/>
        <v>0</v>
      </c>
      <c r="K1073" s="8">
        <f>IF(OR($E1073=9,$E1073=5),VLOOKUP(J1073,KeyValues!$D$2:$E$562,2),IF(AND($E1073=14,NOT(VLOOKUP(J1073,KeyValues!$D$2:$E$562,2) = 0)),"???",0))</f>
        <v>0</v>
      </c>
      <c r="L1073">
        <f t="shared" si="198"/>
        <v>0</v>
      </c>
      <c r="M1073">
        <f t="shared" si="199"/>
        <v>0</v>
      </c>
      <c r="N1073">
        <f t="shared" si="200"/>
        <v>4</v>
      </c>
      <c r="O1073">
        <f t="shared" si="201"/>
        <v>0</v>
      </c>
      <c r="P1073">
        <f t="shared" si="202"/>
        <v>1</v>
      </c>
      <c r="Q1073">
        <f t="shared" si="203"/>
        <v>0</v>
      </c>
    </row>
    <row r="1074" spans="1:17" x14ac:dyDescent="0.25">
      <c r="A1074" t="s">
        <v>1072</v>
      </c>
      <c r="B1074" s="5" t="str">
        <f>VLOOKUP(I1074,KeyValues!$J$2:$K$1401,2)</f>
        <v>Slowpoke Hat</v>
      </c>
      <c r="C1074">
        <f t="shared" si="192"/>
        <v>2500</v>
      </c>
      <c r="D1074">
        <f t="shared" si="193"/>
        <v>125</v>
      </c>
      <c r="E1074">
        <f t="shared" si="194"/>
        <v>15</v>
      </c>
      <c r="F1074" s="7" t="str">
        <f>VLOOKUP(E1074,KeyValues!$A$2:$B1089,2)</f>
        <v>Specific Items</v>
      </c>
      <c r="G1074">
        <f t="shared" si="196"/>
        <v>43</v>
      </c>
      <c r="H1074" s="7" t="str">
        <f>VLOOKUP($G1074,KeyValues!$S$2:$T$64,2)</f>
        <v>Hat</v>
      </c>
      <c r="I1074">
        <f t="shared" si="195"/>
        <v>1073</v>
      </c>
      <c r="J1074">
        <f t="shared" si="197"/>
        <v>0</v>
      </c>
      <c r="K1074" s="8">
        <f>IF(OR($E1074=9,$E1074=5),VLOOKUP(J1074,KeyValues!$D$2:$E$562,2),IF(AND($E1074=14,NOT(VLOOKUP(J1074,KeyValues!$D$2:$E$562,2) = 0)),"???",0))</f>
        <v>0</v>
      </c>
      <c r="L1074">
        <f t="shared" si="198"/>
        <v>0</v>
      </c>
      <c r="M1074">
        <f t="shared" si="199"/>
        <v>0</v>
      </c>
      <c r="N1074">
        <f t="shared" si="200"/>
        <v>3</v>
      </c>
      <c r="O1074">
        <f t="shared" si="201"/>
        <v>0</v>
      </c>
      <c r="P1074">
        <f t="shared" si="202"/>
        <v>1</v>
      </c>
      <c r="Q1074">
        <f t="shared" si="203"/>
        <v>0</v>
      </c>
    </row>
    <row r="1075" spans="1:17" x14ac:dyDescent="0.25">
      <c r="A1075" t="s">
        <v>1073</v>
      </c>
      <c r="B1075" s="5" t="str">
        <f>VLOOKUP(I1075,KeyValues!$J$2:$K$1401,2)</f>
        <v>Slow-Scarf</v>
      </c>
      <c r="C1075">
        <f t="shared" si="192"/>
        <v>2500</v>
      </c>
      <c r="D1075">
        <f t="shared" si="193"/>
        <v>125</v>
      </c>
      <c r="E1075">
        <f t="shared" si="194"/>
        <v>15</v>
      </c>
      <c r="F1075" s="7" t="str">
        <f>VLOOKUP(E1075,KeyValues!$A$2:$B1090,2)</f>
        <v>Specific Items</v>
      </c>
      <c r="G1075">
        <f t="shared" si="196"/>
        <v>37</v>
      </c>
      <c r="H1075" s="7" t="str">
        <f>VLOOKUP($G1075,KeyValues!$S$2:$T$64,2)</f>
        <v>Scarf 2</v>
      </c>
      <c r="I1075">
        <f t="shared" si="195"/>
        <v>1074</v>
      </c>
      <c r="J1075">
        <f t="shared" si="197"/>
        <v>0</v>
      </c>
      <c r="K1075" s="8">
        <f>IF(OR($E1075=9,$E1075=5),VLOOKUP(J1075,KeyValues!$D$2:$E$562,2),IF(AND($E1075=14,NOT(VLOOKUP(J1075,KeyValues!$D$2:$E$562,2) = 0)),"???",0))</f>
        <v>0</v>
      </c>
      <c r="L1075">
        <f t="shared" si="198"/>
        <v>0</v>
      </c>
      <c r="M1075">
        <f t="shared" si="199"/>
        <v>0</v>
      </c>
      <c r="N1075">
        <f t="shared" si="200"/>
        <v>12</v>
      </c>
      <c r="O1075">
        <f t="shared" si="201"/>
        <v>0</v>
      </c>
      <c r="P1075">
        <f t="shared" si="202"/>
        <v>1</v>
      </c>
      <c r="Q1075">
        <f t="shared" si="203"/>
        <v>0</v>
      </c>
    </row>
    <row r="1076" spans="1:17" x14ac:dyDescent="0.25">
      <c r="A1076" t="s">
        <v>1074</v>
      </c>
      <c r="B1076" s="5" t="str">
        <f>VLOOKUP(I1076,KeyValues!$J$2:$K$1401,2)</f>
        <v>Magne-Torc</v>
      </c>
      <c r="C1076">
        <f t="shared" si="192"/>
        <v>2500</v>
      </c>
      <c r="D1076">
        <f t="shared" si="193"/>
        <v>125</v>
      </c>
      <c r="E1076">
        <f t="shared" si="194"/>
        <v>15</v>
      </c>
      <c r="F1076" s="7" t="str">
        <f>VLOOKUP(E1076,KeyValues!$A$2:$B1091,2)</f>
        <v>Specific Items</v>
      </c>
      <c r="G1076">
        <f t="shared" si="196"/>
        <v>54</v>
      </c>
      <c r="H1076" s="7" t="str">
        <f>VLOOKUP($G1076,KeyValues!$S$2:$T$64,2)</f>
        <v>Ring</v>
      </c>
      <c r="I1076">
        <f t="shared" si="195"/>
        <v>1075</v>
      </c>
      <c r="J1076">
        <f t="shared" si="197"/>
        <v>0</v>
      </c>
      <c r="K1076" s="8">
        <f>IF(OR($E1076=9,$E1076=5),VLOOKUP(J1076,KeyValues!$D$2:$E$562,2),IF(AND($E1076=14,NOT(VLOOKUP(J1076,KeyValues!$D$2:$E$562,2) = 0)),"???",0))</f>
        <v>0</v>
      </c>
      <c r="L1076">
        <f t="shared" si="198"/>
        <v>0</v>
      </c>
      <c r="M1076">
        <f t="shared" si="199"/>
        <v>0</v>
      </c>
      <c r="N1076">
        <f t="shared" si="200"/>
        <v>5</v>
      </c>
      <c r="O1076">
        <f t="shared" si="201"/>
        <v>0</v>
      </c>
      <c r="P1076">
        <f t="shared" si="202"/>
        <v>1</v>
      </c>
      <c r="Q1076">
        <f t="shared" si="203"/>
        <v>0</v>
      </c>
    </row>
    <row r="1077" spans="1:17" x14ac:dyDescent="0.25">
      <c r="A1077" t="s">
        <v>1075</v>
      </c>
      <c r="B1077" s="5" t="str">
        <f>VLOOKUP(I1077,KeyValues!$J$2:$K$1401,2)</f>
        <v>Magneton Bow</v>
      </c>
      <c r="C1077">
        <f t="shared" si="192"/>
        <v>2500</v>
      </c>
      <c r="D1077">
        <f t="shared" si="193"/>
        <v>125</v>
      </c>
      <c r="E1077">
        <f t="shared" si="194"/>
        <v>15</v>
      </c>
      <c r="F1077" s="7" t="str">
        <f>VLOOKUP(E1077,KeyValues!$A$2:$B1092,2)</f>
        <v>Specific Items</v>
      </c>
      <c r="G1077">
        <f t="shared" si="196"/>
        <v>52</v>
      </c>
      <c r="H1077" s="7" t="str">
        <f>VLOOKUP($G1077,KeyValues!$S$2:$T$64,2)</f>
        <v>Tie</v>
      </c>
      <c r="I1077">
        <f t="shared" si="195"/>
        <v>1076</v>
      </c>
      <c r="J1077">
        <f t="shared" si="197"/>
        <v>0</v>
      </c>
      <c r="K1077" s="8">
        <f>IF(OR($E1077=9,$E1077=5),VLOOKUP(J1077,KeyValues!$D$2:$E$562,2),IF(AND($E1077=14,NOT(VLOOKUP(J1077,KeyValues!$D$2:$E$562,2) = 0)),"???",0))</f>
        <v>0</v>
      </c>
      <c r="L1077">
        <f t="shared" si="198"/>
        <v>0</v>
      </c>
      <c r="M1077">
        <f t="shared" si="199"/>
        <v>0</v>
      </c>
      <c r="N1077">
        <f t="shared" si="200"/>
        <v>4</v>
      </c>
      <c r="O1077">
        <f t="shared" si="201"/>
        <v>0</v>
      </c>
      <c r="P1077">
        <f t="shared" si="202"/>
        <v>1</v>
      </c>
      <c r="Q1077">
        <f t="shared" si="203"/>
        <v>0</v>
      </c>
    </row>
    <row r="1078" spans="1:17" x14ac:dyDescent="0.25">
      <c r="A1078" t="s">
        <v>1076</v>
      </c>
      <c r="B1078" s="5" t="str">
        <f>VLOOKUP(I1078,KeyValues!$J$2:$K$1401,2)</f>
        <v>Bullseye Bow</v>
      </c>
      <c r="C1078">
        <f t="shared" si="192"/>
        <v>2500</v>
      </c>
      <c r="D1078">
        <f t="shared" si="193"/>
        <v>125</v>
      </c>
      <c r="E1078">
        <f t="shared" si="194"/>
        <v>15</v>
      </c>
      <c r="F1078" s="7" t="str">
        <f>VLOOKUP(E1078,KeyValues!$A$2:$B1093,2)</f>
        <v>Specific Items</v>
      </c>
      <c r="G1078">
        <f t="shared" si="196"/>
        <v>52</v>
      </c>
      <c r="H1078" s="7" t="str">
        <f>VLOOKUP($G1078,KeyValues!$S$2:$T$64,2)</f>
        <v>Tie</v>
      </c>
      <c r="I1078">
        <f t="shared" si="195"/>
        <v>1077</v>
      </c>
      <c r="J1078">
        <f t="shared" si="197"/>
        <v>0</v>
      </c>
      <c r="K1078" s="8">
        <f>IF(OR($E1078=9,$E1078=5),VLOOKUP(J1078,KeyValues!$D$2:$E$562,2),IF(AND($E1078=14,NOT(VLOOKUP(J1078,KeyValues!$D$2:$E$562,2) = 0)),"???",0))</f>
        <v>0</v>
      </c>
      <c r="L1078">
        <f t="shared" si="198"/>
        <v>0</v>
      </c>
      <c r="M1078">
        <f t="shared" si="199"/>
        <v>0</v>
      </c>
      <c r="N1078">
        <f t="shared" si="200"/>
        <v>4</v>
      </c>
      <c r="O1078">
        <f t="shared" si="201"/>
        <v>0</v>
      </c>
      <c r="P1078">
        <f t="shared" si="202"/>
        <v>1</v>
      </c>
      <c r="Q1078">
        <f t="shared" si="203"/>
        <v>0</v>
      </c>
    </row>
    <row r="1079" spans="1:17" x14ac:dyDescent="0.25">
      <c r="A1079" t="s">
        <v>1077</v>
      </c>
      <c r="B1079" s="5" t="str">
        <f>VLOOKUP(I1079,KeyValues!$J$2:$K$1401,2)</f>
        <v>Buddy Torc</v>
      </c>
      <c r="C1079">
        <f t="shared" si="192"/>
        <v>2500</v>
      </c>
      <c r="D1079">
        <f t="shared" si="193"/>
        <v>125</v>
      </c>
      <c r="E1079">
        <f t="shared" si="194"/>
        <v>15</v>
      </c>
      <c r="F1079" s="7" t="str">
        <f>VLOOKUP(E1079,KeyValues!$A$2:$B1094,2)</f>
        <v>Specific Items</v>
      </c>
      <c r="G1079">
        <f t="shared" si="196"/>
        <v>54</v>
      </c>
      <c r="H1079" s="7" t="str">
        <f>VLOOKUP($G1079,KeyValues!$S$2:$T$64,2)</f>
        <v>Ring</v>
      </c>
      <c r="I1079">
        <f t="shared" si="195"/>
        <v>1078</v>
      </c>
      <c r="J1079">
        <f t="shared" si="197"/>
        <v>0</v>
      </c>
      <c r="K1079" s="8">
        <f>IF(OR($E1079=9,$E1079=5),VLOOKUP(J1079,KeyValues!$D$2:$E$562,2),IF(AND($E1079=14,NOT(VLOOKUP(J1079,KeyValues!$D$2:$E$562,2) = 0)),"???",0))</f>
        <v>0</v>
      </c>
      <c r="L1079">
        <f t="shared" si="198"/>
        <v>0</v>
      </c>
      <c r="M1079">
        <f t="shared" si="199"/>
        <v>0</v>
      </c>
      <c r="N1079">
        <f t="shared" si="200"/>
        <v>5</v>
      </c>
      <c r="O1079">
        <f t="shared" si="201"/>
        <v>0</v>
      </c>
      <c r="P1079">
        <f t="shared" si="202"/>
        <v>1</v>
      </c>
      <c r="Q1079">
        <f t="shared" si="203"/>
        <v>0</v>
      </c>
    </row>
    <row r="1080" spans="1:17" x14ac:dyDescent="0.25">
      <c r="A1080" t="s">
        <v>1078</v>
      </c>
      <c r="B1080" s="5" t="str">
        <f>VLOOKUP(I1080,KeyValues!$J$2:$K$1401,2)</f>
        <v>Fight Torc</v>
      </c>
      <c r="C1080">
        <f t="shared" si="192"/>
        <v>2500</v>
      </c>
      <c r="D1080">
        <f t="shared" si="193"/>
        <v>125</v>
      </c>
      <c r="E1080">
        <f t="shared" si="194"/>
        <v>15</v>
      </c>
      <c r="F1080" s="7" t="str">
        <f>VLOOKUP(E1080,KeyValues!$A$2:$B1095,2)</f>
        <v>Specific Items</v>
      </c>
      <c r="G1080">
        <f t="shared" si="196"/>
        <v>54</v>
      </c>
      <c r="H1080" s="7" t="str">
        <f>VLOOKUP($G1080,KeyValues!$S$2:$T$64,2)</f>
        <v>Ring</v>
      </c>
      <c r="I1080">
        <f t="shared" si="195"/>
        <v>1079</v>
      </c>
      <c r="J1080">
        <f t="shared" si="197"/>
        <v>0</v>
      </c>
      <c r="K1080" s="8">
        <f>IF(OR($E1080=9,$E1080=5),VLOOKUP(J1080,KeyValues!$D$2:$E$562,2),IF(AND($E1080=14,NOT(VLOOKUP(J1080,KeyValues!$D$2:$E$562,2) = 0)),"???",0))</f>
        <v>0</v>
      </c>
      <c r="L1080">
        <f t="shared" si="198"/>
        <v>0</v>
      </c>
      <c r="M1080">
        <f t="shared" si="199"/>
        <v>0</v>
      </c>
      <c r="N1080">
        <f t="shared" si="200"/>
        <v>5</v>
      </c>
      <c r="O1080">
        <f t="shared" si="201"/>
        <v>0</v>
      </c>
      <c r="P1080">
        <f t="shared" si="202"/>
        <v>1</v>
      </c>
      <c r="Q1080">
        <f t="shared" si="203"/>
        <v>0</v>
      </c>
    </row>
    <row r="1081" spans="1:17" x14ac:dyDescent="0.25">
      <c r="A1081" t="s">
        <v>1079</v>
      </c>
      <c r="B1081" s="5" t="str">
        <f>VLOOKUP(I1081,KeyValues!$J$2:$K$1401,2)</f>
        <v>Gentle Bow</v>
      </c>
      <c r="C1081">
        <f t="shared" si="192"/>
        <v>2500</v>
      </c>
      <c r="D1081">
        <f t="shared" si="193"/>
        <v>125</v>
      </c>
      <c r="E1081">
        <f t="shared" si="194"/>
        <v>15</v>
      </c>
      <c r="F1081" s="7" t="str">
        <f>VLOOKUP(E1081,KeyValues!$A$2:$B1096,2)</f>
        <v>Specific Items</v>
      </c>
      <c r="G1081">
        <f t="shared" si="196"/>
        <v>52</v>
      </c>
      <c r="H1081" s="7" t="str">
        <f>VLOOKUP($G1081,KeyValues!$S$2:$T$64,2)</f>
        <v>Tie</v>
      </c>
      <c r="I1081">
        <f t="shared" si="195"/>
        <v>1080</v>
      </c>
      <c r="J1081">
        <f t="shared" si="197"/>
        <v>0</v>
      </c>
      <c r="K1081" s="8">
        <f>IF(OR($E1081=9,$E1081=5),VLOOKUP(J1081,KeyValues!$D$2:$E$562,2),IF(AND($E1081=14,NOT(VLOOKUP(J1081,KeyValues!$D$2:$E$562,2) = 0)),"???",0))</f>
        <v>0</v>
      </c>
      <c r="L1081">
        <f t="shared" si="198"/>
        <v>0</v>
      </c>
      <c r="M1081">
        <f t="shared" si="199"/>
        <v>0</v>
      </c>
      <c r="N1081">
        <f t="shared" si="200"/>
        <v>4</v>
      </c>
      <c r="O1081">
        <f t="shared" si="201"/>
        <v>0</v>
      </c>
      <c r="P1081">
        <f t="shared" si="202"/>
        <v>1</v>
      </c>
      <c r="Q1081">
        <f t="shared" si="203"/>
        <v>0</v>
      </c>
    </row>
    <row r="1082" spans="1:17" x14ac:dyDescent="0.25">
      <c r="A1082" t="s">
        <v>1080</v>
      </c>
      <c r="B1082" s="5" t="str">
        <f>VLOOKUP(I1082,KeyValues!$J$2:$K$1401,2)</f>
        <v>North Torc</v>
      </c>
      <c r="C1082">
        <f t="shared" si="192"/>
        <v>2500</v>
      </c>
      <c r="D1082">
        <f t="shared" si="193"/>
        <v>125</v>
      </c>
      <c r="E1082">
        <f t="shared" si="194"/>
        <v>15</v>
      </c>
      <c r="F1082" s="7" t="str">
        <f>VLOOKUP(E1082,KeyValues!$A$2:$B1097,2)</f>
        <v>Specific Items</v>
      </c>
      <c r="G1082">
        <f t="shared" si="196"/>
        <v>54</v>
      </c>
      <c r="H1082" s="7" t="str">
        <f>VLOOKUP($G1082,KeyValues!$S$2:$T$64,2)</f>
        <v>Ring</v>
      </c>
      <c r="I1082">
        <f t="shared" si="195"/>
        <v>1081</v>
      </c>
      <c r="J1082">
        <f t="shared" si="197"/>
        <v>0</v>
      </c>
      <c r="K1082" s="8">
        <f>IF(OR($E1082=9,$E1082=5),VLOOKUP(J1082,KeyValues!$D$2:$E$562,2),IF(AND($E1082=14,NOT(VLOOKUP(J1082,KeyValues!$D$2:$E$562,2) = 0)),"???",0))</f>
        <v>0</v>
      </c>
      <c r="L1082">
        <f t="shared" si="198"/>
        <v>0</v>
      </c>
      <c r="M1082">
        <f t="shared" si="199"/>
        <v>0</v>
      </c>
      <c r="N1082">
        <f t="shared" si="200"/>
        <v>5</v>
      </c>
      <c r="O1082">
        <f t="shared" si="201"/>
        <v>0</v>
      </c>
      <c r="P1082">
        <f t="shared" si="202"/>
        <v>1</v>
      </c>
      <c r="Q1082">
        <f t="shared" si="203"/>
        <v>0</v>
      </c>
    </row>
    <row r="1083" spans="1:17" x14ac:dyDescent="0.25">
      <c r="A1083" t="s">
        <v>1081</v>
      </c>
      <c r="B1083" s="5" t="str">
        <f>VLOOKUP(I1083,KeyValues!$J$2:$K$1401,2)</f>
        <v>Grimy Scarf</v>
      </c>
      <c r="C1083">
        <f t="shared" si="192"/>
        <v>2500</v>
      </c>
      <c r="D1083">
        <f t="shared" si="193"/>
        <v>125</v>
      </c>
      <c r="E1083">
        <f t="shared" si="194"/>
        <v>15</v>
      </c>
      <c r="F1083" s="7" t="str">
        <f>VLOOKUP(E1083,KeyValues!$A$2:$B1098,2)</f>
        <v>Specific Items</v>
      </c>
      <c r="G1083">
        <f t="shared" si="196"/>
        <v>37</v>
      </c>
      <c r="H1083" s="7" t="str">
        <f>VLOOKUP($G1083,KeyValues!$S$2:$T$64,2)</f>
        <v>Scarf 2</v>
      </c>
      <c r="I1083">
        <f t="shared" si="195"/>
        <v>1082</v>
      </c>
      <c r="J1083">
        <f t="shared" si="197"/>
        <v>0</v>
      </c>
      <c r="K1083" s="8">
        <f>IF(OR($E1083=9,$E1083=5),VLOOKUP(J1083,KeyValues!$D$2:$E$562,2),IF(AND($E1083=14,NOT(VLOOKUP(J1083,KeyValues!$D$2:$E$562,2) = 0)),"???",0))</f>
        <v>0</v>
      </c>
      <c r="L1083">
        <f t="shared" si="198"/>
        <v>0</v>
      </c>
      <c r="M1083">
        <f t="shared" si="199"/>
        <v>0</v>
      </c>
      <c r="N1083">
        <f t="shared" si="200"/>
        <v>12</v>
      </c>
      <c r="O1083">
        <f t="shared" si="201"/>
        <v>0</v>
      </c>
      <c r="P1083">
        <f t="shared" si="202"/>
        <v>1</v>
      </c>
      <c r="Q1083">
        <f t="shared" si="203"/>
        <v>0</v>
      </c>
    </row>
    <row r="1084" spans="1:17" x14ac:dyDescent="0.25">
      <c r="A1084" t="s">
        <v>1082</v>
      </c>
      <c r="B1084" s="5" t="str">
        <f>VLOOKUP(I1084,KeyValues!$J$2:$K$1401,2)</f>
        <v>Slimy Bow</v>
      </c>
      <c r="C1084">
        <f t="shared" si="192"/>
        <v>2500</v>
      </c>
      <c r="D1084">
        <f t="shared" si="193"/>
        <v>125</v>
      </c>
      <c r="E1084">
        <f t="shared" si="194"/>
        <v>15</v>
      </c>
      <c r="F1084" s="7" t="str">
        <f>VLOOKUP(E1084,KeyValues!$A$2:$B1099,2)</f>
        <v>Specific Items</v>
      </c>
      <c r="G1084">
        <f t="shared" si="196"/>
        <v>52</v>
      </c>
      <c r="H1084" s="7" t="str">
        <f>VLOOKUP($G1084,KeyValues!$S$2:$T$64,2)</f>
        <v>Tie</v>
      </c>
      <c r="I1084">
        <f t="shared" si="195"/>
        <v>1083</v>
      </c>
      <c r="J1084">
        <f t="shared" si="197"/>
        <v>0</v>
      </c>
      <c r="K1084" s="8">
        <f>IF(OR($E1084=9,$E1084=5),VLOOKUP(J1084,KeyValues!$D$2:$E$562,2),IF(AND($E1084=14,NOT(VLOOKUP(J1084,KeyValues!$D$2:$E$562,2) = 0)),"???",0))</f>
        <v>0</v>
      </c>
      <c r="L1084">
        <f t="shared" si="198"/>
        <v>0</v>
      </c>
      <c r="M1084">
        <f t="shared" si="199"/>
        <v>0</v>
      </c>
      <c r="N1084">
        <f t="shared" si="200"/>
        <v>4</v>
      </c>
      <c r="O1084">
        <f t="shared" si="201"/>
        <v>0</v>
      </c>
      <c r="P1084">
        <f t="shared" si="202"/>
        <v>1</v>
      </c>
      <c r="Q1084">
        <f t="shared" si="203"/>
        <v>0</v>
      </c>
    </row>
    <row r="1085" spans="1:17" x14ac:dyDescent="0.25">
      <c r="A1085" t="s">
        <v>1083</v>
      </c>
      <c r="B1085" s="5" t="str">
        <f>VLOOKUP(I1085,KeyValues!$J$2:$K$1401,2)</f>
        <v>Shell-Torc</v>
      </c>
      <c r="C1085">
        <f t="shared" si="192"/>
        <v>2500</v>
      </c>
      <c r="D1085">
        <f t="shared" si="193"/>
        <v>125</v>
      </c>
      <c r="E1085">
        <f t="shared" si="194"/>
        <v>15</v>
      </c>
      <c r="F1085" s="7" t="str">
        <f>VLOOKUP(E1085,KeyValues!$A$2:$B1100,2)</f>
        <v>Specific Items</v>
      </c>
      <c r="G1085">
        <f t="shared" si="196"/>
        <v>54</v>
      </c>
      <c r="H1085" s="7" t="str">
        <f>VLOOKUP($G1085,KeyValues!$S$2:$T$64,2)</f>
        <v>Ring</v>
      </c>
      <c r="I1085">
        <f t="shared" si="195"/>
        <v>1084</v>
      </c>
      <c r="J1085">
        <f t="shared" si="197"/>
        <v>0</v>
      </c>
      <c r="K1085" s="8">
        <f>IF(OR($E1085=9,$E1085=5),VLOOKUP(J1085,KeyValues!$D$2:$E$562,2),IF(AND($E1085=14,NOT(VLOOKUP(J1085,KeyValues!$D$2:$E$562,2) = 0)),"???",0))</f>
        <v>0</v>
      </c>
      <c r="L1085">
        <f t="shared" si="198"/>
        <v>0</v>
      </c>
      <c r="M1085">
        <f t="shared" si="199"/>
        <v>0</v>
      </c>
      <c r="N1085">
        <f t="shared" si="200"/>
        <v>5</v>
      </c>
      <c r="O1085">
        <f t="shared" si="201"/>
        <v>0</v>
      </c>
      <c r="P1085">
        <f t="shared" si="202"/>
        <v>1</v>
      </c>
      <c r="Q1085">
        <f t="shared" si="203"/>
        <v>0</v>
      </c>
    </row>
    <row r="1086" spans="1:17" x14ac:dyDescent="0.25">
      <c r="A1086" t="s">
        <v>1084</v>
      </c>
      <c r="B1086" s="5" t="str">
        <f>VLOOKUP(I1086,KeyValues!$J$2:$K$1401,2)</f>
        <v>Cover Armor</v>
      </c>
      <c r="C1086">
        <f t="shared" si="192"/>
        <v>2500</v>
      </c>
      <c r="D1086">
        <f t="shared" si="193"/>
        <v>125</v>
      </c>
      <c r="E1086">
        <f t="shared" si="194"/>
        <v>15</v>
      </c>
      <c r="F1086" s="7" t="str">
        <f>VLOOKUP(E1086,KeyValues!$A$2:$B1101,2)</f>
        <v>Specific Items</v>
      </c>
      <c r="G1086">
        <f t="shared" si="196"/>
        <v>57</v>
      </c>
      <c r="H1086" s="7" t="str">
        <f>VLOOKUP($G1086,KeyValues!$S$2:$T$64,2)</f>
        <v>Robe</v>
      </c>
      <c r="I1086">
        <f t="shared" si="195"/>
        <v>1085</v>
      </c>
      <c r="J1086">
        <f t="shared" si="197"/>
        <v>0</v>
      </c>
      <c r="K1086" s="8">
        <f>IF(OR($E1086=9,$E1086=5),VLOOKUP(J1086,KeyValues!$D$2:$E$562,2),IF(AND($E1086=14,NOT(VLOOKUP(J1086,KeyValues!$D$2:$E$562,2) = 0)),"???",0))</f>
        <v>0</v>
      </c>
      <c r="L1086">
        <f t="shared" si="198"/>
        <v>0</v>
      </c>
      <c r="M1086">
        <f t="shared" si="199"/>
        <v>0</v>
      </c>
      <c r="N1086">
        <f t="shared" si="200"/>
        <v>2</v>
      </c>
      <c r="O1086">
        <f t="shared" si="201"/>
        <v>0</v>
      </c>
      <c r="P1086">
        <f t="shared" si="202"/>
        <v>1</v>
      </c>
      <c r="Q1086">
        <f t="shared" si="203"/>
        <v>0</v>
      </c>
    </row>
    <row r="1087" spans="1:17" x14ac:dyDescent="0.25">
      <c r="A1087" t="s">
        <v>1085</v>
      </c>
      <c r="B1087" s="5" t="str">
        <f>VLOOKUP(I1087,KeyValues!$J$2:$K$1401,2)</f>
        <v>Gastly Veil</v>
      </c>
      <c r="C1087">
        <f t="shared" si="192"/>
        <v>2500</v>
      </c>
      <c r="D1087">
        <f t="shared" si="193"/>
        <v>125</v>
      </c>
      <c r="E1087">
        <f t="shared" si="194"/>
        <v>15</v>
      </c>
      <c r="F1087" s="7" t="str">
        <f>VLOOKUP(E1087,KeyValues!$A$2:$B1102,2)</f>
        <v>Specific Items</v>
      </c>
      <c r="G1087">
        <f t="shared" si="196"/>
        <v>56</v>
      </c>
      <c r="H1087" s="7" t="str">
        <f>VLOOKUP($G1087,KeyValues!$S$2:$T$64,2)</f>
        <v>Silk 2</v>
      </c>
      <c r="I1087">
        <f t="shared" si="195"/>
        <v>1086</v>
      </c>
      <c r="J1087">
        <f t="shared" si="197"/>
        <v>0</v>
      </c>
      <c r="K1087" s="8">
        <f>IF(OR($E1087=9,$E1087=5),VLOOKUP(J1087,KeyValues!$D$2:$E$562,2),IF(AND($E1087=14,NOT(VLOOKUP(J1087,KeyValues!$D$2:$E$562,2) = 0)),"???",0))</f>
        <v>0</v>
      </c>
      <c r="L1087">
        <f t="shared" si="198"/>
        <v>0</v>
      </c>
      <c r="M1087">
        <f t="shared" si="199"/>
        <v>0</v>
      </c>
      <c r="N1087">
        <f t="shared" si="200"/>
        <v>2</v>
      </c>
      <c r="O1087">
        <f t="shared" si="201"/>
        <v>0</v>
      </c>
      <c r="P1087">
        <f t="shared" si="202"/>
        <v>1</v>
      </c>
      <c r="Q1087">
        <f t="shared" si="203"/>
        <v>0</v>
      </c>
    </row>
    <row r="1088" spans="1:17" x14ac:dyDescent="0.25">
      <c r="A1088" t="s">
        <v>1086</v>
      </c>
      <c r="B1088" s="5" t="str">
        <f>VLOOKUP(I1088,KeyValues!$J$2:$K$1401,2)</f>
        <v>Slip Scarf</v>
      </c>
      <c r="C1088">
        <f t="shared" si="192"/>
        <v>2500</v>
      </c>
      <c r="D1088">
        <f t="shared" si="193"/>
        <v>125</v>
      </c>
      <c r="E1088">
        <f t="shared" si="194"/>
        <v>15</v>
      </c>
      <c r="F1088" s="7" t="str">
        <f>VLOOKUP(E1088,KeyValues!$A$2:$B1103,2)</f>
        <v>Specific Items</v>
      </c>
      <c r="G1088">
        <f t="shared" si="196"/>
        <v>37</v>
      </c>
      <c r="H1088" s="7" t="str">
        <f>VLOOKUP($G1088,KeyValues!$S$2:$T$64,2)</f>
        <v>Scarf 2</v>
      </c>
      <c r="I1088">
        <f t="shared" si="195"/>
        <v>1087</v>
      </c>
      <c r="J1088">
        <f t="shared" si="197"/>
        <v>0</v>
      </c>
      <c r="K1088" s="8">
        <f>IF(OR($E1088=9,$E1088=5),VLOOKUP(J1088,KeyValues!$D$2:$E$562,2),IF(AND($E1088=14,NOT(VLOOKUP(J1088,KeyValues!$D$2:$E$562,2) = 0)),"???",0))</f>
        <v>0</v>
      </c>
      <c r="L1088">
        <f t="shared" si="198"/>
        <v>0</v>
      </c>
      <c r="M1088">
        <f t="shared" si="199"/>
        <v>0</v>
      </c>
      <c r="N1088">
        <f t="shared" si="200"/>
        <v>12</v>
      </c>
      <c r="O1088">
        <f t="shared" si="201"/>
        <v>0</v>
      </c>
      <c r="P1088">
        <f t="shared" si="202"/>
        <v>1</v>
      </c>
      <c r="Q1088">
        <f t="shared" si="203"/>
        <v>0</v>
      </c>
    </row>
    <row r="1089" spans="1:17" x14ac:dyDescent="0.25">
      <c r="A1089" t="s">
        <v>1087</v>
      </c>
      <c r="B1089" s="5" t="str">
        <f>VLOOKUP(I1089,KeyValues!$J$2:$K$1401,2)</f>
        <v>Sunglasses</v>
      </c>
      <c r="C1089">
        <f t="shared" si="192"/>
        <v>2500</v>
      </c>
      <c r="D1089">
        <f t="shared" si="193"/>
        <v>125</v>
      </c>
      <c r="E1089">
        <f t="shared" si="194"/>
        <v>15</v>
      </c>
      <c r="F1089" s="7" t="str">
        <f>VLOOKUP(E1089,KeyValues!$A$2:$B1104,2)</f>
        <v>Specific Items</v>
      </c>
      <c r="G1089">
        <f t="shared" si="196"/>
        <v>13</v>
      </c>
      <c r="H1089" s="7" t="str">
        <f>VLOOKUP($G1089,KeyValues!$S$2:$T$64,2)</f>
        <v>Glasses</v>
      </c>
      <c r="I1089">
        <f t="shared" si="195"/>
        <v>1088</v>
      </c>
      <c r="J1089">
        <f t="shared" si="197"/>
        <v>0</v>
      </c>
      <c r="K1089" s="8">
        <f>IF(OR($E1089=9,$E1089=5),VLOOKUP(J1089,KeyValues!$D$2:$E$562,2),IF(AND($E1089=14,NOT(VLOOKUP(J1089,KeyValues!$D$2:$E$562,2) = 0)),"???",0))</f>
        <v>0</v>
      </c>
      <c r="L1089">
        <f t="shared" si="198"/>
        <v>0</v>
      </c>
      <c r="M1089">
        <f t="shared" si="199"/>
        <v>0</v>
      </c>
      <c r="N1089">
        <f t="shared" si="200"/>
        <v>11</v>
      </c>
      <c r="O1089">
        <f t="shared" si="201"/>
        <v>0</v>
      </c>
      <c r="P1089">
        <f t="shared" si="202"/>
        <v>1</v>
      </c>
      <c r="Q1089">
        <f t="shared" si="203"/>
        <v>0</v>
      </c>
    </row>
    <row r="1090" spans="1:17" x14ac:dyDescent="0.25">
      <c r="A1090" t="s">
        <v>1088</v>
      </c>
      <c r="B1090" s="5" t="str">
        <f>VLOOKUP(I1090,KeyValues!$J$2:$K$1401,2)</f>
        <v>Trust Brooch</v>
      </c>
      <c r="C1090">
        <f t="shared" ref="C1090:C1153" si="204">HEX2DEC(MID($A1090,4,2)&amp;MID($A1090,1,2))</f>
        <v>2500</v>
      </c>
      <c r="D1090">
        <f t="shared" ref="D1090:D1153" si="205">HEX2DEC(MID($A1090,10,2)&amp;MID($A1090,7,2))</f>
        <v>125</v>
      </c>
      <c r="E1090">
        <f t="shared" ref="E1090:E1153" si="206">HEX2DEC(MID($A1090,13,2))</f>
        <v>15</v>
      </c>
      <c r="F1090" s="7" t="str">
        <f>VLOOKUP(E1090,KeyValues!$A$2:$B1105,2)</f>
        <v>Specific Items</v>
      </c>
      <c r="G1090">
        <f t="shared" si="196"/>
        <v>47</v>
      </c>
      <c r="H1090" s="7" t="str">
        <f>VLOOKUP($G1090,KeyValues!$S$2:$T$64,2)</f>
        <v>Brooch</v>
      </c>
      <c r="I1090">
        <f t="shared" ref="I1090:I1153" si="207">HEX2DEC(MID($A1090,22,2)&amp;MID($A1090,19,2))</f>
        <v>1089</v>
      </c>
      <c r="J1090">
        <f t="shared" si="197"/>
        <v>0</v>
      </c>
      <c r="K1090" s="8">
        <f>IF(OR($E1090=9,$E1090=5),VLOOKUP(J1090,KeyValues!$D$2:$E$562,2),IF(AND($E1090=14,NOT(VLOOKUP(J1090,KeyValues!$D$2:$E$562,2) = 0)),"???",0))</f>
        <v>0</v>
      </c>
      <c r="L1090">
        <f t="shared" si="198"/>
        <v>0</v>
      </c>
      <c r="M1090">
        <f t="shared" si="199"/>
        <v>0</v>
      </c>
      <c r="N1090">
        <f t="shared" si="200"/>
        <v>3</v>
      </c>
      <c r="O1090">
        <f t="shared" si="201"/>
        <v>0</v>
      </c>
      <c r="P1090">
        <f t="shared" si="202"/>
        <v>1</v>
      </c>
      <c r="Q1090">
        <f t="shared" si="203"/>
        <v>0</v>
      </c>
    </row>
    <row r="1091" spans="1:17" x14ac:dyDescent="0.25">
      <c r="A1091" t="s">
        <v>1089</v>
      </c>
      <c r="B1091" s="5" t="str">
        <f>VLOOKUP(I1091,KeyValues!$J$2:$K$1401,2)</f>
        <v>Drowzee Tie</v>
      </c>
      <c r="C1091">
        <f t="shared" si="204"/>
        <v>2500</v>
      </c>
      <c r="D1091">
        <f t="shared" si="205"/>
        <v>125</v>
      </c>
      <c r="E1091">
        <f t="shared" si="206"/>
        <v>15</v>
      </c>
      <c r="F1091" s="7" t="str">
        <f>VLOOKUP(E1091,KeyValues!$A$2:$B1106,2)</f>
        <v>Specific Items</v>
      </c>
      <c r="G1091">
        <f t="shared" ref="G1091:G1154" si="208">HEX2DEC(MID($A1091,16,2))</f>
        <v>52</v>
      </c>
      <c r="H1091" s="7" t="str">
        <f>VLOOKUP($G1091,KeyValues!$S$2:$T$64,2)</f>
        <v>Tie</v>
      </c>
      <c r="I1091">
        <f t="shared" si="207"/>
        <v>1090</v>
      </c>
      <c r="J1091">
        <f t="shared" ref="J1091:J1154" si="209">HEX2DEC(MID($A1091,28,2)&amp;MID($A1091,25,2))</f>
        <v>0</v>
      </c>
      <c r="K1091" s="8">
        <f>IF(OR($E1091=9,$E1091=5),VLOOKUP(J1091,KeyValues!$D$2:$E$562,2),IF(AND($E1091=14,NOT(VLOOKUP(J1091,KeyValues!$D$2:$E$562,2) = 0)),"???",0))</f>
        <v>0</v>
      </c>
      <c r="L1091">
        <f t="shared" ref="L1091:L1154" si="210">HEX2DEC(MID($A1091,31,2))</f>
        <v>0</v>
      </c>
      <c r="M1091">
        <f t="shared" ref="M1091:M1154" si="211">HEX2DEC(MID($A1091,34,2))</f>
        <v>0</v>
      </c>
      <c r="N1091">
        <f t="shared" ref="N1091:N1154" si="212">HEX2DEC(MID($A1091,37,2))</f>
        <v>10</v>
      </c>
      <c r="O1091">
        <f t="shared" ref="O1091:O1154" si="213">HEX2DEC(MID($A1091,40,2))</f>
        <v>0</v>
      </c>
      <c r="P1091">
        <f t="shared" ref="P1091:P1154" si="214">HEX2DEC(MID($A1091,43,2))</f>
        <v>1</v>
      </c>
      <c r="Q1091">
        <f t="shared" ref="Q1091:Q1154" si="215">HEX2DEC(MID($A1091,46,2))</f>
        <v>0</v>
      </c>
    </row>
    <row r="1092" spans="1:17" x14ac:dyDescent="0.25">
      <c r="A1092" t="s">
        <v>1090</v>
      </c>
      <c r="B1092" s="5" t="str">
        <f>VLOOKUP(I1092,KeyValues!$J$2:$K$1401,2)</f>
        <v>Dream Coin</v>
      </c>
      <c r="C1092">
        <f t="shared" si="204"/>
        <v>2500</v>
      </c>
      <c r="D1092">
        <f t="shared" si="205"/>
        <v>125</v>
      </c>
      <c r="E1092">
        <f t="shared" si="206"/>
        <v>15</v>
      </c>
      <c r="F1092" s="7" t="str">
        <f>VLOOKUP(E1092,KeyValues!$A$2:$B1107,2)</f>
        <v>Specific Items</v>
      </c>
      <c r="G1092">
        <f t="shared" si="208"/>
        <v>6</v>
      </c>
      <c r="H1092" s="7" t="str">
        <f>VLOOKUP($G1092,KeyValues!$S$2:$T$64,2)</f>
        <v>Money</v>
      </c>
      <c r="I1092">
        <f t="shared" si="207"/>
        <v>1091</v>
      </c>
      <c r="J1092">
        <f t="shared" si="209"/>
        <v>0</v>
      </c>
      <c r="K1092" s="8">
        <f>IF(OR($E1092=9,$E1092=5),VLOOKUP(J1092,KeyValues!$D$2:$E$562,2),IF(AND($E1092=14,NOT(VLOOKUP(J1092,KeyValues!$D$2:$E$562,2) = 0)),"???",0))</f>
        <v>0</v>
      </c>
      <c r="L1092">
        <f t="shared" si="210"/>
        <v>0</v>
      </c>
      <c r="M1092">
        <f t="shared" si="211"/>
        <v>0</v>
      </c>
      <c r="N1092">
        <f t="shared" si="212"/>
        <v>11</v>
      </c>
      <c r="O1092">
        <f t="shared" si="213"/>
        <v>0</v>
      </c>
      <c r="P1092">
        <f t="shared" si="214"/>
        <v>1</v>
      </c>
      <c r="Q1092">
        <f t="shared" si="215"/>
        <v>0</v>
      </c>
    </row>
    <row r="1093" spans="1:17" x14ac:dyDescent="0.25">
      <c r="A1093" t="s">
        <v>1091</v>
      </c>
      <c r="B1093" s="5" t="str">
        <f>VLOOKUP(I1093,KeyValues!$J$2:$K$1401,2)</f>
        <v>Krabby Bow</v>
      </c>
      <c r="C1093">
        <f t="shared" si="204"/>
        <v>2500</v>
      </c>
      <c r="D1093">
        <f t="shared" si="205"/>
        <v>125</v>
      </c>
      <c r="E1093">
        <f t="shared" si="206"/>
        <v>15</v>
      </c>
      <c r="F1093" s="7" t="str">
        <f>VLOOKUP(E1093,KeyValues!$A$2:$B1108,2)</f>
        <v>Specific Items</v>
      </c>
      <c r="G1093">
        <f t="shared" si="208"/>
        <v>52</v>
      </c>
      <c r="H1093" s="7" t="str">
        <f>VLOOKUP($G1093,KeyValues!$S$2:$T$64,2)</f>
        <v>Tie</v>
      </c>
      <c r="I1093">
        <f t="shared" si="207"/>
        <v>1092</v>
      </c>
      <c r="J1093">
        <f t="shared" si="209"/>
        <v>0</v>
      </c>
      <c r="K1093" s="8">
        <f>IF(OR($E1093=9,$E1093=5),VLOOKUP(J1093,KeyValues!$D$2:$E$562,2),IF(AND($E1093=14,NOT(VLOOKUP(J1093,KeyValues!$D$2:$E$562,2) = 0)),"???",0))</f>
        <v>0</v>
      </c>
      <c r="L1093">
        <f t="shared" si="210"/>
        <v>0</v>
      </c>
      <c r="M1093">
        <f t="shared" si="211"/>
        <v>0</v>
      </c>
      <c r="N1093">
        <f t="shared" si="212"/>
        <v>4</v>
      </c>
      <c r="O1093">
        <f t="shared" si="213"/>
        <v>0</v>
      </c>
      <c r="P1093">
        <f t="shared" si="214"/>
        <v>1</v>
      </c>
      <c r="Q1093">
        <f t="shared" si="215"/>
        <v>0</v>
      </c>
    </row>
    <row r="1094" spans="1:17" x14ac:dyDescent="0.25">
      <c r="A1094" t="s">
        <v>1092</v>
      </c>
      <c r="B1094" s="5" t="str">
        <f>VLOOKUP(I1094,KeyValues!$J$2:$K$1401,2)</f>
        <v>Super Sash</v>
      </c>
      <c r="C1094">
        <f t="shared" si="204"/>
        <v>2500</v>
      </c>
      <c r="D1094">
        <f t="shared" si="205"/>
        <v>125</v>
      </c>
      <c r="E1094">
        <f t="shared" si="206"/>
        <v>15</v>
      </c>
      <c r="F1094" s="7" t="str">
        <f>VLOOKUP(E1094,KeyValues!$A$2:$B1109,2)</f>
        <v>Specific Items</v>
      </c>
      <c r="G1094">
        <f t="shared" si="208"/>
        <v>37</v>
      </c>
      <c r="H1094" s="7" t="str">
        <f>VLOOKUP($G1094,KeyValues!$S$2:$T$64,2)</f>
        <v>Scarf 2</v>
      </c>
      <c r="I1094">
        <f t="shared" si="207"/>
        <v>1093</v>
      </c>
      <c r="J1094">
        <f t="shared" si="209"/>
        <v>0</v>
      </c>
      <c r="K1094" s="8">
        <f>IF(OR($E1094=9,$E1094=5),VLOOKUP(J1094,KeyValues!$D$2:$E$562,2),IF(AND($E1094=14,NOT(VLOOKUP(J1094,KeyValues!$D$2:$E$562,2) = 0)),"???",0))</f>
        <v>0</v>
      </c>
      <c r="L1094">
        <f t="shared" si="210"/>
        <v>0</v>
      </c>
      <c r="M1094">
        <f t="shared" si="211"/>
        <v>0</v>
      </c>
      <c r="N1094">
        <f t="shared" si="212"/>
        <v>0</v>
      </c>
      <c r="O1094">
        <f t="shared" si="213"/>
        <v>0</v>
      </c>
      <c r="P1094">
        <f t="shared" si="214"/>
        <v>1</v>
      </c>
      <c r="Q1094">
        <f t="shared" si="215"/>
        <v>0</v>
      </c>
    </row>
    <row r="1095" spans="1:17" x14ac:dyDescent="0.25">
      <c r="A1095" t="s">
        <v>1093</v>
      </c>
      <c r="B1095" s="5" t="str">
        <f>VLOOKUP(I1095,KeyValues!$J$2:$K$1401,2)</f>
        <v>Ball Scarf</v>
      </c>
      <c r="C1095">
        <f t="shared" si="204"/>
        <v>2500</v>
      </c>
      <c r="D1095">
        <f t="shared" si="205"/>
        <v>125</v>
      </c>
      <c r="E1095">
        <f t="shared" si="206"/>
        <v>15</v>
      </c>
      <c r="F1095" s="7" t="str">
        <f>VLOOKUP(E1095,KeyValues!$A$2:$B1110,2)</f>
        <v>Specific Items</v>
      </c>
      <c r="G1095">
        <f t="shared" si="208"/>
        <v>37</v>
      </c>
      <c r="H1095" s="7" t="str">
        <f>VLOOKUP($G1095,KeyValues!$S$2:$T$64,2)</f>
        <v>Scarf 2</v>
      </c>
      <c r="I1095">
        <f t="shared" si="207"/>
        <v>1094</v>
      </c>
      <c r="J1095">
        <f t="shared" si="209"/>
        <v>0</v>
      </c>
      <c r="K1095" s="8">
        <f>IF(OR($E1095=9,$E1095=5),VLOOKUP(J1095,KeyValues!$D$2:$E$562,2),IF(AND($E1095=14,NOT(VLOOKUP(J1095,KeyValues!$D$2:$E$562,2) = 0)),"???",0))</f>
        <v>0</v>
      </c>
      <c r="L1095">
        <f t="shared" si="210"/>
        <v>0</v>
      </c>
      <c r="M1095">
        <f t="shared" si="211"/>
        <v>0</v>
      </c>
      <c r="N1095">
        <f t="shared" si="212"/>
        <v>12</v>
      </c>
      <c r="O1095">
        <f t="shared" si="213"/>
        <v>0</v>
      </c>
      <c r="P1095">
        <f t="shared" si="214"/>
        <v>1</v>
      </c>
      <c r="Q1095">
        <f t="shared" si="215"/>
        <v>0</v>
      </c>
    </row>
    <row r="1096" spans="1:17" x14ac:dyDescent="0.25">
      <c r="A1096" t="s">
        <v>1094</v>
      </c>
      <c r="B1096" s="5" t="str">
        <f>VLOOKUP(I1096,KeyValues!$J$2:$K$1401,2)</f>
        <v>Electro-Bow</v>
      </c>
      <c r="C1096">
        <f t="shared" si="204"/>
        <v>2500</v>
      </c>
      <c r="D1096">
        <f t="shared" si="205"/>
        <v>125</v>
      </c>
      <c r="E1096">
        <f t="shared" si="206"/>
        <v>15</v>
      </c>
      <c r="F1096" s="7" t="str">
        <f>VLOOKUP(E1096,KeyValues!$A$2:$B1111,2)</f>
        <v>Specific Items</v>
      </c>
      <c r="G1096">
        <f t="shared" si="208"/>
        <v>52</v>
      </c>
      <c r="H1096" s="7" t="str">
        <f>VLOOKUP($G1096,KeyValues!$S$2:$T$64,2)</f>
        <v>Tie</v>
      </c>
      <c r="I1096">
        <f t="shared" si="207"/>
        <v>1095</v>
      </c>
      <c r="J1096">
        <f t="shared" si="209"/>
        <v>0</v>
      </c>
      <c r="K1096" s="8">
        <f>IF(OR($E1096=9,$E1096=5),VLOOKUP(J1096,KeyValues!$D$2:$E$562,2),IF(AND($E1096=14,NOT(VLOOKUP(J1096,KeyValues!$D$2:$E$562,2) = 0)),"???",0))</f>
        <v>0</v>
      </c>
      <c r="L1096">
        <f t="shared" si="210"/>
        <v>0</v>
      </c>
      <c r="M1096">
        <f t="shared" si="211"/>
        <v>0</v>
      </c>
      <c r="N1096">
        <f t="shared" si="212"/>
        <v>4</v>
      </c>
      <c r="O1096">
        <f t="shared" si="213"/>
        <v>0</v>
      </c>
      <c r="P1096">
        <f t="shared" si="214"/>
        <v>1</v>
      </c>
      <c r="Q1096">
        <f t="shared" si="215"/>
        <v>0</v>
      </c>
    </row>
    <row r="1097" spans="1:17" x14ac:dyDescent="0.25">
      <c r="A1097" t="s">
        <v>1095</v>
      </c>
      <c r="B1097" s="5" t="str">
        <f>VLOOKUP(I1097,KeyValues!$J$2:$K$1401,2)</f>
        <v>Repel Scarf</v>
      </c>
      <c r="C1097">
        <f t="shared" si="204"/>
        <v>2500</v>
      </c>
      <c r="D1097">
        <f t="shared" si="205"/>
        <v>125</v>
      </c>
      <c r="E1097">
        <f t="shared" si="206"/>
        <v>15</v>
      </c>
      <c r="F1097" s="7" t="str">
        <f>VLOOKUP(E1097,KeyValues!$A$2:$B1112,2)</f>
        <v>Specific Items</v>
      </c>
      <c r="G1097">
        <f t="shared" si="208"/>
        <v>37</v>
      </c>
      <c r="H1097" s="7" t="str">
        <f>VLOOKUP($G1097,KeyValues!$S$2:$T$64,2)</f>
        <v>Scarf 2</v>
      </c>
      <c r="I1097">
        <f t="shared" si="207"/>
        <v>1096</v>
      </c>
      <c r="J1097">
        <f t="shared" si="209"/>
        <v>0</v>
      </c>
      <c r="K1097" s="8">
        <f>IF(OR($E1097=9,$E1097=5),VLOOKUP(J1097,KeyValues!$D$2:$E$562,2),IF(AND($E1097=14,NOT(VLOOKUP(J1097,KeyValues!$D$2:$E$562,2) = 0)),"???",0))</f>
        <v>0</v>
      </c>
      <c r="L1097">
        <f t="shared" si="210"/>
        <v>0</v>
      </c>
      <c r="M1097">
        <f t="shared" si="211"/>
        <v>0</v>
      </c>
      <c r="N1097">
        <f t="shared" si="212"/>
        <v>12</v>
      </c>
      <c r="O1097">
        <f t="shared" si="213"/>
        <v>0</v>
      </c>
      <c r="P1097">
        <f t="shared" si="214"/>
        <v>1</v>
      </c>
      <c r="Q1097">
        <f t="shared" si="215"/>
        <v>0</v>
      </c>
    </row>
    <row r="1098" spans="1:17" x14ac:dyDescent="0.25">
      <c r="A1098" t="s">
        <v>1096</v>
      </c>
      <c r="B1098" s="5" t="str">
        <f>VLOOKUP(I1098,KeyValues!$J$2:$K$1401,2)</f>
        <v>Exeggu-Sash</v>
      </c>
      <c r="C1098">
        <f t="shared" si="204"/>
        <v>2500</v>
      </c>
      <c r="D1098">
        <f t="shared" si="205"/>
        <v>125</v>
      </c>
      <c r="E1098">
        <f t="shared" si="206"/>
        <v>15</v>
      </c>
      <c r="F1098" s="7" t="str">
        <f>VLOOKUP(E1098,KeyValues!$A$2:$B1113,2)</f>
        <v>Specific Items</v>
      </c>
      <c r="G1098">
        <f t="shared" si="208"/>
        <v>37</v>
      </c>
      <c r="H1098" s="7" t="str">
        <f>VLOOKUP($G1098,KeyValues!$S$2:$T$64,2)</f>
        <v>Scarf 2</v>
      </c>
      <c r="I1098">
        <f t="shared" si="207"/>
        <v>1097</v>
      </c>
      <c r="J1098">
        <f t="shared" si="209"/>
        <v>0</v>
      </c>
      <c r="K1098" s="8">
        <f>IF(OR($E1098=9,$E1098=5),VLOOKUP(J1098,KeyValues!$D$2:$E$562,2),IF(AND($E1098=14,NOT(VLOOKUP(J1098,KeyValues!$D$2:$E$562,2) = 0)),"???",0))</f>
        <v>0</v>
      </c>
      <c r="L1098">
        <f t="shared" si="210"/>
        <v>0</v>
      </c>
      <c r="M1098">
        <f t="shared" si="211"/>
        <v>0</v>
      </c>
      <c r="N1098">
        <f t="shared" si="212"/>
        <v>0</v>
      </c>
      <c r="O1098">
        <f t="shared" si="213"/>
        <v>0</v>
      </c>
      <c r="P1098">
        <f t="shared" si="214"/>
        <v>1</v>
      </c>
      <c r="Q1098">
        <f t="shared" si="215"/>
        <v>0</v>
      </c>
    </row>
    <row r="1099" spans="1:17" x14ac:dyDescent="0.25">
      <c r="A1099" t="s">
        <v>1097</v>
      </c>
      <c r="B1099" s="5" t="str">
        <f>VLOOKUP(I1099,KeyValues!$J$2:$K$1401,2)</f>
        <v>Cubone Scarf</v>
      </c>
      <c r="C1099">
        <f t="shared" si="204"/>
        <v>2500</v>
      </c>
      <c r="D1099">
        <f t="shared" si="205"/>
        <v>125</v>
      </c>
      <c r="E1099">
        <f t="shared" si="206"/>
        <v>15</v>
      </c>
      <c r="F1099" s="7" t="str">
        <f>VLOOKUP(E1099,KeyValues!$A$2:$B1114,2)</f>
        <v>Specific Items</v>
      </c>
      <c r="G1099">
        <f t="shared" si="208"/>
        <v>37</v>
      </c>
      <c r="H1099" s="7" t="str">
        <f>VLOOKUP($G1099,KeyValues!$S$2:$T$64,2)</f>
        <v>Scarf 2</v>
      </c>
      <c r="I1099">
        <f t="shared" si="207"/>
        <v>1098</v>
      </c>
      <c r="J1099">
        <f t="shared" si="209"/>
        <v>0</v>
      </c>
      <c r="K1099" s="8">
        <f>IF(OR($E1099=9,$E1099=5),VLOOKUP(J1099,KeyValues!$D$2:$E$562,2),IF(AND($E1099=14,NOT(VLOOKUP(J1099,KeyValues!$D$2:$E$562,2) = 0)),"???",0))</f>
        <v>0</v>
      </c>
      <c r="L1099">
        <f t="shared" si="210"/>
        <v>0</v>
      </c>
      <c r="M1099">
        <f t="shared" si="211"/>
        <v>0</v>
      </c>
      <c r="N1099">
        <f t="shared" si="212"/>
        <v>12</v>
      </c>
      <c r="O1099">
        <f t="shared" si="213"/>
        <v>0</v>
      </c>
      <c r="P1099">
        <f t="shared" si="214"/>
        <v>1</v>
      </c>
      <c r="Q1099">
        <f t="shared" si="215"/>
        <v>0</v>
      </c>
    </row>
    <row r="1100" spans="1:17" x14ac:dyDescent="0.25">
      <c r="A1100" t="s">
        <v>1098</v>
      </c>
      <c r="B1100" s="5" t="str">
        <f>VLOOKUP(I1100,KeyValues!$J$2:$K$1401,2)</f>
        <v>Marowak Torc</v>
      </c>
      <c r="C1100">
        <f t="shared" si="204"/>
        <v>2500</v>
      </c>
      <c r="D1100">
        <f t="shared" si="205"/>
        <v>125</v>
      </c>
      <c r="E1100">
        <f t="shared" si="206"/>
        <v>15</v>
      </c>
      <c r="F1100" s="7" t="str">
        <f>VLOOKUP(E1100,KeyValues!$A$2:$B1115,2)</f>
        <v>Specific Items</v>
      </c>
      <c r="G1100">
        <f t="shared" si="208"/>
        <v>54</v>
      </c>
      <c r="H1100" s="7" t="str">
        <f>VLOOKUP($G1100,KeyValues!$S$2:$T$64,2)</f>
        <v>Ring</v>
      </c>
      <c r="I1100">
        <f t="shared" si="207"/>
        <v>1099</v>
      </c>
      <c r="J1100">
        <f t="shared" si="209"/>
        <v>0</v>
      </c>
      <c r="K1100" s="8">
        <f>IF(OR($E1100=9,$E1100=5),VLOOKUP(J1100,KeyValues!$D$2:$E$562,2),IF(AND($E1100=14,NOT(VLOOKUP(J1100,KeyValues!$D$2:$E$562,2) = 0)),"???",0))</f>
        <v>0</v>
      </c>
      <c r="L1100">
        <f t="shared" si="210"/>
        <v>0</v>
      </c>
      <c r="M1100">
        <f t="shared" si="211"/>
        <v>0</v>
      </c>
      <c r="N1100">
        <f t="shared" si="212"/>
        <v>5</v>
      </c>
      <c r="O1100">
        <f t="shared" si="213"/>
        <v>0</v>
      </c>
      <c r="P1100">
        <f t="shared" si="214"/>
        <v>1</v>
      </c>
      <c r="Q1100">
        <f t="shared" si="215"/>
        <v>0</v>
      </c>
    </row>
    <row r="1101" spans="1:17" x14ac:dyDescent="0.25">
      <c r="A1101" t="s">
        <v>1099</v>
      </c>
      <c r="B1101" s="5" t="str">
        <f>VLOOKUP(I1101,KeyValues!$J$2:$K$1401,2)</f>
        <v>Licky Scarf</v>
      </c>
      <c r="C1101">
        <f t="shared" si="204"/>
        <v>2500</v>
      </c>
      <c r="D1101">
        <f t="shared" si="205"/>
        <v>125</v>
      </c>
      <c r="E1101">
        <f t="shared" si="206"/>
        <v>15</v>
      </c>
      <c r="F1101" s="7" t="str">
        <f>VLOOKUP(E1101,KeyValues!$A$2:$B1116,2)</f>
        <v>Specific Items</v>
      </c>
      <c r="G1101">
        <f t="shared" si="208"/>
        <v>37</v>
      </c>
      <c r="H1101" s="7" t="str">
        <f>VLOOKUP($G1101,KeyValues!$S$2:$T$64,2)</f>
        <v>Scarf 2</v>
      </c>
      <c r="I1101">
        <f t="shared" si="207"/>
        <v>1100</v>
      </c>
      <c r="J1101">
        <f t="shared" si="209"/>
        <v>0</v>
      </c>
      <c r="K1101" s="8">
        <f>IF(OR($E1101=9,$E1101=5),VLOOKUP(J1101,KeyValues!$D$2:$E$562,2),IF(AND($E1101=14,NOT(VLOOKUP(J1101,KeyValues!$D$2:$E$562,2) = 0)),"???",0))</f>
        <v>0</v>
      </c>
      <c r="L1101">
        <f t="shared" si="210"/>
        <v>0</v>
      </c>
      <c r="M1101">
        <f t="shared" si="211"/>
        <v>0</v>
      </c>
      <c r="N1101">
        <f t="shared" si="212"/>
        <v>12</v>
      </c>
      <c r="O1101">
        <f t="shared" si="213"/>
        <v>0</v>
      </c>
      <c r="P1101">
        <f t="shared" si="214"/>
        <v>1</v>
      </c>
      <c r="Q1101">
        <f t="shared" si="215"/>
        <v>0</v>
      </c>
    </row>
    <row r="1102" spans="1:17" x14ac:dyDescent="0.25">
      <c r="A1102" t="s">
        <v>1100</v>
      </c>
      <c r="B1102" s="5" t="str">
        <f>VLOOKUP(I1102,KeyValues!$J$2:$K$1401,2)</f>
        <v>Koffing Bow</v>
      </c>
      <c r="C1102">
        <f t="shared" si="204"/>
        <v>2500</v>
      </c>
      <c r="D1102">
        <f t="shared" si="205"/>
        <v>125</v>
      </c>
      <c r="E1102">
        <f t="shared" si="206"/>
        <v>15</v>
      </c>
      <c r="F1102" s="7" t="str">
        <f>VLOOKUP(E1102,KeyValues!$A$2:$B1117,2)</f>
        <v>Specific Items</v>
      </c>
      <c r="G1102">
        <f t="shared" si="208"/>
        <v>52</v>
      </c>
      <c r="H1102" s="7" t="str">
        <f>VLOOKUP($G1102,KeyValues!$S$2:$T$64,2)</f>
        <v>Tie</v>
      </c>
      <c r="I1102">
        <f t="shared" si="207"/>
        <v>1101</v>
      </c>
      <c r="J1102">
        <f t="shared" si="209"/>
        <v>0</v>
      </c>
      <c r="K1102" s="8">
        <f>IF(OR($E1102=9,$E1102=5),VLOOKUP(J1102,KeyValues!$D$2:$E$562,2),IF(AND($E1102=14,NOT(VLOOKUP(J1102,KeyValues!$D$2:$E$562,2) = 0)),"???",0))</f>
        <v>0</v>
      </c>
      <c r="L1102">
        <f t="shared" si="210"/>
        <v>0</v>
      </c>
      <c r="M1102">
        <f t="shared" si="211"/>
        <v>0</v>
      </c>
      <c r="N1102">
        <f t="shared" si="212"/>
        <v>4</v>
      </c>
      <c r="O1102">
        <f t="shared" si="213"/>
        <v>0</v>
      </c>
      <c r="P1102">
        <f t="shared" si="214"/>
        <v>1</v>
      </c>
      <c r="Q1102">
        <f t="shared" si="215"/>
        <v>0</v>
      </c>
    </row>
    <row r="1103" spans="1:17" x14ac:dyDescent="0.25">
      <c r="A1103" t="s">
        <v>1101</v>
      </c>
      <c r="B1103" s="5" t="str">
        <f>VLOOKUP(I1103,KeyValues!$J$2:$K$1401,2)</f>
        <v>Weez-Scarf</v>
      </c>
      <c r="C1103">
        <f t="shared" si="204"/>
        <v>2500</v>
      </c>
      <c r="D1103">
        <f t="shared" si="205"/>
        <v>125</v>
      </c>
      <c r="E1103">
        <f t="shared" si="206"/>
        <v>15</v>
      </c>
      <c r="F1103" s="7" t="str">
        <f>VLOOKUP(E1103,KeyValues!$A$2:$B1118,2)</f>
        <v>Specific Items</v>
      </c>
      <c r="G1103">
        <f t="shared" si="208"/>
        <v>37</v>
      </c>
      <c r="H1103" s="7" t="str">
        <f>VLOOKUP($G1103,KeyValues!$S$2:$T$64,2)</f>
        <v>Scarf 2</v>
      </c>
      <c r="I1103">
        <f t="shared" si="207"/>
        <v>1102</v>
      </c>
      <c r="J1103">
        <f t="shared" si="209"/>
        <v>0</v>
      </c>
      <c r="K1103" s="8">
        <f>IF(OR($E1103=9,$E1103=5),VLOOKUP(J1103,KeyValues!$D$2:$E$562,2),IF(AND($E1103=14,NOT(VLOOKUP(J1103,KeyValues!$D$2:$E$562,2) = 0)),"???",0))</f>
        <v>0</v>
      </c>
      <c r="L1103">
        <f t="shared" si="210"/>
        <v>0</v>
      </c>
      <c r="M1103">
        <f t="shared" si="211"/>
        <v>0</v>
      </c>
      <c r="N1103">
        <f t="shared" si="212"/>
        <v>12</v>
      </c>
      <c r="O1103">
        <f t="shared" si="213"/>
        <v>0</v>
      </c>
      <c r="P1103">
        <f t="shared" si="214"/>
        <v>1</v>
      </c>
      <c r="Q1103">
        <f t="shared" si="215"/>
        <v>0</v>
      </c>
    </row>
    <row r="1104" spans="1:17" x14ac:dyDescent="0.25">
      <c r="A1104" t="s">
        <v>1102</v>
      </c>
      <c r="B1104" s="5" t="str">
        <f>VLOOKUP(I1104,KeyValues!$J$2:$K$1401,2)</f>
        <v>Solid Shield</v>
      </c>
      <c r="C1104">
        <f t="shared" si="204"/>
        <v>2500</v>
      </c>
      <c r="D1104">
        <f t="shared" si="205"/>
        <v>125</v>
      </c>
      <c r="E1104">
        <f t="shared" si="206"/>
        <v>15</v>
      </c>
      <c r="F1104" s="7" t="str">
        <f>VLOOKUP(E1104,KeyValues!$A$2:$B1119,2)</f>
        <v>Specific Items</v>
      </c>
      <c r="G1104">
        <f t="shared" si="208"/>
        <v>46</v>
      </c>
      <c r="H1104" s="7" t="str">
        <f>VLOOKUP($G1104,KeyValues!$S$2:$T$64,2)</f>
        <v>Slab</v>
      </c>
      <c r="I1104">
        <f t="shared" si="207"/>
        <v>1103</v>
      </c>
      <c r="J1104">
        <f t="shared" si="209"/>
        <v>0</v>
      </c>
      <c r="K1104" s="8">
        <f>IF(OR($E1104=9,$E1104=5),VLOOKUP(J1104,KeyValues!$D$2:$E$562,2),IF(AND($E1104=14,NOT(VLOOKUP(J1104,KeyValues!$D$2:$E$562,2) = 0)),"???",0))</f>
        <v>0</v>
      </c>
      <c r="L1104">
        <f t="shared" si="210"/>
        <v>0</v>
      </c>
      <c r="M1104">
        <f t="shared" si="211"/>
        <v>0</v>
      </c>
      <c r="N1104">
        <f t="shared" si="212"/>
        <v>9</v>
      </c>
      <c r="O1104">
        <f t="shared" si="213"/>
        <v>0</v>
      </c>
      <c r="P1104">
        <f t="shared" si="214"/>
        <v>1</v>
      </c>
      <c r="Q1104">
        <f t="shared" si="215"/>
        <v>0</v>
      </c>
    </row>
    <row r="1105" spans="1:17" x14ac:dyDescent="0.25">
      <c r="A1105" t="s">
        <v>1103</v>
      </c>
      <c r="B1105" s="5" t="str">
        <f>VLOOKUP(I1105,KeyValues!$J$2:$K$1401,2)</f>
        <v>Pierce Drill</v>
      </c>
      <c r="C1105">
        <f t="shared" si="204"/>
        <v>2500</v>
      </c>
      <c r="D1105">
        <f t="shared" si="205"/>
        <v>125</v>
      </c>
      <c r="E1105">
        <f t="shared" si="206"/>
        <v>15</v>
      </c>
      <c r="F1105" s="7" t="str">
        <f>VLOOKUP(E1105,KeyValues!$A$2:$B1120,2)</f>
        <v>Specific Items</v>
      </c>
      <c r="G1105">
        <f t="shared" si="208"/>
        <v>38</v>
      </c>
      <c r="H1105" s="7" t="str">
        <f>VLOOKUP($G1105,KeyValues!$S$2:$T$64,2)</f>
        <v>Horn</v>
      </c>
      <c r="I1105">
        <f t="shared" si="207"/>
        <v>1104</v>
      </c>
      <c r="J1105">
        <f t="shared" si="209"/>
        <v>0</v>
      </c>
      <c r="K1105" s="8">
        <f>IF(OR($E1105=9,$E1105=5),VLOOKUP(J1105,KeyValues!$D$2:$E$562,2),IF(AND($E1105=14,NOT(VLOOKUP(J1105,KeyValues!$D$2:$E$562,2) = 0)),"???",0))</f>
        <v>0</v>
      </c>
      <c r="L1105">
        <f t="shared" si="210"/>
        <v>0</v>
      </c>
      <c r="M1105">
        <f t="shared" si="211"/>
        <v>0</v>
      </c>
      <c r="N1105">
        <f t="shared" si="212"/>
        <v>2</v>
      </c>
      <c r="O1105">
        <f t="shared" si="213"/>
        <v>0</v>
      </c>
      <c r="P1105">
        <f t="shared" si="214"/>
        <v>1</v>
      </c>
      <c r="Q1105">
        <f t="shared" si="215"/>
        <v>0</v>
      </c>
    </row>
    <row r="1106" spans="1:17" x14ac:dyDescent="0.25">
      <c r="A1106" t="s">
        <v>1104</v>
      </c>
      <c r="B1106" s="5" t="str">
        <f>VLOOKUP(I1106,KeyValues!$J$2:$K$1401,2)</f>
        <v>Sticky Bow</v>
      </c>
      <c r="C1106">
        <f t="shared" si="204"/>
        <v>2500</v>
      </c>
      <c r="D1106">
        <f t="shared" si="205"/>
        <v>125</v>
      </c>
      <c r="E1106">
        <f t="shared" si="206"/>
        <v>15</v>
      </c>
      <c r="F1106" s="7" t="str">
        <f>VLOOKUP(E1106,KeyValues!$A$2:$B1121,2)</f>
        <v>Specific Items</v>
      </c>
      <c r="G1106">
        <f t="shared" si="208"/>
        <v>52</v>
      </c>
      <c r="H1106" s="7" t="str">
        <f>VLOOKUP($G1106,KeyValues!$S$2:$T$64,2)</f>
        <v>Tie</v>
      </c>
      <c r="I1106">
        <f t="shared" si="207"/>
        <v>1105</v>
      </c>
      <c r="J1106">
        <f t="shared" si="209"/>
        <v>0</v>
      </c>
      <c r="K1106" s="8">
        <f>IF(OR($E1106=9,$E1106=5),VLOOKUP(J1106,KeyValues!$D$2:$E$562,2),IF(AND($E1106=14,NOT(VLOOKUP(J1106,KeyValues!$D$2:$E$562,2) = 0)),"???",0))</f>
        <v>0</v>
      </c>
      <c r="L1106">
        <f t="shared" si="210"/>
        <v>0</v>
      </c>
      <c r="M1106">
        <f t="shared" si="211"/>
        <v>0</v>
      </c>
      <c r="N1106">
        <f t="shared" si="212"/>
        <v>4</v>
      </c>
      <c r="O1106">
        <f t="shared" si="213"/>
        <v>0</v>
      </c>
      <c r="P1106">
        <f t="shared" si="214"/>
        <v>1</v>
      </c>
      <c r="Q1106">
        <f t="shared" si="215"/>
        <v>0</v>
      </c>
    </row>
    <row r="1107" spans="1:17" x14ac:dyDescent="0.25">
      <c r="A1107" t="s">
        <v>1105</v>
      </c>
      <c r="B1107" s="5" t="str">
        <f>VLOOKUP(I1107,KeyValues!$J$2:$K$1401,2)</f>
        <v>Kang-Apron</v>
      </c>
      <c r="C1107">
        <f t="shared" si="204"/>
        <v>2500</v>
      </c>
      <c r="D1107">
        <f t="shared" si="205"/>
        <v>125</v>
      </c>
      <c r="E1107">
        <f t="shared" si="206"/>
        <v>15</v>
      </c>
      <c r="F1107" s="7" t="str">
        <f>VLOOKUP(E1107,KeyValues!$A$2:$B1122,2)</f>
        <v>Specific Items</v>
      </c>
      <c r="G1107">
        <f t="shared" si="208"/>
        <v>57</v>
      </c>
      <c r="H1107" s="7" t="str">
        <f>VLOOKUP($G1107,KeyValues!$S$2:$T$64,2)</f>
        <v>Robe</v>
      </c>
      <c r="I1107">
        <f t="shared" si="207"/>
        <v>1106</v>
      </c>
      <c r="J1107">
        <f t="shared" si="209"/>
        <v>0</v>
      </c>
      <c r="K1107" s="8">
        <f>IF(OR($E1107=9,$E1107=5),VLOOKUP(J1107,KeyValues!$D$2:$E$562,2),IF(AND($E1107=14,NOT(VLOOKUP(J1107,KeyValues!$D$2:$E$562,2) = 0)),"???",0))</f>
        <v>0</v>
      </c>
      <c r="L1107">
        <f t="shared" si="210"/>
        <v>0</v>
      </c>
      <c r="M1107">
        <f t="shared" si="211"/>
        <v>0</v>
      </c>
      <c r="N1107">
        <f t="shared" si="212"/>
        <v>4</v>
      </c>
      <c r="O1107">
        <f t="shared" si="213"/>
        <v>0</v>
      </c>
      <c r="P1107">
        <f t="shared" si="214"/>
        <v>1</v>
      </c>
      <c r="Q1107">
        <f t="shared" si="215"/>
        <v>0</v>
      </c>
    </row>
    <row r="1108" spans="1:17" x14ac:dyDescent="0.25">
      <c r="A1108" t="s">
        <v>1106</v>
      </c>
      <c r="B1108" s="5" t="str">
        <f>VLOOKUP(I1108,KeyValues!$J$2:$K$1401,2)</f>
        <v>Horsea Bow</v>
      </c>
      <c r="C1108">
        <f t="shared" si="204"/>
        <v>2500</v>
      </c>
      <c r="D1108">
        <f t="shared" si="205"/>
        <v>125</v>
      </c>
      <c r="E1108">
        <f t="shared" si="206"/>
        <v>15</v>
      </c>
      <c r="F1108" s="7" t="str">
        <f>VLOOKUP(E1108,KeyValues!$A$2:$B1123,2)</f>
        <v>Specific Items</v>
      </c>
      <c r="G1108">
        <f t="shared" si="208"/>
        <v>52</v>
      </c>
      <c r="H1108" s="7" t="str">
        <f>VLOOKUP($G1108,KeyValues!$S$2:$T$64,2)</f>
        <v>Tie</v>
      </c>
      <c r="I1108">
        <f t="shared" si="207"/>
        <v>1107</v>
      </c>
      <c r="J1108">
        <f t="shared" si="209"/>
        <v>0</v>
      </c>
      <c r="K1108" s="8">
        <f>IF(OR($E1108=9,$E1108=5),VLOOKUP(J1108,KeyValues!$D$2:$E$562,2),IF(AND($E1108=14,NOT(VLOOKUP(J1108,KeyValues!$D$2:$E$562,2) = 0)),"???",0))</f>
        <v>0</v>
      </c>
      <c r="L1108">
        <f t="shared" si="210"/>
        <v>0</v>
      </c>
      <c r="M1108">
        <f t="shared" si="211"/>
        <v>0</v>
      </c>
      <c r="N1108">
        <f t="shared" si="212"/>
        <v>4</v>
      </c>
      <c r="O1108">
        <f t="shared" si="213"/>
        <v>0</v>
      </c>
      <c r="P1108">
        <f t="shared" si="214"/>
        <v>1</v>
      </c>
      <c r="Q1108">
        <f t="shared" si="215"/>
        <v>0</v>
      </c>
    </row>
    <row r="1109" spans="1:17" x14ac:dyDescent="0.25">
      <c r="A1109" t="s">
        <v>1107</v>
      </c>
      <c r="B1109" s="5" t="str">
        <f>VLOOKUP(I1109,KeyValues!$J$2:$K$1401,2)</f>
        <v>Swirl Scarf</v>
      </c>
      <c r="C1109">
        <f t="shared" si="204"/>
        <v>2500</v>
      </c>
      <c r="D1109">
        <f t="shared" si="205"/>
        <v>125</v>
      </c>
      <c r="E1109">
        <f t="shared" si="206"/>
        <v>15</v>
      </c>
      <c r="F1109" s="7" t="str">
        <f>VLOOKUP(E1109,KeyValues!$A$2:$B1124,2)</f>
        <v>Specific Items</v>
      </c>
      <c r="G1109">
        <f t="shared" si="208"/>
        <v>37</v>
      </c>
      <c r="H1109" s="7" t="str">
        <f>VLOOKUP($G1109,KeyValues!$S$2:$T$64,2)</f>
        <v>Scarf 2</v>
      </c>
      <c r="I1109">
        <f t="shared" si="207"/>
        <v>1108</v>
      </c>
      <c r="J1109">
        <f t="shared" si="209"/>
        <v>0</v>
      </c>
      <c r="K1109" s="8">
        <f>IF(OR($E1109=9,$E1109=5),VLOOKUP(J1109,KeyValues!$D$2:$E$562,2),IF(AND($E1109=14,NOT(VLOOKUP(J1109,KeyValues!$D$2:$E$562,2) = 0)),"???",0))</f>
        <v>0</v>
      </c>
      <c r="L1109">
        <f t="shared" si="210"/>
        <v>0</v>
      </c>
      <c r="M1109">
        <f t="shared" si="211"/>
        <v>0</v>
      </c>
      <c r="N1109">
        <f t="shared" si="212"/>
        <v>12</v>
      </c>
      <c r="O1109">
        <f t="shared" si="213"/>
        <v>0</v>
      </c>
      <c r="P1109">
        <f t="shared" si="214"/>
        <v>1</v>
      </c>
      <c r="Q1109">
        <f t="shared" si="215"/>
        <v>0</v>
      </c>
    </row>
    <row r="1110" spans="1:17" x14ac:dyDescent="0.25">
      <c r="A1110" t="s">
        <v>1108</v>
      </c>
      <c r="B1110" s="5" t="str">
        <f>VLOOKUP(I1110,KeyValues!$J$2:$K$1401,2)</f>
        <v>Goldeen Bow</v>
      </c>
      <c r="C1110">
        <f t="shared" si="204"/>
        <v>2500</v>
      </c>
      <c r="D1110">
        <f t="shared" si="205"/>
        <v>125</v>
      </c>
      <c r="E1110">
        <f t="shared" si="206"/>
        <v>15</v>
      </c>
      <c r="F1110" s="7" t="str">
        <f>VLOOKUP(E1110,KeyValues!$A$2:$B1125,2)</f>
        <v>Specific Items</v>
      </c>
      <c r="G1110">
        <f t="shared" si="208"/>
        <v>52</v>
      </c>
      <c r="H1110" s="7" t="str">
        <f>VLOOKUP($G1110,KeyValues!$S$2:$T$64,2)</f>
        <v>Tie</v>
      </c>
      <c r="I1110">
        <f t="shared" si="207"/>
        <v>1109</v>
      </c>
      <c r="J1110">
        <f t="shared" si="209"/>
        <v>0</v>
      </c>
      <c r="K1110" s="8">
        <f>IF(OR($E1110=9,$E1110=5),VLOOKUP(J1110,KeyValues!$D$2:$E$562,2),IF(AND($E1110=14,NOT(VLOOKUP(J1110,KeyValues!$D$2:$E$562,2) = 0)),"???",0))</f>
        <v>0</v>
      </c>
      <c r="L1110">
        <f t="shared" si="210"/>
        <v>0</v>
      </c>
      <c r="M1110">
        <f t="shared" si="211"/>
        <v>0</v>
      </c>
      <c r="N1110">
        <f t="shared" si="212"/>
        <v>4</v>
      </c>
      <c r="O1110">
        <f t="shared" si="213"/>
        <v>0</v>
      </c>
      <c r="P1110">
        <f t="shared" si="214"/>
        <v>1</v>
      </c>
      <c r="Q1110">
        <f t="shared" si="215"/>
        <v>0</v>
      </c>
    </row>
    <row r="1111" spans="1:17" x14ac:dyDescent="0.25">
      <c r="A1111" t="s">
        <v>1109</v>
      </c>
      <c r="B1111" s="5" t="str">
        <f>VLOOKUP(I1111,KeyValues!$J$2:$K$1401,2)</f>
        <v>Seaking Bow</v>
      </c>
      <c r="C1111">
        <f t="shared" si="204"/>
        <v>2500</v>
      </c>
      <c r="D1111">
        <f t="shared" si="205"/>
        <v>125</v>
      </c>
      <c r="E1111">
        <f t="shared" si="206"/>
        <v>15</v>
      </c>
      <c r="F1111" s="7" t="str">
        <f>VLOOKUP(E1111,KeyValues!$A$2:$B1126,2)</f>
        <v>Specific Items</v>
      </c>
      <c r="G1111">
        <f t="shared" si="208"/>
        <v>52</v>
      </c>
      <c r="H1111" s="7" t="str">
        <f>VLOOKUP($G1111,KeyValues!$S$2:$T$64,2)</f>
        <v>Tie</v>
      </c>
      <c r="I1111">
        <f t="shared" si="207"/>
        <v>1110</v>
      </c>
      <c r="J1111">
        <f t="shared" si="209"/>
        <v>0</v>
      </c>
      <c r="K1111" s="8">
        <f>IF(OR($E1111=9,$E1111=5),VLOOKUP(J1111,KeyValues!$D$2:$E$562,2),IF(AND($E1111=14,NOT(VLOOKUP(J1111,KeyValues!$D$2:$E$562,2) = 0)),"???",0))</f>
        <v>0</v>
      </c>
      <c r="L1111">
        <f t="shared" si="210"/>
        <v>0</v>
      </c>
      <c r="M1111">
        <f t="shared" si="211"/>
        <v>0</v>
      </c>
      <c r="N1111">
        <f t="shared" si="212"/>
        <v>4</v>
      </c>
      <c r="O1111">
        <f t="shared" si="213"/>
        <v>0</v>
      </c>
      <c r="P1111">
        <f t="shared" si="214"/>
        <v>1</v>
      </c>
      <c r="Q1111">
        <f t="shared" si="215"/>
        <v>0</v>
      </c>
    </row>
    <row r="1112" spans="1:17" x14ac:dyDescent="0.25">
      <c r="A1112" t="s">
        <v>1110</v>
      </c>
      <c r="B1112" s="5" t="str">
        <f>VLOOKUP(I1112,KeyValues!$J$2:$K$1401,2)</f>
        <v>Recover Torc</v>
      </c>
      <c r="C1112">
        <f t="shared" si="204"/>
        <v>2500</v>
      </c>
      <c r="D1112">
        <f t="shared" si="205"/>
        <v>125</v>
      </c>
      <c r="E1112">
        <f t="shared" si="206"/>
        <v>15</v>
      </c>
      <c r="F1112" s="7" t="str">
        <f>VLOOKUP(E1112,KeyValues!$A$2:$B1127,2)</f>
        <v>Specific Items</v>
      </c>
      <c r="G1112">
        <f t="shared" si="208"/>
        <v>54</v>
      </c>
      <c r="H1112" s="7" t="str">
        <f>VLOOKUP($G1112,KeyValues!$S$2:$T$64,2)</f>
        <v>Ring</v>
      </c>
      <c r="I1112">
        <f t="shared" si="207"/>
        <v>1111</v>
      </c>
      <c r="J1112">
        <f t="shared" si="209"/>
        <v>0</v>
      </c>
      <c r="K1112" s="8">
        <f>IF(OR($E1112=9,$E1112=5),VLOOKUP(J1112,KeyValues!$D$2:$E$562,2),IF(AND($E1112=14,NOT(VLOOKUP(J1112,KeyValues!$D$2:$E$562,2) = 0)),"???",0))</f>
        <v>0</v>
      </c>
      <c r="L1112">
        <f t="shared" si="210"/>
        <v>0</v>
      </c>
      <c r="M1112">
        <f t="shared" si="211"/>
        <v>0</v>
      </c>
      <c r="N1112">
        <f t="shared" si="212"/>
        <v>5</v>
      </c>
      <c r="O1112">
        <f t="shared" si="213"/>
        <v>0</v>
      </c>
      <c r="P1112">
        <f t="shared" si="214"/>
        <v>1</v>
      </c>
      <c r="Q1112">
        <f t="shared" si="215"/>
        <v>0</v>
      </c>
    </row>
    <row r="1113" spans="1:17" x14ac:dyDescent="0.25">
      <c r="A1113" t="s">
        <v>1111</v>
      </c>
      <c r="B1113" s="5" t="str">
        <f>VLOOKUP(I1113,KeyValues!$J$2:$K$1401,2)</f>
        <v>Starmie Belt</v>
      </c>
      <c r="C1113">
        <f t="shared" si="204"/>
        <v>2500</v>
      </c>
      <c r="D1113">
        <f t="shared" si="205"/>
        <v>125</v>
      </c>
      <c r="E1113">
        <f t="shared" si="206"/>
        <v>15</v>
      </c>
      <c r="F1113" s="7" t="str">
        <f>VLOOKUP(E1113,KeyValues!$A$2:$B1128,2)</f>
        <v>Specific Items</v>
      </c>
      <c r="G1113">
        <f t="shared" si="208"/>
        <v>58</v>
      </c>
      <c r="H1113" s="7" t="str">
        <f>VLOOKUP($G1113,KeyValues!$S$2:$T$64,2)</f>
        <v>Belt</v>
      </c>
      <c r="I1113">
        <f t="shared" si="207"/>
        <v>1112</v>
      </c>
      <c r="J1113">
        <f t="shared" si="209"/>
        <v>0</v>
      </c>
      <c r="K1113" s="8">
        <f>IF(OR($E1113=9,$E1113=5),VLOOKUP(J1113,KeyValues!$D$2:$E$562,2),IF(AND($E1113=14,NOT(VLOOKUP(J1113,KeyValues!$D$2:$E$562,2) = 0)),"???",0))</f>
        <v>0</v>
      </c>
      <c r="L1113">
        <f t="shared" si="210"/>
        <v>0</v>
      </c>
      <c r="M1113">
        <f t="shared" si="211"/>
        <v>0</v>
      </c>
      <c r="N1113">
        <f t="shared" si="212"/>
        <v>1</v>
      </c>
      <c r="O1113">
        <f t="shared" si="213"/>
        <v>0</v>
      </c>
      <c r="P1113">
        <f t="shared" si="214"/>
        <v>1</v>
      </c>
      <c r="Q1113">
        <f t="shared" si="215"/>
        <v>0</v>
      </c>
    </row>
    <row r="1114" spans="1:17" x14ac:dyDescent="0.25">
      <c r="A1114" t="s">
        <v>1112</v>
      </c>
      <c r="B1114" s="5" t="str">
        <f>VLOOKUP(I1114,KeyValues!$J$2:$K$1401,2)</f>
        <v>Pinsir Sash</v>
      </c>
      <c r="C1114">
        <f t="shared" si="204"/>
        <v>2500</v>
      </c>
      <c r="D1114">
        <f t="shared" si="205"/>
        <v>125</v>
      </c>
      <c r="E1114">
        <f t="shared" si="206"/>
        <v>15</v>
      </c>
      <c r="F1114" s="7" t="str">
        <f>VLOOKUP(E1114,KeyValues!$A$2:$B1129,2)</f>
        <v>Specific Items</v>
      </c>
      <c r="G1114">
        <f t="shared" si="208"/>
        <v>37</v>
      </c>
      <c r="H1114" s="7" t="str">
        <f>VLOOKUP($G1114,KeyValues!$S$2:$T$64,2)</f>
        <v>Scarf 2</v>
      </c>
      <c r="I1114">
        <f t="shared" si="207"/>
        <v>1113</v>
      </c>
      <c r="J1114">
        <f t="shared" si="209"/>
        <v>0</v>
      </c>
      <c r="K1114" s="8">
        <f>IF(OR($E1114=9,$E1114=5),VLOOKUP(J1114,KeyValues!$D$2:$E$562,2),IF(AND($E1114=14,NOT(VLOOKUP(J1114,KeyValues!$D$2:$E$562,2) = 0)),"???",0))</f>
        <v>0</v>
      </c>
      <c r="L1114">
        <f t="shared" si="210"/>
        <v>0</v>
      </c>
      <c r="M1114">
        <f t="shared" si="211"/>
        <v>0</v>
      </c>
      <c r="N1114">
        <f t="shared" si="212"/>
        <v>0</v>
      </c>
      <c r="O1114">
        <f t="shared" si="213"/>
        <v>0</v>
      </c>
      <c r="P1114">
        <f t="shared" si="214"/>
        <v>1</v>
      </c>
      <c r="Q1114">
        <f t="shared" si="215"/>
        <v>0</v>
      </c>
    </row>
    <row r="1115" spans="1:17" x14ac:dyDescent="0.25">
      <c r="A1115" t="s">
        <v>1113</v>
      </c>
      <c r="B1115" s="5" t="str">
        <f>VLOOKUP(I1115,KeyValues!$J$2:$K$1401,2)</f>
        <v>Rushing Bow</v>
      </c>
      <c r="C1115">
        <f t="shared" si="204"/>
        <v>2500</v>
      </c>
      <c r="D1115">
        <f t="shared" si="205"/>
        <v>125</v>
      </c>
      <c r="E1115">
        <f t="shared" si="206"/>
        <v>15</v>
      </c>
      <c r="F1115" s="7" t="str">
        <f>VLOOKUP(E1115,KeyValues!$A$2:$B1130,2)</f>
        <v>Specific Items</v>
      </c>
      <c r="G1115">
        <f t="shared" si="208"/>
        <v>52</v>
      </c>
      <c r="H1115" s="7" t="str">
        <f>VLOOKUP($G1115,KeyValues!$S$2:$T$64,2)</f>
        <v>Tie</v>
      </c>
      <c r="I1115">
        <f t="shared" si="207"/>
        <v>1114</v>
      </c>
      <c r="J1115">
        <f t="shared" si="209"/>
        <v>0</v>
      </c>
      <c r="K1115" s="8">
        <f>IF(OR($E1115=9,$E1115=5),VLOOKUP(J1115,KeyValues!$D$2:$E$562,2),IF(AND($E1115=14,NOT(VLOOKUP(J1115,KeyValues!$D$2:$E$562,2) = 0)),"???",0))</f>
        <v>0</v>
      </c>
      <c r="L1115">
        <f t="shared" si="210"/>
        <v>0</v>
      </c>
      <c r="M1115">
        <f t="shared" si="211"/>
        <v>0</v>
      </c>
      <c r="N1115">
        <f t="shared" si="212"/>
        <v>4</v>
      </c>
      <c r="O1115">
        <f t="shared" si="213"/>
        <v>0</v>
      </c>
      <c r="P1115">
        <f t="shared" si="214"/>
        <v>1</v>
      </c>
      <c r="Q1115">
        <f t="shared" si="215"/>
        <v>0</v>
      </c>
    </row>
    <row r="1116" spans="1:17" x14ac:dyDescent="0.25">
      <c r="A1116" t="s">
        <v>1114</v>
      </c>
      <c r="B1116" s="5" t="str">
        <f>VLOOKUP(I1116,KeyValues!$J$2:$K$1401,2)</f>
        <v>Magikarp Bow</v>
      </c>
      <c r="C1116">
        <f t="shared" si="204"/>
        <v>2500</v>
      </c>
      <c r="D1116">
        <f t="shared" si="205"/>
        <v>125</v>
      </c>
      <c r="E1116">
        <f t="shared" si="206"/>
        <v>15</v>
      </c>
      <c r="F1116" s="7" t="str">
        <f>VLOOKUP(E1116,KeyValues!$A$2:$B1131,2)</f>
        <v>Specific Items</v>
      </c>
      <c r="G1116">
        <f t="shared" si="208"/>
        <v>52</v>
      </c>
      <c r="H1116" s="7" t="str">
        <f>VLOOKUP($G1116,KeyValues!$S$2:$T$64,2)</f>
        <v>Tie</v>
      </c>
      <c r="I1116">
        <f t="shared" si="207"/>
        <v>1115</v>
      </c>
      <c r="J1116">
        <f t="shared" si="209"/>
        <v>0</v>
      </c>
      <c r="K1116" s="8">
        <f>IF(OR($E1116=9,$E1116=5),VLOOKUP(J1116,KeyValues!$D$2:$E$562,2),IF(AND($E1116=14,NOT(VLOOKUP(J1116,KeyValues!$D$2:$E$562,2) = 0)),"???",0))</f>
        <v>0</v>
      </c>
      <c r="L1116">
        <f t="shared" si="210"/>
        <v>0</v>
      </c>
      <c r="M1116">
        <f t="shared" si="211"/>
        <v>0</v>
      </c>
      <c r="N1116">
        <f t="shared" si="212"/>
        <v>4</v>
      </c>
      <c r="O1116">
        <f t="shared" si="213"/>
        <v>0</v>
      </c>
      <c r="P1116">
        <f t="shared" si="214"/>
        <v>1</v>
      </c>
      <c r="Q1116">
        <f t="shared" si="215"/>
        <v>0</v>
      </c>
    </row>
    <row r="1117" spans="1:17" x14ac:dyDescent="0.25">
      <c r="A1117" t="s">
        <v>1115</v>
      </c>
      <c r="B1117" s="5" t="str">
        <f>VLOOKUP(I1117,KeyValues!$J$2:$K$1401,2)</f>
        <v>Tempest Sash</v>
      </c>
      <c r="C1117">
        <f t="shared" si="204"/>
        <v>2500</v>
      </c>
      <c r="D1117">
        <f t="shared" si="205"/>
        <v>125</v>
      </c>
      <c r="E1117">
        <f t="shared" si="206"/>
        <v>15</v>
      </c>
      <c r="F1117" s="7" t="str">
        <f>VLOOKUP(E1117,KeyValues!$A$2:$B1132,2)</f>
        <v>Specific Items</v>
      </c>
      <c r="G1117">
        <f t="shared" si="208"/>
        <v>37</v>
      </c>
      <c r="H1117" s="7" t="str">
        <f>VLOOKUP($G1117,KeyValues!$S$2:$T$64,2)</f>
        <v>Scarf 2</v>
      </c>
      <c r="I1117">
        <f t="shared" si="207"/>
        <v>1116</v>
      </c>
      <c r="J1117">
        <f t="shared" si="209"/>
        <v>0</v>
      </c>
      <c r="K1117" s="8">
        <f>IF(OR($E1117=9,$E1117=5),VLOOKUP(J1117,KeyValues!$D$2:$E$562,2),IF(AND($E1117=14,NOT(VLOOKUP(J1117,KeyValues!$D$2:$E$562,2) = 0)),"???",0))</f>
        <v>0</v>
      </c>
      <c r="L1117">
        <f t="shared" si="210"/>
        <v>0</v>
      </c>
      <c r="M1117">
        <f t="shared" si="211"/>
        <v>0</v>
      </c>
      <c r="N1117">
        <f t="shared" si="212"/>
        <v>0</v>
      </c>
      <c r="O1117">
        <f t="shared" si="213"/>
        <v>0</v>
      </c>
      <c r="P1117">
        <f t="shared" si="214"/>
        <v>1</v>
      </c>
      <c r="Q1117">
        <f t="shared" si="215"/>
        <v>0</v>
      </c>
    </row>
    <row r="1118" spans="1:17" x14ac:dyDescent="0.25">
      <c r="A1118" t="s">
        <v>1116</v>
      </c>
      <c r="B1118" s="5" t="str">
        <f>VLOOKUP(I1118,KeyValues!$J$2:$K$1401,2)</f>
        <v>Ditto Torc</v>
      </c>
      <c r="C1118">
        <f t="shared" si="204"/>
        <v>2500</v>
      </c>
      <c r="D1118">
        <f t="shared" si="205"/>
        <v>125</v>
      </c>
      <c r="E1118">
        <f t="shared" si="206"/>
        <v>15</v>
      </c>
      <c r="F1118" s="7" t="str">
        <f>VLOOKUP(E1118,KeyValues!$A$2:$B1133,2)</f>
        <v>Specific Items</v>
      </c>
      <c r="G1118">
        <f t="shared" si="208"/>
        <v>54</v>
      </c>
      <c r="H1118" s="7" t="str">
        <f>VLOOKUP($G1118,KeyValues!$S$2:$T$64,2)</f>
        <v>Ring</v>
      </c>
      <c r="I1118">
        <f t="shared" si="207"/>
        <v>1117</v>
      </c>
      <c r="J1118">
        <f t="shared" si="209"/>
        <v>0</v>
      </c>
      <c r="K1118" s="8">
        <f>IF(OR($E1118=9,$E1118=5),VLOOKUP(J1118,KeyValues!$D$2:$E$562,2),IF(AND($E1118=14,NOT(VLOOKUP(J1118,KeyValues!$D$2:$E$562,2) = 0)),"???",0))</f>
        <v>0</v>
      </c>
      <c r="L1118">
        <f t="shared" si="210"/>
        <v>0</v>
      </c>
      <c r="M1118">
        <f t="shared" si="211"/>
        <v>0</v>
      </c>
      <c r="N1118">
        <f t="shared" si="212"/>
        <v>5</v>
      </c>
      <c r="O1118">
        <f t="shared" si="213"/>
        <v>0</v>
      </c>
      <c r="P1118">
        <f t="shared" si="214"/>
        <v>1</v>
      </c>
      <c r="Q1118">
        <f t="shared" si="215"/>
        <v>0</v>
      </c>
    </row>
    <row r="1119" spans="1:17" x14ac:dyDescent="0.25">
      <c r="A1119" t="s">
        <v>1117</v>
      </c>
      <c r="B1119" s="5" t="str">
        <f>VLOOKUP(I1119,KeyValues!$J$2:$K$1401,2)</f>
        <v>AI Brooch</v>
      </c>
      <c r="C1119">
        <f t="shared" si="204"/>
        <v>2500</v>
      </c>
      <c r="D1119">
        <f t="shared" si="205"/>
        <v>125</v>
      </c>
      <c r="E1119">
        <f t="shared" si="206"/>
        <v>15</v>
      </c>
      <c r="F1119" s="7" t="str">
        <f>VLOOKUP(E1119,KeyValues!$A$2:$B1134,2)</f>
        <v>Specific Items</v>
      </c>
      <c r="G1119">
        <f t="shared" si="208"/>
        <v>47</v>
      </c>
      <c r="H1119" s="7" t="str">
        <f>VLOOKUP($G1119,KeyValues!$S$2:$T$64,2)</f>
        <v>Brooch</v>
      </c>
      <c r="I1119">
        <f t="shared" si="207"/>
        <v>1118</v>
      </c>
      <c r="J1119">
        <f t="shared" si="209"/>
        <v>0</v>
      </c>
      <c r="K1119" s="8">
        <f>IF(OR($E1119=9,$E1119=5),VLOOKUP(J1119,KeyValues!$D$2:$E$562,2),IF(AND($E1119=14,NOT(VLOOKUP(J1119,KeyValues!$D$2:$E$562,2) = 0)),"???",0))</f>
        <v>0</v>
      </c>
      <c r="L1119">
        <f t="shared" si="210"/>
        <v>0</v>
      </c>
      <c r="M1119">
        <f t="shared" si="211"/>
        <v>0</v>
      </c>
      <c r="N1119">
        <f t="shared" si="212"/>
        <v>3</v>
      </c>
      <c r="O1119">
        <f t="shared" si="213"/>
        <v>0</v>
      </c>
      <c r="P1119">
        <f t="shared" si="214"/>
        <v>1</v>
      </c>
      <c r="Q1119">
        <f t="shared" si="215"/>
        <v>0</v>
      </c>
    </row>
    <row r="1120" spans="1:17" x14ac:dyDescent="0.25">
      <c r="A1120" t="s">
        <v>1118</v>
      </c>
      <c r="B1120" s="5" t="str">
        <f>VLOOKUP(I1120,KeyValues!$J$2:$K$1401,2)</f>
        <v>Spike Brooch</v>
      </c>
      <c r="C1120">
        <f t="shared" si="204"/>
        <v>2500</v>
      </c>
      <c r="D1120">
        <f t="shared" si="205"/>
        <v>125</v>
      </c>
      <c r="E1120">
        <f t="shared" si="206"/>
        <v>15</v>
      </c>
      <c r="F1120" s="7" t="str">
        <f>VLOOKUP(E1120,KeyValues!$A$2:$B1135,2)</f>
        <v>Specific Items</v>
      </c>
      <c r="G1120">
        <f t="shared" si="208"/>
        <v>47</v>
      </c>
      <c r="H1120" s="7" t="str">
        <f>VLOOKUP($G1120,KeyValues!$S$2:$T$64,2)</f>
        <v>Brooch</v>
      </c>
      <c r="I1120">
        <f t="shared" si="207"/>
        <v>1119</v>
      </c>
      <c r="J1120">
        <f t="shared" si="209"/>
        <v>0</v>
      </c>
      <c r="K1120" s="8">
        <f>IF(OR($E1120=9,$E1120=5),VLOOKUP(J1120,KeyValues!$D$2:$E$562,2),IF(AND($E1120=14,NOT(VLOOKUP(J1120,KeyValues!$D$2:$E$562,2) = 0)),"???",0))</f>
        <v>0</v>
      </c>
      <c r="L1120">
        <f t="shared" si="210"/>
        <v>0</v>
      </c>
      <c r="M1120">
        <f t="shared" si="211"/>
        <v>0</v>
      </c>
      <c r="N1120">
        <f t="shared" si="212"/>
        <v>3</v>
      </c>
      <c r="O1120">
        <f t="shared" si="213"/>
        <v>0</v>
      </c>
      <c r="P1120">
        <f t="shared" si="214"/>
        <v>1</v>
      </c>
      <c r="Q1120">
        <f t="shared" si="215"/>
        <v>0</v>
      </c>
    </row>
    <row r="1121" spans="1:17" x14ac:dyDescent="0.25">
      <c r="A1121" t="s">
        <v>1119</v>
      </c>
      <c r="B1121" s="5" t="str">
        <f>VLOOKUP(I1121,KeyValues!$J$2:$K$1401,2)</f>
        <v>Aged Scarf</v>
      </c>
      <c r="C1121">
        <f t="shared" si="204"/>
        <v>2500</v>
      </c>
      <c r="D1121">
        <f t="shared" si="205"/>
        <v>125</v>
      </c>
      <c r="E1121">
        <f t="shared" si="206"/>
        <v>15</v>
      </c>
      <c r="F1121" s="7" t="str">
        <f>VLOOKUP(E1121,KeyValues!$A$2:$B1136,2)</f>
        <v>Specific Items</v>
      </c>
      <c r="G1121">
        <f t="shared" si="208"/>
        <v>37</v>
      </c>
      <c r="H1121" s="7" t="str">
        <f>VLOOKUP($G1121,KeyValues!$S$2:$T$64,2)</f>
        <v>Scarf 2</v>
      </c>
      <c r="I1121">
        <f t="shared" si="207"/>
        <v>1120</v>
      </c>
      <c r="J1121">
        <f t="shared" si="209"/>
        <v>0</v>
      </c>
      <c r="K1121" s="8">
        <f>IF(OR($E1121=9,$E1121=5),VLOOKUP(J1121,KeyValues!$D$2:$E$562,2),IF(AND($E1121=14,NOT(VLOOKUP(J1121,KeyValues!$D$2:$E$562,2) = 0)),"???",0))</f>
        <v>0</v>
      </c>
      <c r="L1121">
        <f t="shared" si="210"/>
        <v>0</v>
      </c>
      <c r="M1121">
        <f t="shared" si="211"/>
        <v>0</v>
      </c>
      <c r="N1121">
        <f t="shared" si="212"/>
        <v>12</v>
      </c>
      <c r="O1121">
        <f t="shared" si="213"/>
        <v>0</v>
      </c>
      <c r="P1121">
        <f t="shared" si="214"/>
        <v>1</v>
      </c>
      <c r="Q1121">
        <f t="shared" si="215"/>
        <v>0</v>
      </c>
    </row>
    <row r="1122" spans="1:17" x14ac:dyDescent="0.25">
      <c r="A1122" t="s">
        <v>1120</v>
      </c>
      <c r="B1122" s="5" t="str">
        <f>VLOOKUP(I1122,KeyValues!$J$2:$K$1401,2)</f>
        <v>Kabuto Hat</v>
      </c>
      <c r="C1122">
        <f t="shared" si="204"/>
        <v>2500</v>
      </c>
      <c r="D1122">
        <f t="shared" si="205"/>
        <v>125</v>
      </c>
      <c r="E1122">
        <f t="shared" si="206"/>
        <v>15</v>
      </c>
      <c r="F1122" s="7" t="str">
        <f>VLOOKUP(E1122,KeyValues!$A$2:$B1137,2)</f>
        <v>Specific Items</v>
      </c>
      <c r="G1122">
        <f t="shared" si="208"/>
        <v>43</v>
      </c>
      <c r="H1122" s="7" t="str">
        <f>VLOOKUP($G1122,KeyValues!$S$2:$T$64,2)</f>
        <v>Hat</v>
      </c>
      <c r="I1122">
        <f t="shared" si="207"/>
        <v>1121</v>
      </c>
      <c r="J1122">
        <f t="shared" si="209"/>
        <v>0</v>
      </c>
      <c r="K1122" s="8">
        <f>IF(OR($E1122=9,$E1122=5),VLOOKUP(J1122,KeyValues!$D$2:$E$562,2),IF(AND($E1122=14,NOT(VLOOKUP(J1122,KeyValues!$D$2:$E$562,2) = 0)),"???",0))</f>
        <v>0</v>
      </c>
      <c r="L1122">
        <f t="shared" si="210"/>
        <v>0</v>
      </c>
      <c r="M1122">
        <f t="shared" si="211"/>
        <v>0</v>
      </c>
      <c r="N1122">
        <f t="shared" si="212"/>
        <v>3</v>
      </c>
      <c r="O1122">
        <f t="shared" si="213"/>
        <v>0</v>
      </c>
      <c r="P1122">
        <f t="shared" si="214"/>
        <v>1</v>
      </c>
      <c r="Q1122">
        <f t="shared" si="215"/>
        <v>0</v>
      </c>
    </row>
    <row r="1123" spans="1:17" x14ac:dyDescent="0.25">
      <c r="A1123" t="s">
        <v>1121</v>
      </c>
      <c r="B1123" s="5" t="str">
        <f>VLOOKUP(I1123,KeyValues!$J$2:$K$1401,2)</f>
        <v>Kabu-Torc</v>
      </c>
      <c r="C1123">
        <f t="shared" si="204"/>
        <v>2500</v>
      </c>
      <c r="D1123">
        <f t="shared" si="205"/>
        <v>125</v>
      </c>
      <c r="E1123">
        <f t="shared" si="206"/>
        <v>15</v>
      </c>
      <c r="F1123" s="7" t="str">
        <f>VLOOKUP(E1123,KeyValues!$A$2:$B1138,2)</f>
        <v>Specific Items</v>
      </c>
      <c r="G1123">
        <f t="shared" si="208"/>
        <v>54</v>
      </c>
      <c r="H1123" s="7" t="str">
        <f>VLOOKUP($G1123,KeyValues!$S$2:$T$64,2)</f>
        <v>Ring</v>
      </c>
      <c r="I1123">
        <f t="shared" si="207"/>
        <v>1122</v>
      </c>
      <c r="J1123">
        <f t="shared" si="209"/>
        <v>0</v>
      </c>
      <c r="K1123" s="8">
        <f>IF(OR($E1123=9,$E1123=5),VLOOKUP(J1123,KeyValues!$D$2:$E$562,2),IF(AND($E1123=14,NOT(VLOOKUP(J1123,KeyValues!$D$2:$E$562,2) = 0)),"???",0))</f>
        <v>0</v>
      </c>
      <c r="L1123">
        <f t="shared" si="210"/>
        <v>0</v>
      </c>
      <c r="M1123">
        <f t="shared" si="211"/>
        <v>0</v>
      </c>
      <c r="N1123">
        <f t="shared" si="212"/>
        <v>5</v>
      </c>
      <c r="O1123">
        <f t="shared" si="213"/>
        <v>0</v>
      </c>
      <c r="P1123">
        <f t="shared" si="214"/>
        <v>1</v>
      </c>
      <c r="Q1123">
        <f t="shared" si="215"/>
        <v>0</v>
      </c>
    </row>
    <row r="1124" spans="1:17" x14ac:dyDescent="0.25">
      <c r="A1124" t="s">
        <v>1122</v>
      </c>
      <c r="B1124" s="5" t="str">
        <f>VLOOKUP(I1124,KeyValues!$J$2:$K$1401,2)</f>
        <v>Old Brooch</v>
      </c>
      <c r="C1124">
        <f t="shared" si="204"/>
        <v>2500</v>
      </c>
      <c r="D1124">
        <f t="shared" si="205"/>
        <v>125</v>
      </c>
      <c r="E1124">
        <f t="shared" si="206"/>
        <v>15</v>
      </c>
      <c r="F1124" s="7" t="str">
        <f>VLOOKUP(E1124,KeyValues!$A$2:$B1139,2)</f>
        <v>Specific Items</v>
      </c>
      <c r="G1124">
        <f t="shared" si="208"/>
        <v>47</v>
      </c>
      <c r="H1124" s="7" t="str">
        <f>VLOOKUP($G1124,KeyValues!$S$2:$T$64,2)</f>
        <v>Brooch</v>
      </c>
      <c r="I1124">
        <f t="shared" si="207"/>
        <v>1123</v>
      </c>
      <c r="J1124">
        <f t="shared" si="209"/>
        <v>0</v>
      </c>
      <c r="K1124" s="8">
        <f>IF(OR($E1124=9,$E1124=5),VLOOKUP(J1124,KeyValues!$D$2:$E$562,2),IF(AND($E1124=14,NOT(VLOOKUP(J1124,KeyValues!$D$2:$E$562,2) = 0)),"???",0))</f>
        <v>0</v>
      </c>
      <c r="L1124">
        <f t="shared" si="210"/>
        <v>0</v>
      </c>
      <c r="M1124">
        <f t="shared" si="211"/>
        <v>0</v>
      </c>
      <c r="N1124">
        <f t="shared" si="212"/>
        <v>3</v>
      </c>
      <c r="O1124">
        <f t="shared" si="213"/>
        <v>0</v>
      </c>
      <c r="P1124">
        <f t="shared" si="214"/>
        <v>1</v>
      </c>
      <c r="Q1124">
        <f t="shared" si="215"/>
        <v>0</v>
      </c>
    </row>
    <row r="1125" spans="1:17" x14ac:dyDescent="0.25">
      <c r="A1125" t="s">
        <v>1123</v>
      </c>
      <c r="B1125" s="5" t="str">
        <f>VLOOKUP(I1125,KeyValues!$J$2:$K$1401,2)</f>
        <v>Dragon Sash</v>
      </c>
      <c r="C1125">
        <f t="shared" si="204"/>
        <v>2500</v>
      </c>
      <c r="D1125">
        <f t="shared" si="205"/>
        <v>125</v>
      </c>
      <c r="E1125">
        <f t="shared" si="206"/>
        <v>15</v>
      </c>
      <c r="F1125" s="7" t="str">
        <f>VLOOKUP(E1125,KeyValues!$A$2:$B1140,2)</f>
        <v>Specific Items</v>
      </c>
      <c r="G1125">
        <f t="shared" si="208"/>
        <v>58</v>
      </c>
      <c r="H1125" s="7" t="str">
        <f>VLOOKUP($G1125,KeyValues!$S$2:$T$64,2)</f>
        <v>Belt</v>
      </c>
      <c r="I1125">
        <f t="shared" si="207"/>
        <v>1124</v>
      </c>
      <c r="J1125">
        <f t="shared" si="209"/>
        <v>0</v>
      </c>
      <c r="K1125" s="8">
        <f>IF(OR($E1125=9,$E1125=5),VLOOKUP(J1125,KeyValues!$D$2:$E$562,2),IF(AND($E1125=14,NOT(VLOOKUP(J1125,KeyValues!$D$2:$E$562,2) = 0)),"???",0))</f>
        <v>0</v>
      </c>
      <c r="L1125">
        <f t="shared" si="210"/>
        <v>0</v>
      </c>
      <c r="M1125">
        <f t="shared" si="211"/>
        <v>0</v>
      </c>
      <c r="N1125">
        <f t="shared" si="212"/>
        <v>7</v>
      </c>
      <c r="O1125">
        <f t="shared" si="213"/>
        <v>0</v>
      </c>
      <c r="P1125">
        <f t="shared" si="214"/>
        <v>1</v>
      </c>
      <c r="Q1125">
        <f t="shared" si="215"/>
        <v>0</v>
      </c>
    </row>
    <row r="1126" spans="1:17" x14ac:dyDescent="0.25">
      <c r="A1126" t="s">
        <v>1124</v>
      </c>
      <c r="B1126" s="5" t="str">
        <f>VLOOKUP(I1126,KeyValues!$J$2:$K$1401,2)</f>
        <v>Aloft Mantle</v>
      </c>
      <c r="C1126">
        <f t="shared" si="204"/>
        <v>2500</v>
      </c>
      <c r="D1126">
        <f t="shared" si="205"/>
        <v>125</v>
      </c>
      <c r="E1126">
        <f t="shared" si="206"/>
        <v>15</v>
      </c>
      <c r="F1126" s="7" t="str">
        <f>VLOOKUP(E1126,KeyValues!$A$2:$B1141,2)</f>
        <v>Specific Items</v>
      </c>
      <c r="G1126">
        <f t="shared" si="208"/>
        <v>56</v>
      </c>
      <c r="H1126" s="7" t="str">
        <f>VLOOKUP($G1126,KeyValues!$S$2:$T$64,2)</f>
        <v>Silk 2</v>
      </c>
      <c r="I1126">
        <f t="shared" si="207"/>
        <v>1125</v>
      </c>
      <c r="J1126">
        <f t="shared" si="209"/>
        <v>0</v>
      </c>
      <c r="K1126" s="8">
        <f>IF(OR($E1126=9,$E1126=5),VLOOKUP(J1126,KeyValues!$D$2:$E$562,2),IF(AND($E1126=14,NOT(VLOOKUP(J1126,KeyValues!$D$2:$E$562,2) = 0)),"???",0))</f>
        <v>0</v>
      </c>
      <c r="L1126">
        <f t="shared" si="210"/>
        <v>0</v>
      </c>
      <c r="M1126">
        <f t="shared" si="211"/>
        <v>0</v>
      </c>
      <c r="N1126">
        <f t="shared" si="212"/>
        <v>13</v>
      </c>
      <c r="O1126">
        <f t="shared" si="213"/>
        <v>0</v>
      </c>
      <c r="P1126">
        <f t="shared" si="214"/>
        <v>1</v>
      </c>
      <c r="Q1126">
        <f t="shared" si="215"/>
        <v>0</v>
      </c>
    </row>
    <row r="1127" spans="1:17" x14ac:dyDescent="0.25">
      <c r="A1127" t="s">
        <v>1125</v>
      </c>
      <c r="B1127" s="5" t="str">
        <f>VLOOKUP(I1127,KeyValues!$J$2:$K$1401,2)</f>
        <v>Mirage Cape</v>
      </c>
      <c r="C1127">
        <f t="shared" si="204"/>
        <v>2500</v>
      </c>
      <c r="D1127">
        <f t="shared" si="205"/>
        <v>125</v>
      </c>
      <c r="E1127">
        <f t="shared" si="206"/>
        <v>15</v>
      </c>
      <c r="F1127" s="7" t="str">
        <f>VLOOKUP(E1127,KeyValues!$A$2:$B1142,2)</f>
        <v>Specific Items</v>
      </c>
      <c r="G1127">
        <f t="shared" si="208"/>
        <v>57</v>
      </c>
      <c r="H1127" s="7" t="str">
        <f>VLOOKUP($G1127,KeyValues!$S$2:$T$64,2)</f>
        <v>Robe</v>
      </c>
      <c r="I1127">
        <f t="shared" si="207"/>
        <v>1126</v>
      </c>
      <c r="J1127">
        <f t="shared" si="209"/>
        <v>0</v>
      </c>
      <c r="K1127" s="8">
        <f>IF(OR($E1127=9,$E1127=5),VLOOKUP(J1127,KeyValues!$D$2:$E$562,2),IF(AND($E1127=14,NOT(VLOOKUP(J1127,KeyValues!$D$2:$E$562,2) = 0)),"???",0))</f>
        <v>0</v>
      </c>
      <c r="L1127">
        <f t="shared" si="210"/>
        <v>0</v>
      </c>
      <c r="M1127">
        <f t="shared" si="211"/>
        <v>0</v>
      </c>
      <c r="N1127">
        <f t="shared" si="212"/>
        <v>15</v>
      </c>
      <c r="O1127">
        <f t="shared" si="213"/>
        <v>0</v>
      </c>
      <c r="P1127">
        <f t="shared" si="214"/>
        <v>1</v>
      </c>
      <c r="Q1127">
        <f t="shared" si="215"/>
        <v>0</v>
      </c>
    </row>
    <row r="1128" spans="1:17" x14ac:dyDescent="0.25">
      <c r="A1128" t="s">
        <v>1126</v>
      </c>
      <c r="B1128" s="5" t="str">
        <f>VLOOKUP(I1128,KeyValues!$J$2:$K$1401,2)</f>
        <v>Sentret Ruff</v>
      </c>
      <c r="C1128">
        <f t="shared" si="204"/>
        <v>2500</v>
      </c>
      <c r="D1128">
        <f t="shared" si="205"/>
        <v>125</v>
      </c>
      <c r="E1128">
        <f t="shared" si="206"/>
        <v>15</v>
      </c>
      <c r="F1128" s="7" t="str">
        <f>VLOOKUP(E1128,KeyValues!$A$2:$B1143,2)</f>
        <v>Specific Items</v>
      </c>
      <c r="G1128">
        <f t="shared" si="208"/>
        <v>37</v>
      </c>
      <c r="H1128" s="7" t="str">
        <f>VLOOKUP($G1128,KeyValues!$S$2:$T$64,2)</f>
        <v>Scarf 2</v>
      </c>
      <c r="I1128">
        <f t="shared" si="207"/>
        <v>1127</v>
      </c>
      <c r="J1128">
        <f t="shared" si="209"/>
        <v>0</v>
      </c>
      <c r="K1128" s="8">
        <f>IF(OR($E1128=9,$E1128=5),VLOOKUP(J1128,KeyValues!$D$2:$E$562,2),IF(AND($E1128=14,NOT(VLOOKUP(J1128,KeyValues!$D$2:$E$562,2) = 0)),"???",0))</f>
        <v>0</v>
      </c>
      <c r="L1128">
        <f t="shared" si="210"/>
        <v>0</v>
      </c>
      <c r="M1128">
        <f t="shared" si="211"/>
        <v>0</v>
      </c>
      <c r="N1128">
        <f t="shared" si="212"/>
        <v>14</v>
      </c>
      <c r="O1128">
        <f t="shared" si="213"/>
        <v>0</v>
      </c>
      <c r="P1128">
        <f t="shared" si="214"/>
        <v>1</v>
      </c>
      <c r="Q1128">
        <f t="shared" si="215"/>
        <v>0</v>
      </c>
    </row>
    <row r="1129" spans="1:17" x14ac:dyDescent="0.25">
      <c r="A1129" t="s">
        <v>1127</v>
      </c>
      <c r="B1129" s="5" t="str">
        <f>VLOOKUP(I1129,KeyValues!$J$2:$K$1401,2)</f>
        <v>Body Collar</v>
      </c>
      <c r="C1129">
        <f t="shared" si="204"/>
        <v>2500</v>
      </c>
      <c r="D1129">
        <f t="shared" si="205"/>
        <v>125</v>
      </c>
      <c r="E1129">
        <f t="shared" si="206"/>
        <v>15</v>
      </c>
      <c r="F1129" s="7" t="str">
        <f>VLOOKUP(E1129,KeyValues!$A$2:$B1144,2)</f>
        <v>Specific Items</v>
      </c>
      <c r="G1129">
        <f t="shared" si="208"/>
        <v>37</v>
      </c>
      <c r="H1129" s="7" t="str">
        <f>VLOOKUP($G1129,KeyValues!$S$2:$T$64,2)</f>
        <v>Scarf 2</v>
      </c>
      <c r="I1129">
        <f t="shared" si="207"/>
        <v>1128</v>
      </c>
      <c r="J1129">
        <f t="shared" si="209"/>
        <v>0</v>
      </c>
      <c r="K1129" s="8">
        <f>IF(OR($E1129=9,$E1129=5),VLOOKUP(J1129,KeyValues!$D$2:$E$562,2),IF(AND($E1129=14,NOT(VLOOKUP(J1129,KeyValues!$D$2:$E$562,2) = 0)),"???",0))</f>
        <v>0</v>
      </c>
      <c r="L1129">
        <f t="shared" si="210"/>
        <v>0</v>
      </c>
      <c r="M1129">
        <f t="shared" si="211"/>
        <v>0</v>
      </c>
      <c r="N1129">
        <f t="shared" si="212"/>
        <v>11</v>
      </c>
      <c r="O1129">
        <f t="shared" si="213"/>
        <v>0</v>
      </c>
      <c r="P1129">
        <f t="shared" si="214"/>
        <v>1</v>
      </c>
      <c r="Q1129">
        <f t="shared" si="215"/>
        <v>0</v>
      </c>
    </row>
    <row r="1130" spans="1:17" x14ac:dyDescent="0.25">
      <c r="A1130" t="s">
        <v>1128</v>
      </c>
      <c r="B1130" s="5" t="str">
        <f>VLOOKUP(I1130,KeyValues!$J$2:$K$1401,2)</f>
        <v>Expose Specs</v>
      </c>
      <c r="C1130">
        <f t="shared" si="204"/>
        <v>2500</v>
      </c>
      <c r="D1130">
        <f t="shared" si="205"/>
        <v>125</v>
      </c>
      <c r="E1130">
        <f t="shared" si="206"/>
        <v>15</v>
      </c>
      <c r="F1130" s="7" t="str">
        <f>VLOOKUP(E1130,KeyValues!$A$2:$B1145,2)</f>
        <v>Specific Items</v>
      </c>
      <c r="G1130">
        <f t="shared" si="208"/>
        <v>13</v>
      </c>
      <c r="H1130" s="7" t="str">
        <f>VLOOKUP($G1130,KeyValues!$S$2:$T$64,2)</f>
        <v>Glasses</v>
      </c>
      <c r="I1130">
        <f t="shared" si="207"/>
        <v>1129</v>
      </c>
      <c r="J1130">
        <f t="shared" si="209"/>
        <v>0</v>
      </c>
      <c r="K1130" s="8">
        <f>IF(OR($E1130=9,$E1130=5),VLOOKUP(J1130,KeyValues!$D$2:$E$562,2),IF(AND($E1130=14,NOT(VLOOKUP(J1130,KeyValues!$D$2:$E$562,2) = 0)),"???",0))</f>
        <v>0</v>
      </c>
      <c r="L1130">
        <f t="shared" si="210"/>
        <v>0</v>
      </c>
      <c r="M1130">
        <f t="shared" si="211"/>
        <v>0</v>
      </c>
      <c r="N1130">
        <f t="shared" si="212"/>
        <v>13</v>
      </c>
      <c r="O1130">
        <f t="shared" si="213"/>
        <v>0</v>
      </c>
      <c r="P1130">
        <f t="shared" si="214"/>
        <v>1</v>
      </c>
      <c r="Q1130">
        <f t="shared" si="215"/>
        <v>0</v>
      </c>
    </row>
    <row r="1131" spans="1:17" x14ac:dyDescent="0.25">
      <c r="A1131" t="s">
        <v>1129</v>
      </c>
      <c r="B1131" s="5" t="str">
        <f>VLOOKUP(I1131,KeyValues!$J$2:$K$1401,2)</f>
        <v>Noctowl Torc</v>
      </c>
      <c r="C1131">
        <f t="shared" si="204"/>
        <v>2500</v>
      </c>
      <c r="D1131">
        <f t="shared" si="205"/>
        <v>125</v>
      </c>
      <c r="E1131">
        <f t="shared" si="206"/>
        <v>15</v>
      </c>
      <c r="F1131" s="7" t="str">
        <f>VLOOKUP(E1131,KeyValues!$A$2:$B1146,2)</f>
        <v>Specific Items</v>
      </c>
      <c r="G1131">
        <f t="shared" si="208"/>
        <v>54</v>
      </c>
      <c r="H1131" s="7" t="str">
        <f>VLOOKUP($G1131,KeyValues!$S$2:$T$64,2)</f>
        <v>Ring</v>
      </c>
      <c r="I1131">
        <f t="shared" si="207"/>
        <v>1130</v>
      </c>
      <c r="J1131">
        <f t="shared" si="209"/>
        <v>0</v>
      </c>
      <c r="K1131" s="8">
        <f>IF(OR($E1131=9,$E1131=5),VLOOKUP(J1131,KeyValues!$D$2:$E$562,2),IF(AND($E1131=14,NOT(VLOOKUP(J1131,KeyValues!$D$2:$E$562,2) = 0)),"???",0))</f>
        <v>0</v>
      </c>
      <c r="L1131">
        <f t="shared" si="210"/>
        <v>0</v>
      </c>
      <c r="M1131">
        <f t="shared" si="211"/>
        <v>0</v>
      </c>
      <c r="N1131">
        <f t="shared" si="212"/>
        <v>5</v>
      </c>
      <c r="O1131">
        <f t="shared" si="213"/>
        <v>0</v>
      </c>
      <c r="P1131">
        <f t="shared" si="214"/>
        <v>1</v>
      </c>
      <c r="Q1131">
        <f t="shared" si="215"/>
        <v>0</v>
      </c>
    </row>
    <row r="1132" spans="1:17" x14ac:dyDescent="0.25">
      <c r="A1132" t="s">
        <v>1130</v>
      </c>
      <c r="B1132" s="5" t="str">
        <f>VLOOKUP(I1132,KeyValues!$J$2:$K$1401,2)</f>
        <v>Morning Bow</v>
      </c>
      <c r="C1132">
        <f t="shared" si="204"/>
        <v>2500</v>
      </c>
      <c r="D1132">
        <f t="shared" si="205"/>
        <v>125</v>
      </c>
      <c r="E1132">
        <f t="shared" si="206"/>
        <v>15</v>
      </c>
      <c r="F1132" s="7" t="str">
        <f>VLOOKUP(E1132,KeyValues!$A$2:$B1147,2)</f>
        <v>Specific Items</v>
      </c>
      <c r="G1132">
        <f t="shared" si="208"/>
        <v>52</v>
      </c>
      <c r="H1132" s="7" t="str">
        <f>VLOOKUP($G1132,KeyValues!$S$2:$T$64,2)</f>
        <v>Tie</v>
      </c>
      <c r="I1132">
        <f t="shared" si="207"/>
        <v>1131</v>
      </c>
      <c r="J1132">
        <f t="shared" si="209"/>
        <v>0</v>
      </c>
      <c r="K1132" s="8">
        <f>IF(OR($E1132=9,$E1132=5),VLOOKUP(J1132,KeyValues!$D$2:$E$562,2),IF(AND($E1132=14,NOT(VLOOKUP(J1132,KeyValues!$D$2:$E$562,2) = 0)),"???",0))</f>
        <v>0</v>
      </c>
      <c r="L1132">
        <f t="shared" si="210"/>
        <v>0</v>
      </c>
      <c r="M1132">
        <f t="shared" si="211"/>
        <v>0</v>
      </c>
      <c r="N1132">
        <f t="shared" si="212"/>
        <v>4</v>
      </c>
      <c r="O1132">
        <f t="shared" si="213"/>
        <v>0</v>
      </c>
      <c r="P1132">
        <f t="shared" si="214"/>
        <v>1</v>
      </c>
      <c r="Q1132">
        <f t="shared" si="215"/>
        <v>0</v>
      </c>
    </row>
    <row r="1133" spans="1:17" x14ac:dyDescent="0.25">
      <c r="A1133" t="s">
        <v>1131</v>
      </c>
      <c r="B1133" s="5" t="str">
        <f>VLOOKUP(I1133,KeyValues!$J$2:$K$1401,2)</f>
        <v>Ledian Bow</v>
      </c>
      <c r="C1133">
        <f t="shared" si="204"/>
        <v>2500</v>
      </c>
      <c r="D1133">
        <f t="shared" si="205"/>
        <v>125</v>
      </c>
      <c r="E1133">
        <f t="shared" si="206"/>
        <v>15</v>
      </c>
      <c r="F1133" s="7" t="str">
        <f>VLOOKUP(E1133,KeyValues!$A$2:$B1148,2)</f>
        <v>Specific Items</v>
      </c>
      <c r="G1133">
        <f t="shared" si="208"/>
        <v>52</v>
      </c>
      <c r="H1133" s="7" t="str">
        <f>VLOOKUP($G1133,KeyValues!$S$2:$T$64,2)</f>
        <v>Tie</v>
      </c>
      <c r="I1133">
        <f t="shared" si="207"/>
        <v>1132</v>
      </c>
      <c r="J1133">
        <f t="shared" si="209"/>
        <v>0</v>
      </c>
      <c r="K1133" s="8">
        <f>IF(OR($E1133=9,$E1133=5),VLOOKUP(J1133,KeyValues!$D$2:$E$562,2),IF(AND($E1133=14,NOT(VLOOKUP(J1133,KeyValues!$D$2:$E$562,2) = 0)),"???",0))</f>
        <v>0</v>
      </c>
      <c r="L1133">
        <f t="shared" si="210"/>
        <v>0</v>
      </c>
      <c r="M1133">
        <f t="shared" si="211"/>
        <v>0</v>
      </c>
      <c r="N1133">
        <f t="shared" si="212"/>
        <v>4</v>
      </c>
      <c r="O1133">
        <f t="shared" si="213"/>
        <v>0</v>
      </c>
      <c r="P1133">
        <f t="shared" si="214"/>
        <v>1</v>
      </c>
      <c r="Q1133">
        <f t="shared" si="215"/>
        <v>0</v>
      </c>
    </row>
    <row r="1134" spans="1:17" x14ac:dyDescent="0.25">
      <c r="A1134" t="s">
        <v>1132</v>
      </c>
      <c r="B1134" s="5" t="str">
        <f>VLOOKUP(I1134,KeyValues!$J$2:$K$1401,2)</f>
        <v>Spina-Scarf</v>
      </c>
      <c r="C1134">
        <f t="shared" si="204"/>
        <v>2500</v>
      </c>
      <c r="D1134">
        <f t="shared" si="205"/>
        <v>125</v>
      </c>
      <c r="E1134">
        <f t="shared" si="206"/>
        <v>15</v>
      </c>
      <c r="F1134" s="7" t="str">
        <f>VLOOKUP(E1134,KeyValues!$A$2:$B1149,2)</f>
        <v>Specific Items</v>
      </c>
      <c r="G1134">
        <f t="shared" si="208"/>
        <v>37</v>
      </c>
      <c r="H1134" s="7" t="str">
        <f>VLOOKUP($G1134,KeyValues!$S$2:$T$64,2)</f>
        <v>Scarf 2</v>
      </c>
      <c r="I1134">
        <f t="shared" si="207"/>
        <v>1133</v>
      </c>
      <c r="J1134">
        <f t="shared" si="209"/>
        <v>0</v>
      </c>
      <c r="K1134" s="8">
        <f>IF(OR($E1134=9,$E1134=5),VLOOKUP(J1134,KeyValues!$D$2:$E$562,2),IF(AND($E1134=14,NOT(VLOOKUP(J1134,KeyValues!$D$2:$E$562,2) = 0)),"???",0))</f>
        <v>0</v>
      </c>
      <c r="L1134">
        <f t="shared" si="210"/>
        <v>0</v>
      </c>
      <c r="M1134">
        <f t="shared" si="211"/>
        <v>0</v>
      </c>
      <c r="N1134">
        <f t="shared" si="212"/>
        <v>12</v>
      </c>
      <c r="O1134">
        <f t="shared" si="213"/>
        <v>0</v>
      </c>
      <c r="P1134">
        <f t="shared" si="214"/>
        <v>1</v>
      </c>
      <c r="Q1134">
        <f t="shared" si="215"/>
        <v>0</v>
      </c>
    </row>
    <row r="1135" spans="1:17" x14ac:dyDescent="0.25">
      <c r="A1135" t="s">
        <v>1133</v>
      </c>
      <c r="B1135" s="5" t="str">
        <f>VLOOKUP(I1135,KeyValues!$J$2:$K$1401,2)</f>
        <v>Ariados Bow</v>
      </c>
      <c r="C1135">
        <f t="shared" si="204"/>
        <v>2500</v>
      </c>
      <c r="D1135">
        <f t="shared" si="205"/>
        <v>125</v>
      </c>
      <c r="E1135">
        <f t="shared" si="206"/>
        <v>15</v>
      </c>
      <c r="F1135" s="7" t="str">
        <f>VLOOKUP(E1135,KeyValues!$A$2:$B1150,2)</f>
        <v>Specific Items</v>
      </c>
      <c r="G1135">
        <f t="shared" si="208"/>
        <v>52</v>
      </c>
      <c r="H1135" s="7" t="str">
        <f>VLOOKUP($G1135,KeyValues!$S$2:$T$64,2)</f>
        <v>Tie</v>
      </c>
      <c r="I1135">
        <f t="shared" si="207"/>
        <v>1134</v>
      </c>
      <c r="J1135">
        <f t="shared" si="209"/>
        <v>0</v>
      </c>
      <c r="K1135" s="8">
        <f>IF(OR($E1135=9,$E1135=5),VLOOKUP(J1135,KeyValues!$D$2:$E$562,2),IF(AND($E1135=14,NOT(VLOOKUP(J1135,KeyValues!$D$2:$E$562,2) = 0)),"???",0))</f>
        <v>0</v>
      </c>
      <c r="L1135">
        <f t="shared" si="210"/>
        <v>0</v>
      </c>
      <c r="M1135">
        <f t="shared" si="211"/>
        <v>0</v>
      </c>
      <c r="N1135">
        <f t="shared" si="212"/>
        <v>4</v>
      </c>
      <c r="O1135">
        <f t="shared" si="213"/>
        <v>0</v>
      </c>
      <c r="P1135">
        <f t="shared" si="214"/>
        <v>1</v>
      </c>
      <c r="Q1135">
        <f t="shared" si="215"/>
        <v>0</v>
      </c>
    </row>
    <row r="1136" spans="1:17" x14ac:dyDescent="0.25">
      <c r="A1136" t="s">
        <v>1134</v>
      </c>
      <c r="B1136" s="5" t="str">
        <f>VLOOKUP(I1136,KeyValues!$J$2:$K$1401,2)</f>
        <v>Slash Bow</v>
      </c>
      <c r="C1136">
        <f t="shared" si="204"/>
        <v>2500</v>
      </c>
      <c r="D1136">
        <f t="shared" si="205"/>
        <v>125</v>
      </c>
      <c r="E1136">
        <f t="shared" si="206"/>
        <v>15</v>
      </c>
      <c r="F1136" s="7" t="str">
        <f>VLOOKUP(E1136,KeyValues!$A$2:$B1151,2)</f>
        <v>Specific Items</v>
      </c>
      <c r="G1136">
        <f t="shared" si="208"/>
        <v>52</v>
      </c>
      <c r="H1136" s="7" t="str">
        <f>VLOOKUP($G1136,KeyValues!$S$2:$T$64,2)</f>
        <v>Tie</v>
      </c>
      <c r="I1136">
        <f t="shared" si="207"/>
        <v>1135</v>
      </c>
      <c r="J1136">
        <f t="shared" si="209"/>
        <v>0</v>
      </c>
      <c r="K1136" s="8">
        <f>IF(OR($E1136=9,$E1136=5),VLOOKUP(J1136,KeyValues!$D$2:$E$562,2),IF(AND($E1136=14,NOT(VLOOKUP(J1136,KeyValues!$D$2:$E$562,2) = 0)),"???",0))</f>
        <v>0</v>
      </c>
      <c r="L1136">
        <f t="shared" si="210"/>
        <v>0</v>
      </c>
      <c r="M1136">
        <f t="shared" si="211"/>
        <v>0</v>
      </c>
      <c r="N1136">
        <f t="shared" si="212"/>
        <v>4</v>
      </c>
      <c r="O1136">
        <f t="shared" si="213"/>
        <v>0</v>
      </c>
      <c r="P1136">
        <f t="shared" si="214"/>
        <v>1</v>
      </c>
      <c r="Q1136">
        <f t="shared" si="215"/>
        <v>0</v>
      </c>
    </row>
    <row r="1137" spans="1:17" x14ac:dyDescent="0.25">
      <c r="A1137" t="s">
        <v>1135</v>
      </c>
      <c r="B1137" s="5" t="str">
        <f>VLOOKUP(I1137,KeyValues!$J$2:$K$1401,2)</f>
        <v>Shine Torc</v>
      </c>
      <c r="C1137">
        <f t="shared" si="204"/>
        <v>2500</v>
      </c>
      <c r="D1137">
        <f t="shared" si="205"/>
        <v>125</v>
      </c>
      <c r="E1137">
        <f t="shared" si="206"/>
        <v>15</v>
      </c>
      <c r="F1137" s="7" t="str">
        <f>VLOOKUP(E1137,KeyValues!$A$2:$B1152,2)</f>
        <v>Specific Items</v>
      </c>
      <c r="G1137">
        <f t="shared" si="208"/>
        <v>54</v>
      </c>
      <c r="H1137" s="7" t="str">
        <f>VLOOKUP($G1137,KeyValues!$S$2:$T$64,2)</f>
        <v>Ring</v>
      </c>
      <c r="I1137">
        <f t="shared" si="207"/>
        <v>1136</v>
      </c>
      <c r="J1137">
        <f t="shared" si="209"/>
        <v>0</v>
      </c>
      <c r="K1137" s="8">
        <f>IF(OR($E1137=9,$E1137=5),VLOOKUP(J1137,KeyValues!$D$2:$E$562,2),IF(AND($E1137=14,NOT(VLOOKUP(J1137,KeyValues!$D$2:$E$562,2) = 0)),"???",0))</f>
        <v>0</v>
      </c>
      <c r="L1137">
        <f t="shared" si="210"/>
        <v>0</v>
      </c>
      <c r="M1137">
        <f t="shared" si="211"/>
        <v>0</v>
      </c>
      <c r="N1137">
        <f t="shared" si="212"/>
        <v>5</v>
      </c>
      <c r="O1137">
        <f t="shared" si="213"/>
        <v>0</v>
      </c>
      <c r="P1137">
        <f t="shared" si="214"/>
        <v>1</v>
      </c>
      <c r="Q1137">
        <f t="shared" si="215"/>
        <v>0</v>
      </c>
    </row>
    <row r="1138" spans="1:17" x14ac:dyDescent="0.25">
      <c r="A1138" t="s">
        <v>1136</v>
      </c>
      <c r="B1138" s="5" t="str">
        <f>VLOOKUP(I1138,KeyValues!$J$2:$K$1401,2)</f>
        <v>Lanturn Bow</v>
      </c>
      <c r="C1138">
        <f t="shared" si="204"/>
        <v>2500</v>
      </c>
      <c r="D1138">
        <f t="shared" si="205"/>
        <v>125</v>
      </c>
      <c r="E1138">
        <f t="shared" si="206"/>
        <v>15</v>
      </c>
      <c r="F1138" s="7" t="str">
        <f>VLOOKUP(E1138,KeyValues!$A$2:$B1153,2)</f>
        <v>Specific Items</v>
      </c>
      <c r="G1138">
        <f t="shared" si="208"/>
        <v>52</v>
      </c>
      <c r="H1138" s="7" t="str">
        <f>VLOOKUP($G1138,KeyValues!$S$2:$T$64,2)</f>
        <v>Tie</v>
      </c>
      <c r="I1138">
        <f t="shared" si="207"/>
        <v>1137</v>
      </c>
      <c r="J1138">
        <f t="shared" si="209"/>
        <v>0</v>
      </c>
      <c r="K1138" s="8">
        <f>IF(OR($E1138=9,$E1138=5),VLOOKUP(J1138,KeyValues!$D$2:$E$562,2),IF(AND($E1138=14,NOT(VLOOKUP(J1138,KeyValues!$D$2:$E$562,2) = 0)),"???",0))</f>
        <v>0</v>
      </c>
      <c r="L1138">
        <f t="shared" si="210"/>
        <v>0</v>
      </c>
      <c r="M1138">
        <f t="shared" si="211"/>
        <v>0</v>
      </c>
      <c r="N1138">
        <f t="shared" si="212"/>
        <v>4</v>
      </c>
      <c r="O1138">
        <f t="shared" si="213"/>
        <v>0</v>
      </c>
      <c r="P1138">
        <f t="shared" si="214"/>
        <v>1</v>
      </c>
      <c r="Q1138">
        <f t="shared" si="215"/>
        <v>0</v>
      </c>
    </row>
    <row r="1139" spans="1:17" x14ac:dyDescent="0.25">
      <c r="A1139" t="s">
        <v>1137</v>
      </c>
      <c r="B1139" s="5" t="str">
        <f>VLOOKUP(I1139,KeyValues!$J$2:$K$1401,2)</f>
        <v>Lively Scarf</v>
      </c>
      <c r="C1139">
        <f t="shared" si="204"/>
        <v>2500</v>
      </c>
      <c r="D1139">
        <f t="shared" si="205"/>
        <v>125</v>
      </c>
      <c r="E1139">
        <f t="shared" si="206"/>
        <v>15</v>
      </c>
      <c r="F1139" s="7" t="str">
        <f>VLOOKUP(E1139,KeyValues!$A$2:$B1154,2)</f>
        <v>Specific Items</v>
      </c>
      <c r="G1139">
        <f t="shared" si="208"/>
        <v>37</v>
      </c>
      <c r="H1139" s="7" t="str">
        <f>VLOOKUP($G1139,KeyValues!$S$2:$T$64,2)</f>
        <v>Scarf 2</v>
      </c>
      <c r="I1139">
        <f t="shared" si="207"/>
        <v>1138</v>
      </c>
      <c r="J1139">
        <f t="shared" si="209"/>
        <v>0</v>
      </c>
      <c r="K1139" s="8">
        <f>IF(OR($E1139=9,$E1139=5),VLOOKUP(J1139,KeyValues!$D$2:$E$562,2),IF(AND($E1139=14,NOT(VLOOKUP(J1139,KeyValues!$D$2:$E$562,2) = 0)),"???",0))</f>
        <v>0</v>
      </c>
      <c r="L1139">
        <f t="shared" si="210"/>
        <v>0</v>
      </c>
      <c r="M1139">
        <f t="shared" si="211"/>
        <v>0</v>
      </c>
      <c r="N1139">
        <f t="shared" si="212"/>
        <v>12</v>
      </c>
      <c r="O1139">
        <f t="shared" si="213"/>
        <v>0</v>
      </c>
      <c r="P1139">
        <f t="shared" si="214"/>
        <v>1</v>
      </c>
      <c r="Q1139">
        <f t="shared" si="215"/>
        <v>0</v>
      </c>
    </row>
    <row r="1140" spans="1:17" x14ac:dyDescent="0.25">
      <c r="A1140" t="s">
        <v>1138</v>
      </c>
      <c r="B1140" s="5" t="str">
        <f>VLOOKUP(I1140,KeyValues!$J$2:$K$1401,2)</f>
        <v>Xatu Bow</v>
      </c>
      <c r="C1140">
        <f t="shared" si="204"/>
        <v>2500</v>
      </c>
      <c r="D1140">
        <f t="shared" si="205"/>
        <v>125</v>
      </c>
      <c r="E1140">
        <f t="shared" si="206"/>
        <v>15</v>
      </c>
      <c r="F1140" s="7" t="str">
        <f>VLOOKUP(E1140,KeyValues!$A$2:$B1155,2)</f>
        <v>Specific Items</v>
      </c>
      <c r="G1140">
        <f t="shared" si="208"/>
        <v>52</v>
      </c>
      <c r="H1140" s="7" t="str">
        <f>VLOOKUP($G1140,KeyValues!$S$2:$T$64,2)</f>
        <v>Tie</v>
      </c>
      <c r="I1140">
        <f t="shared" si="207"/>
        <v>1139</v>
      </c>
      <c r="J1140">
        <f t="shared" si="209"/>
        <v>0</v>
      </c>
      <c r="K1140" s="8">
        <f>IF(OR($E1140=9,$E1140=5),VLOOKUP(J1140,KeyValues!$D$2:$E$562,2),IF(AND($E1140=14,NOT(VLOOKUP(J1140,KeyValues!$D$2:$E$562,2) = 0)),"???",0))</f>
        <v>0</v>
      </c>
      <c r="L1140">
        <f t="shared" si="210"/>
        <v>0</v>
      </c>
      <c r="M1140">
        <f t="shared" si="211"/>
        <v>0</v>
      </c>
      <c r="N1140">
        <f t="shared" si="212"/>
        <v>4</v>
      </c>
      <c r="O1140">
        <f t="shared" si="213"/>
        <v>0</v>
      </c>
      <c r="P1140">
        <f t="shared" si="214"/>
        <v>1</v>
      </c>
      <c r="Q1140">
        <f t="shared" si="215"/>
        <v>0</v>
      </c>
    </row>
    <row r="1141" spans="1:17" x14ac:dyDescent="0.25">
      <c r="A1141" t="s">
        <v>1139</v>
      </c>
      <c r="B1141" s="5" t="str">
        <f>VLOOKUP(I1141,KeyValues!$J$2:$K$1401,2)</f>
        <v>Wool Bow</v>
      </c>
      <c r="C1141">
        <f t="shared" si="204"/>
        <v>2500</v>
      </c>
      <c r="D1141">
        <f t="shared" si="205"/>
        <v>125</v>
      </c>
      <c r="E1141">
        <f t="shared" si="206"/>
        <v>15</v>
      </c>
      <c r="F1141" s="7" t="str">
        <f>VLOOKUP(E1141,KeyValues!$A$2:$B1156,2)</f>
        <v>Specific Items</v>
      </c>
      <c r="G1141">
        <f t="shared" si="208"/>
        <v>52</v>
      </c>
      <c r="H1141" s="7" t="str">
        <f>VLOOKUP($G1141,KeyValues!$S$2:$T$64,2)</f>
        <v>Tie</v>
      </c>
      <c r="I1141">
        <f t="shared" si="207"/>
        <v>1140</v>
      </c>
      <c r="J1141">
        <f t="shared" si="209"/>
        <v>0</v>
      </c>
      <c r="K1141" s="8">
        <f>IF(OR($E1141=9,$E1141=5),VLOOKUP(J1141,KeyValues!$D$2:$E$562,2),IF(AND($E1141=14,NOT(VLOOKUP(J1141,KeyValues!$D$2:$E$562,2) = 0)),"???",0))</f>
        <v>0</v>
      </c>
      <c r="L1141">
        <f t="shared" si="210"/>
        <v>0</v>
      </c>
      <c r="M1141">
        <f t="shared" si="211"/>
        <v>0</v>
      </c>
      <c r="N1141">
        <f t="shared" si="212"/>
        <v>4</v>
      </c>
      <c r="O1141">
        <f t="shared" si="213"/>
        <v>0</v>
      </c>
      <c r="P1141">
        <f t="shared" si="214"/>
        <v>1</v>
      </c>
      <c r="Q1141">
        <f t="shared" si="215"/>
        <v>0</v>
      </c>
    </row>
    <row r="1142" spans="1:17" x14ac:dyDescent="0.25">
      <c r="A1142" t="s">
        <v>1140</v>
      </c>
      <c r="B1142" s="5" t="str">
        <f>VLOOKUP(I1142,KeyValues!$J$2:$K$1401,2)</f>
        <v>Fluffy Scarf</v>
      </c>
      <c r="C1142">
        <f t="shared" si="204"/>
        <v>2500</v>
      </c>
      <c r="D1142">
        <f t="shared" si="205"/>
        <v>125</v>
      </c>
      <c r="E1142">
        <f t="shared" si="206"/>
        <v>15</v>
      </c>
      <c r="F1142" s="7" t="str">
        <f>VLOOKUP(E1142,KeyValues!$A$2:$B1157,2)</f>
        <v>Specific Items</v>
      </c>
      <c r="G1142">
        <f t="shared" si="208"/>
        <v>37</v>
      </c>
      <c r="H1142" s="7" t="str">
        <f>VLOOKUP($G1142,KeyValues!$S$2:$T$64,2)</f>
        <v>Scarf 2</v>
      </c>
      <c r="I1142">
        <f t="shared" si="207"/>
        <v>1141</v>
      </c>
      <c r="J1142">
        <f t="shared" si="209"/>
        <v>0</v>
      </c>
      <c r="K1142" s="8">
        <f>IF(OR($E1142=9,$E1142=5),VLOOKUP(J1142,KeyValues!$D$2:$E$562,2),IF(AND($E1142=14,NOT(VLOOKUP(J1142,KeyValues!$D$2:$E$562,2) = 0)),"???",0))</f>
        <v>0</v>
      </c>
      <c r="L1142">
        <f t="shared" si="210"/>
        <v>0</v>
      </c>
      <c r="M1142">
        <f t="shared" si="211"/>
        <v>0</v>
      </c>
      <c r="N1142">
        <f t="shared" si="212"/>
        <v>12</v>
      </c>
      <c r="O1142">
        <f t="shared" si="213"/>
        <v>0</v>
      </c>
      <c r="P1142">
        <f t="shared" si="214"/>
        <v>1</v>
      </c>
      <c r="Q1142">
        <f t="shared" si="215"/>
        <v>0</v>
      </c>
    </row>
    <row r="1143" spans="1:17" x14ac:dyDescent="0.25">
      <c r="A1143" t="s">
        <v>1141</v>
      </c>
      <c r="B1143" s="5" t="str">
        <f>VLOOKUP(I1143,KeyValues!$J$2:$K$1401,2)</f>
        <v>Sacred Scarf</v>
      </c>
      <c r="C1143">
        <f t="shared" si="204"/>
        <v>2500</v>
      </c>
      <c r="D1143">
        <f t="shared" si="205"/>
        <v>125</v>
      </c>
      <c r="E1143">
        <f t="shared" si="206"/>
        <v>15</v>
      </c>
      <c r="F1143" s="7" t="str">
        <f>VLOOKUP(E1143,KeyValues!$A$2:$B1158,2)</f>
        <v>Specific Items</v>
      </c>
      <c r="G1143">
        <f t="shared" si="208"/>
        <v>37</v>
      </c>
      <c r="H1143" s="7" t="str">
        <f>VLOOKUP($G1143,KeyValues!$S$2:$T$64,2)</f>
        <v>Scarf 2</v>
      </c>
      <c r="I1143">
        <f t="shared" si="207"/>
        <v>1142</v>
      </c>
      <c r="J1143">
        <f t="shared" si="209"/>
        <v>0</v>
      </c>
      <c r="K1143" s="8">
        <f>IF(OR($E1143=9,$E1143=5),VLOOKUP(J1143,KeyValues!$D$2:$E$562,2),IF(AND($E1143=14,NOT(VLOOKUP(J1143,KeyValues!$D$2:$E$562,2) = 0)),"???",0))</f>
        <v>0</v>
      </c>
      <c r="L1143">
        <f t="shared" si="210"/>
        <v>0</v>
      </c>
      <c r="M1143">
        <f t="shared" si="211"/>
        <v>0</v>
      </c>
      <c r="N1143">
        <f t="shared" si="212"/>
        <v>12</v>
      </c>
      <c r="O1143">
        <f t="shared" si="213"/>
        <v>0</v>
      </c>
      <c r="P1143">
        <f t="shared" si="214"/>
        <v>1</v>
      </c>
      <c r="Q1143">
        <f t="shared" si="215"/>
        <v>0</v>
      </c>
    </row>
    <row r="1144" spans="1:17" x14ac:dyDescent="0.25">
      <c r="A1144" t="s">
        <v>1142</v>
      </c>
      <c r="B1144" s="5" t="str">
        <f>VLOOKUP(I1144,KeyValues!$J$2:$K$1401,2)</f>
        <v>Bright Tiara</v>
      </c>
      <c r="C1144">
        <f t="shared" si="204"/>
        <v>2500</v>
      </c>
      <c r="D1144">
        <f t="shared" si="205"/>
        <v>125</v>
      </c>
      <c r="E1144">
        <f t="shared" si="206"/>
        <v>15</v>
      </c>
      <c r="F1144" s="7" t="str">
        <f>VLOOKUP(E1144,KeyValues!$A$2:$B1159,2)</f>
        <v>Specific Items</v>
      </c>
      <c r="G1144">
        <f t="shared" si="208"/>
        <v>31</v>
      </c>
      <c r="H1144" s="7" t="str">
        <f>VLOOKUP($G1144,KeyValues!$S$2:$T$64,2)</f>
        <v>Tiara</v>
      </c>
      <c r="I1144">
        <f t="shared" si="207"/>
        <v>1143</v>
      </c>
      <c r="J1144">
        <f t="shared" si="209"/>
        <v>0</v>
      </c>
      <c r="K1144" s="8">
        <f>IF(OR($E1144=9,$E1144=5),VLOOKUP(J1144,KeyValues!$D$2:$E$562,2),IF(AND($E1144=14,NOT(VLOOKUP(J1144,KeyValues!$D$2:$E$562,2) = 0)),"???",0))</f>
        <v>0</v>
      </c>
      <c r="L1144">
        <f t="shared" si="210"/>
        <v>0</v>
      </c>
      <c r="M1144">
        <f t="shared" si="211"/>
        <v>0</v>
      </c>
      <c r="N1144">
        <f t="shared" si="212"/>
        <v>10</v>
      </c>
      <c r="O1144">
        <f t="shared" si="213"/>
        <v>0</v>
      </c>
      <c r="P1144">
        <f t="shared" si="214"/>
        <v>1</v>
      </c>
      <c r="Q1144">
        <f t="shared" si="215"/>
        <v>0</v>
      </c>
    </row>
    <row r="1145" spans="1:17" x14ac:dyDescent="0.25">
      <c r="A1145" t="s">
        <v>1143</v>
      </c>
      <c r="B1145" s="5" t="str">
        <f>VLOOKUP(I1145,KeyValues!$J$2:$K$1401,2)</f>
        <v>Rain Crown</v>
      </c>
      <c r="C1145">
        <f t="shared" si="204"/>
        <v>2500</v>
      </c>
      <c r="D1145">
        <f t="shared" si="205"/>
        <v>125</v>
      </c>
      <c r="E1145">
        <f t="shared" si="206"/>
        <v>15</v>
      </c>
      <c r="F1145" s="7" t="str">
        <f>VLOOKUP(E1145,KeyValues!$A$2:$B1160,2)</f>
        <v>Specific Items</v>
      </c>
      <c r="G1145">
        <f t="shared" si="208"/>
        <v>31</v>
      </c>
      <c r="H1145" s="7" t="str">
        <f>VLOOKUP($G1145,KeyValues!$S$2:$T$64,2)</f>
        <v>Tiara</v>
      </c>
      <c r="I1145">
        <f t="shared" si="207"/>
        <v>1144</v>
      </c>
      <c r="J1145">
        <f t="shared" si="209"/>
        <v>0</v>
      </c>
      <c r="K1145" s="8">
        <f>IF(OR($E1145=9,$E1145=5),VLOOKUP(J1145,KeyValues!$D$2:$E$562,2),IF(AND($E1145=14,NOT(VLOOKUP(J1145,KeyValues!$D$2:$E$562,2) = 0)),"???",0))</f>
        <v>0</v>
      </c>
      <c r="L1145">
        <f t="shared" si="210"/>
        <v>0</v>
      </c>
      <c r="M1145">
        <f t="shared" si="211"/>
        <v>0</v>
      </c>
      <c r="N1145">
        <f t="shared" si="212"/>
        <v>5</v>
      </c>
      <c r="O1145">
        <f t="shared" si="213"/>
        <v>0</v>
      </c>
      <c r="P1145">
        <f t="shared" si="214"/>
        <v>1</v>
      </c>
      <c r="Q1145">
        <f t="shared" si="215"/>
        <v>0</v>
      </c>
    </row>
    <row r="1146" spans="1:17" x14ac:dyDescent="0.25">
      <c r="A1146" t="s">
        <v>1144</v>
      </c>
      <c r="B1146" s="5" t="str">
        <f>VLOOKUP(I1146,KeyValues!$J$2:$K$1401,2)</f>
        <v>Zephyr Bow</v>
      </c>
      <c r="C1146">
        <f t="shared" si="204"/>
        <v>2500</v>
      </c>
      <c r="D1146">
        <f t="shared" si="205"/>
        <v>125</v>
      </c>
      <c r="E1146">
        <f t="shared" si="206"/>
        <v>15</v>
      </c>
      <c r="F1146" s="7" t="str">
        <f>VLOOKUP(E1146,KeyValues!$A$2:$B1161,2)</f>
        <v>Specific Items</v>
      </c>
      <c r="G1146">
        <f t="shared" si="208"/>
        <v>52</v>
      </c>
      <c r="H1146" s="7" t="str">
        <f>VLOOKUP($G1146,KeyValues!$S$2:$T$64,2)</f>
        <v>Tie</v>
      </c>
      <c r="I1146">
        <f t="shared" si="207"/>
        <v>1145</v>
      </c>
      <c r="J1146">
        <f t="shared" si="209"/>
        <v>0</v>
      </c>
      <c r="K1146" s="8">
        <f>IF(OR($E1146=9,$E1146=5),VLOOKUP(J1146,KeyValues!$D$2:$E$562,2),IF(AND($E1146=14,NOT(VLOOKUP(J1146,KeyValues!$D$2:$E$562,2) = 0)),"???",0))</f>
        <v>0</v>
      </c>
      <c r="L1146">
        <f t="shared" si="210"/>
        <v>0</v>
      </c>
      <c r="M1146">
        <f t="shared" si="211"/>
        <v>0</v>
      </c>
      <c r="N1146">
        <f t="shared" si="212"/>
        <v>4</v>
      </c>
      <c r="O1146">
        <f t="shared" si="213"/>
        <v>0</v>
      </c>
      <c r="P1146">
        <f t="shared" si="214"/>
        <v>1</v>
      </c>
      <c r="Q1146">
        <f t="shared" si="215"/>
        <v>0</v>
      </c>
    </row>
    <row r="1147" spans="1:17" x14ac:dyDescent="0.25">
      <c r="A1147" t="s">
        <v>1145</v>
      </c>
      <c r="B1147" s="5" t="str">
        <f>VLOOKUP(I1147,KeyValues!$J$2:$K$1401,2)</f>
        <v>Skip-Scarf</v>
      </c>
      <c r="C1147">
        <f t="shared" si="204"/>
        <v>2500</v>
      </c>
      <c r="D1147">
        <f t="shared" si="205"/>
        <v>125</v>
      </c>
      <c r="E1147">
        <f t="shared" si="206"/>
        <v>15</v>
      </c>
      <c r="F1147" s="7" t="str">
        <f>VLOOKUP(E1147,KeyValues!$A$2:$B1162,2)</f>
        <v>Specific Items</v>
      </c>
      <c r="G1147">
        <f t="shared" si="208"/>
        <v>37</v>
      </c>
      <c r="H1147" s="7" t="str">
        <f>VLOOKUP($G1147,KeyValues!$S$2:$T$64,2)</f>
        <v>Scarf 2</v>
      </c>
      <c r="I1147">
        <f t="shared" si="207"/>
        <v>1146</v>
      </c>
      <c r="J1147">
        <f t="shared" si="209"/>
        <v>0</v>
      </c>
      <c r="K1147" s="8">
        <f>IF(OR($E1147=9,$E1147=5),VLOOKUP(J1147,KeyValues!$D$2:$E$562,2),IF(AND($E1147=14,NOT(VLOOKUP(J1147,KeyValues!$D$2:$E$562,2) = 0)),"???",0))</f>
        <v>0</v>
      </c>
      <c r="L1147">
        <f t="shared" si="210"/>
        <v>0</v>
      </c>
      <c r="M1147">
        <f t="shared" si="211"/>
        <v>0</v>
      </c>
      <c r="N1147">
        <f t="shared" si="212"/>
        <v>12</v>
      </c>
      <c r="O1147">
        <f t="shared" si="213"/>
        <v>0</v>
      </c>
      <c r="P1147">
        <f t="shared" si="214"/>
        <v>1</v>
      </c>
      <c r="Q1147">
        <f t="shared" si="215"/>
        <v>0</v>
      </c>
    </row>
    <row r="1148" spans="1:17" x14ac:dyDescent="0.25">
      <c r="A1148" t="s">
        <v>1146</v>
      </c>
      <c r="B1148" s="5" t="str">
        <f>VLOOKUP(I1148,KeyValues!$J$2:$K$1401,2)</f>
        <v>Cotton Torc</v>
      </c>
      <c r="C1148">
        <f t="shared" si="204"/>
        <v>2500</v>
      </c>
      <c r="D1148">
        <f t="shared" si="205"/>
        <v>125</v>
      </c>
      <c r="E1148">
        <f t="shared" si="206"/>
        <v>15</v>
      </c>
      <c r="F1148" s="7" t="str">
        <f>VLOOKUP(E1148,KeyValues!$A$2:$B1163,2)</f>
        <v>Specific Items</v>
      </c>
      <c r="G1148">
        <f t="shared" si="208"/>
        <v>54</v>
      </c>
      <c r="H1148" s="7" t="str">
        <f>VLOOKUP($G1148,KeyValues!$S$2:$T$64,2)</f>
        <v>Ring</v>
      </c>
      <c r="I1148">
        <f t="shared" si="207"/>
        <v>1147</v>
      </c>
      <c r="J1148">
        <f t="shared" si="209"/>
        <v>0</v>
      </c>
      <c r="K1148" s="8">
        <f>IF(OR($E1148=9,$E1148=5),VLOOKUP(J1148,KeyValues!$D$2:$E$562,2),IF(AND($E1148=14,NOT(VLOOKUP(J1148,KeyValues!$D$2:$E$562,2) = 0)),"???",0))</f>
        <v>0</v>
      </c>
      <c r="L1148">
        <f t="shared" si="210"/>
        <v>0</v>
      </c>
      <c r="M1148">
        <f t="shared" si="211"/>
        <v>0</v>
      </c>
      <c r="N1148">
        <f t="shared" si="212"/>
        <v>5</v>
      </c>
      <c r="O1148">
        <f t="shared" si="213"/>
        <v>0</v>
      </c>
      <c r="P1148">
        <f t="shared" si="214"/>
        <v>1</v>
      </c>
      <c r="Q1148">
        <f t="shared" si="215"/>
        <v>0</v>
      </c>
    </row>
    <row r="1149" spans="1:17" x14ac:dyDescent="0.25">
      <c r="A1149" t="s">
        <v>1147</v>
      </c>
      <c r="B1149" s="5" t="str">
        <f>VLOOKUP(I1149,KeyValues!$J$2:$K$1401,2)</f>
        <v>Revenge Ruff</v>
      </c>
      <c r="C1149">
        <f t="shared" si="204"/>
        <v>2500</v>
      </c>
      <c r="D1149">
        <f t="shared" si="205"/>
        <v>125</v>
      </c>
      <c r="E1149">
        <f t="shared" si="206"/>
        <v>15</v>
      </c>
      <c r="F1149" s="7" t="str">
        <f>VLOOKUP(E1149,KeyValues!$A$2:$B1164,2)</f>
        <v>Specific Items</v>
      </c>
      <c r="G1149">
        <f t="shared" si="208"/>
        <v>37</v>
      </c>
      <c r="H1149" s="7" t="str">
        <f>VLOOKUP($G1149,KeyValues!$S$2:$T$64,2)</f>
        <v>Scarf 2</v>
      </c>
      <c r="I1149">
        <f t="shared" si="207"/>
        <v>1148</v>
      </c>
      <c r="J1149">
        <f t="shared" si="209"/>
        <v>0</v>
      </c>
      <c r="K1149" s="8">
        <f>IF(OR($E1149=9,$E1149=5),VLOOKUP(J1149,KeyValues!$D$2:$E$562,2),IF(AND($E1149=14,NOT(VLOOKUP(J1149,KeyValues!$D$2:$E$562,2) = 0)),"???",0))</f>
        <v>0</v>
      </c>
      <c r="L1149">
        <f t="shared" si="210"/>
        <v>0</v>
      </c>
      <c r="M1149">
        <f t="shared" si="211"/>
        <v>0</v>
      </c>
      <c r="N1149">
        <f t="shared" si="212"/>
        <v>14</v>
      </c>
      <c r="O1149">
        <f t="shared" si="213"/>
        <v>0</v>
      </c>
      <c r="P1149">
        <f t="shared" si="214"/>
        <v>1</v>
      </c>
      <c r="Q1149">
        <f t="shared" si="215"/>
        <v>0</v>
      </c>
    </row>
    <row r="1150" spans="1:17" x14ac:dyDescent="0.25">
      <c r="A1150" t="s">
        <v>1148</v>
      </c>
      <c r="B1150" s="5" t="str">
        <f>VLOOKUP(I1150,KeyValues!$J$2:$K$1401,2)</f>
        <v>Hasty Bow</v>
      </c>
      <c r="C1150">
        <f t="shared" si="204"/>
        <v>2500</v>
      </c>
      <c r="D1150">
        <f t="shared" si="205"/>
        <v>125</v>
      </c>
      <c r="E1150">
        <f t="shared" si="206"/>
        <v>15</v>
      </c>
      <c r="F1150" s="7" t="str">
        <f>VLOOKUP(E1150,KeyValues!$A$2:$B1165,2)</f>
        <v>Specific Items</v>
      </c>
      <c r="G1150">
        <f t="shared" si="208"/>
        <v>52</v>
      </c>
      <c r="H1150" s="7" t="str">
        <f>VLOOKUP($G1150,KeyValues!$S$2:$T$64,2)</f>
        <v>Tie</v>
      </c>
      <c r="I1150">
        <f t="shared" si="207"/>
        <v>1149</v>
      </c>
      <c r="J1150">
        <f t="shared" si="209"/>
        <v>0</v>
      </c>
      <c r="K1150" s="8">
        <f>IF(OR($E1150=9,$E1150=5),VLOOKUP(J1150,KeyValues!$D$2:$E$562,2),IF(AND($E1150=14,NOT(VLOOKUP(J1150,KeyValues!$D$2:$E$562,2) = 0)),"???",0))</f>
        <v>0</v>
      </c>
      <c r="L1150">
        <f t="shared" si="210"/>
        <v>0</v>
      </c>
      <c r="M1150">
        <f t="shared" si="211"/>
        <v>0</v>
      </c>
      <c r="N1150">
        <f t="shared" si="212"/>
        <v>4</v>
      </c>
      <c r="O1150">
        <f t="shared" si="213"/>
        <v>0</v>
      </c>
      <c r="P1150">
        <f t="shared" si="214"/>
        <v>1</v>
      </c>
      <c r="Q1150">
        <f t="shared" si="215"/>
        <v>0</v>
      </c>
    </row>
    <row r="1151" spans="1:17" x14ac:dyDescent="0.25">
      <c r="A1151" t="s">
        <v>1149</v>
      </c>
      <c r="B1151" s="5" t="str">
        <f>VLOOKUP(I1151,KeyValues!$J$2:$K$1401,2)</f>
        <v>Sun Scarf</v>
      </c>
      <c r="C1151">
        <f t="shared" si="204"/>
        <v>2500</v>
      </c>
      <c r="D1151">
        <f t="shared" si="205"/>
        <v>125</v>
      </c>
      <c r="E1151">
        <f t="shared" si="206"/>
        <v>15</v>
      </c>
      <c r="F1151" s="7" t="str">
        <f>VLOOKUP(E1151,KeyValues!$A$2:$B1166,2)</f>
        <v>Specific Items</v>
      </c>
      <c r="G1151">
        <f t="shared" si="208"/>
        <v>37</v>
      </c>
      <c r="H1151" s="7" t="str">
        <f>VLOOKUP($G1151,KeyValues!$S$2:$T$64,2)</f>
        <v>Scarf 2</v>
      </c>
      <c r="I1151">
        <f t="shared" si="207"/>
        <v>1150</v>
      </c>
      <c r="J1151">
        <f t="shared" si="209"/>
        <v>0</v>
      </c>
      <c r="K1151" s="8">
        <f>IF(OR($E1151=9,$E1151=5),VLOOKUP(J1151,KeyValues!$D$2:$E$562,2),IF(AND($E1151=14,NOT(VLOOKUP(J1151,KeyValues!$D$2:$E$562,2) = 0)),"???",0))</f>
        <v>0</v>
      </c>
      <c r="L1151">
        <f t="shared" si="210"/>
        <v>0</v>
      </c>
      <c r="M1151">
        <f t="shared" si="211"/>
        <v>0</v>
      </c>
      <c r="N1151">
        <f t="shared" si="212"/>
        <v>12</v>
      </c>
      <c r="O1151">
        <f t="shared" si="213"/>
        <v>0</v>
      </c>
      <c r="P1151">
        <f t="shared" si="214"/>
        <v>1</v>
      </c>
      <c r="Q1151">
        <f t="shared" si="215"/>
        <v>0</v>
      </c>
    </row>
    <row r="1152" spans="1:17" x14ac:dyDescent="0.25">
      <c r="A1152" t="s">
        <v>1150</v>
      </c>
      <c r="B1152" s="5" t="str">
        <f>VLOOKUP(I1152,KeyValues!$J$2:$K$1401,2)</f>
        <v>Chitin Bow</v>
      </c>
      <c r="C1152">
        <f t="shared" si="204"/>
        <v>2500</v>
      </c>
      <c r="D1152">
        <f t="shared" si="205"/>
        <v>125</v>
      </c>
      <c r="E1152">
        <f t="shared" si="206"/>
        <v>15</v>
      </c>
      <c r="F1152" s="7" t="str">
        <f>VLOOKUP(E1152,KeyValues!$A$2:$B1167,2)</f>
        <v>Specific Items</v>
      </c>
      <c r="G1152">
        <f t="shared" si="208"/>
        <v>52</v>
      </c>
      <c r="H1152" s="7" t="str">
        <f>VLOOKUP($G1152,KeyValues!$S$2:$T$64,2)</f>
        <v>Tie</v>
      </c>
      <c r="I1152">
        <f t="shared" si="207"/>
        <v>1151</v>
      </c>
      <c r="J1152">
        <f t="shared" si="209"/>
        <v>0</v>
      </c>
      <c r="K1152" s="8">
        <f>IF(OR($E1152=9,$E1152=5),VLOOKUP(J1152,KeyValues!$D$2:$E$562,2),IF(AND($E1152=14,NOT(VLOOKUP(J1152,KeyValues!$D$2:$E$562,2) = 0)),"???",0))</f>
        <v>0</v>
      </c>
      <c r="L1152">
        <f t="shared" si="210"/>
        <v>0</v>
      </c>
      <c r="M1152">
        <f t="shared" si="211"/>
        <v>0</v>
      </c>
      <c r="N1152">
        <f t="shared" si="212"/>
        <v>4</v>
      </c>
      <c r="O1152">
        <f t="shared" si="213"/>
        <v>0</v>
      </c>
      <c r="P1152">
        <f t="shared" si="214"/>
        <v>1</v>
      </c>
      <c r="Q1152">
        <f t="shared" si="215"/>
        <v>0</v>
      </c>
    </row>
    <row r="1153" spans="1:17" x14ac:dyDescent="0.25">
      <c r="A1153" t="s">
        <v>1151</v>
      </c>
      <c r="B1153" s="5" t="str">
        <f>VLOOKUP(I1153,KeyValues!$J$2:$K$1401,2)</f>
        <v>Wooper Bow</v>
      </c>
      <c r="C1153">
        <f t="shared" si="204"/>
        <v>2500</v>
      </c>
      <c r="D1153">
        <f t="shared" si="205"/>
        <v>125</v>
      </c>
      <c r="E1153">
        <f t="shared" si="206"/>
        <v>15</v>
      </c>
      <c r="F1153" s="7" t="str">
        <f>VLOOKUP(E1153,KeyValues!$A$2:$B1168,2)</f>
        <v>Specific Items</v>
      </c>
      <c r="G1153">
        <f t="shared" si="208"/>
        <v>52</v>
      </c>
      <c r="H1153" s="7" t="str">
        <f>VLOOKUP($G1153,KeyValues!$S$2:$T$64,2)</f>
        <v>Tie</v>
      </c>
      <c r="I1153">
        <f t="shared" si="207"/>
        <v>1152</v>
      </c>
      <c r="J1153">
        <f t="shared" si="209"/>
        <v>0</v>
      </c>
      <c r="K1153" s="8">
        <f>IF(OR($E1153=9,$E1153=5),VLOOKUP(J1153,KeyValues!$D$2:$E$562,2),IF(AND($E1153=14,NOT(VLOOKUP(J1153,KeyValues!$D$2:$E$562,2) = 0)),"???",0))</f>
        <v>0</v>
      </c>
      <c r="L1153">
        <f t="shared" si="210"/>
        <v>0</v>
      </c>
      <c r="M1153">
        <f t="shared" si="211"/>
        <v>0</v>
      </c>
      <c r="N1153">
        <f t="shared" si="212"/>
        <v>4</v>
      </c>
      <c r="O1153">
        <f t="shared" si="213"/>
        <v>0</v>
      </c>
      <c r="P1153">
        <f t="shared" si="214"/>
        <v>1</v>
      </c>
      <c r="Q1153">
        <f t="shared" si="215"/>
        <v>0</v>
      </c>
    </row>
    <row r="1154" spans="1:17" x14ac:dyDescent="0.25">
      <c r="A1154" t="s">
        <v>1152</v>
      </c>
      <c r="B1154" s="5" t="str">
        <f>VLOOKUP(I1154,KeyValues!$J$2:$K$1401,2)</f>
        <v>Quag-Torc</v>
      </c>
      <c r="C1154">
        <f t="shared" ref="C1154:C1217" si="216">HEX2DEC(MID($A1154,4,2)&amp;MID($A1154,1,2))</f>
        <v>2500</v>
      </c>
      <c r="D1154">
        <f t="shared" ref="D1154:D1217" si="217">HEX2DEC(MID($A1154,10,2)&amp;MID($A1154,7,2))</f>
        <v>125</v>
      </c>
      <c r="E1154">
        <f t="shared" ref="E1154:E1217" si="218">HEX2DEC(MID($A1154,13,2))</f>
        <v>15</v>
      </c>
      <c r="F1154" s="7" t="str">
        <f>VLOOKUP(E1154,KeyValues!$A$2:$B1169,2)</f>
        <v>Specific Items</v>
      </c>
      <c r="G1154">
        <f t="shared" si="208"/>
        <v>54</v>
      </c>
      <c r="H1154" s="7" t="str">
        <f>VLOOKUP($G1154,KeyValues!$S$2:$T$64,2)</f>
        <v>Ring</v>
      </c>
      <c r="I1154">
        <f t="shared" ref="I1154:I1217" si="219">HEX2DEC(MID($A1154,22,2)&amp;MID($A1154,19,2))</f>
        <v>1153</v>
      </c>
      <c r="J1154">
        <f t="shared" si="209"/>
        <v>0</v>
      </c>
      <c r="K1154" s="8">
        <f>IF(OR($E1154=9,$E1154=5),VLOOKUP(J1154,KeyValues!$D$2:$E$562,2),IF(AND($E1154=14,NOT(VLOOKUP(J1154,KeyValues!$D$2:$E$562,2) = 0)),"???",0))</f>
        <v>0</v>
      </c>
      <c r="L1154">
        <f t="shared" si="210"/>
        <v>0</v>
      </c>
      <c r="M1154">
        <f t="shared" si="211"/>
        <v>0</v>
      </c>
      <c r="N1154">
        <f t="shared" si="212"/>
        <v>5</v>
      </c>
      <c r="O1154">
        <f t="shared" si="213"/>
        <v>0</v>
      </c>
      <c r="P1154">
        <f t="shared" si="214"/>
        <v>1</v>
      </c>
      <c r="Q1154">
        <f t="shared" si="215"/>
        <v>0</v>
      </c>
    </row>
    <row r="1155" spans="1:17" x14ac:dyDescent="0.25">
      <c r="A1155" t="s">
        <v>1153</v>
      </c>
      <c r="B1155" s="5" t="str">
        <f>VLOOKUP(I1155,KeyValues!$J$2:$K$1401,2)</f>
        <v>Murkrow Hat</v>
      </c>
      <c r="C1155">
        <f t="shared" si="216"/>
        <v>2500</v>
      </c>
      <c r="D1155">
        <f t="shared" si="217"/>
        <v>125</v>
      </c>
      <c r="E1155">
        <f t="shared" si="218"/>
        <v>15</v>
      </c>
      <c r="F1155" s="7" t="str">
        <f>VLOOKUP(E1155,KeyValues!$A$2:$B1170,2)</f>
        <v>Specific Items</v>
      </c>
      <c r="G1155">
        <f t="shared" ref="G1155:G1218" si="220">HEX2DEC(MID($A1155,16,2))</f>
        <v>43</v>
      </c>
      <c r="H1155" s="7" t="str">
        <f>VLOOKUP($G1155,KeyValues!$S$2:$T$64,2)</f>
        <v>Hat</v>
      </c>
      <c r="I1155">
        <f t="shared" si="219"/>
        <v>1154</v>
      </c>
      <c r="J1155">
        <f t="shared" ref="J1155:J1218" si="221">HEX2DEC(MID($A1155,28,2)&amp;MID($A1155,25,2))</f>
        <v>0</v>
      </c>
      <c r="K1155" s="8">
        <f>IF(OR($E1155=9,$E1155=5),VLOOKUP(J1155,KeyValues!$D$2:$E$562,2),IF(AND($E1155=14,NOT(VLOOKUP(J1155,KeyValues!$D$2:$E$562,2) = 0)),"???",0))</f>
        <v>0</v>
      </c>
      <c r="L1155">
        <f t="shared" ref="L1155:L1218" si="222">HEX2DEC(MID($A1155,31,2))</f>
        <v>0</v>
      </c>
      <c r="M1155">
        <f t="shared" ref="M1155:M1218" si="223">HEX2DEC(MID($A1155,34,2))</f>
        <v>0</v>
      </c>
      <c r="N1155">
        <f t="shared" ref="N1155:N1218" si="224">HEX2DEC(MID($A1155,37,2))</f>
        <v>13</v>
      </c>
      <c r="O1155">
        <f t="shared" ref="O1155:O1218" si="225">HEX2DEC(MID($A1155,40,2))</f>
        <v>0</v>
      </c>
      <c r="P1155">
        <f t="shared" ref="P1155:P1218" si="226">HEX2DEC(MID($A1155,43,2))</f>
        <v>1</v>
      </c>
      <c r="Q1155">
        <f t="shared" ref="Q1155:Q1218" si="227">HEX2DEC(MID($A1155,46,2))</f>
        <v>0</v>
      </c>
    </row>
    <row r="1156" spans="1:17" x14ac:dyDescent="0.25">
      <c r="A1156" t="s">
        <v>1154</v>
      </c>
      <c r="B1156" s="5" t="str">
        <f>VLOOKUP(I1156,KeyValues!$J$2:$K$1401,2)</f>
        <v>King Cap</v>
      </c>
      <c r="C1156">
        <f t="shared" si="216"/>
        <v>2500</v>
      </c>
      <c r="D1156">
        <f t="shared" si="217"/>
        <v>125</v>
      </c>
      <c r="E1156">
        <f t="shared" si="218"/>
        <v>15</v>
      </c>
      <c r="F1156" s="7" t="str">
        <f>VLOOKUP(E1156,KeyValues!$A$2:$B1171,2)</f>
        <v>Specific Items</v>
      </c>
      <c r="G1156">
        <f t="shared" si="220"/>
        <v>43</v>
      </c>
      <c r="H1156" s="7" t="str">
        <f>VLOOKUP($G1156,KeyValues!$S$2:$T$64,2)</f>
        <v>Hat</v>
      </c>
      <c r="I1156">
        <f t="shared" si="219"/>
        <v>1155</v>
      </c>
      <c r="J1156">
        <f t="shared" si="221"/>
        <v>0</v>
      </c>
      <c r="K1156" s="8">
        <f>IF(OR($E1156=9,$E1156=5),VLOOKUP(J1156,KeyValues!$D$2:$E$562,2),IF(AND($E1156=14,NOT(VLOOKUP(J1156,KeyValues!$D$2:$E$562,2) = 0)),"???",0))</f>
        <v>0</v>
      </c>
      <c r="L1156">
        <f t="shared" si="222"/>
        <v>0</v>
      </c>
      <c r="M1156">
        <f t="shared" si="223"/>
        <v>0</v>
      </c>
      <c r="N1156">
        <f t="shared" si="224"/>
        <v>3</v>
      </c>
      <c r="O1156">
        <f t="shared" si="225"/>
        <v>0</v>
      </c>
      <c r="P1156">
        <f t="shared" si="226"/>
        <v>1</v>
      </c>
      <c r="Q1156">
        <f t="shared" si="227"/>
        <v>0</v>
      </c>
    </row>
    <row r="1157" spans="1:17" x14ac:dyDescent="0.25">
      <c r="A1157" t="s">
        <v>1155</v>
      </c>
      <c r="B1157" s="5" t="str">
        <f>VLOOKUP(I1157,KeyValues!$J$2:$K$1401,2)</f>
        <v>Misdrea-Cape</v>
      </c>
      <c r="C1157">
        <f t="shared" si="216"/>
        <v>2500</v>
      </c>
      <c r="D1157">
        <f t="shared" si="217"/>
        <v>125</v>
      </c>
      <c r="E1157">
        <f t="shared" si="218"/>
        <v>15</v>
      </c>
      <c r="F1157" s="7" t="str">
        <f>VLOOKUP(E1157,KeyValues!$A$2:$B1172,2)</f>
        <v>Specific Items</v>
      </c>
      <c r="G1157">
        <f t="shared" si="220"/>
        <v>37</v>
      </c>
      <c r="H1157" s="7" t="str">
        <f>VLOOKUP($G1157,KeyValues!$S$2:$T$64,2)</f>
        <v>Scarf 2</v>
      </c>
      <c r="I1157">
        <f t="shared" si="219"/>
        <v>1156</v>
      </c>
      <c r="J1157">
        <f t="shared" si="221"/>
        <v>0</v>
      </c>
      <c r="K1157" s="8">
        <f>IF(OR($E1157=9,$E1157=5),VLOOKUP(J1157,KeyValues!$D$2:$E$562,2),IF(AND($E1157=14,NOT(VLOOKUP(J1157,KeyValues!$D$2:$E$562,2) = 0)),"???",0))</f>
        <v>0</v>
      </c>
      <c r="L1157">
        <f t="shared" si="222"/>
        <v>0</v>
      </c>
      <c r="M1157">
        <f t="shared" si="223"/>
        <v>0</v>
      </c>
      <c r="N1157">
        <f t="shared" si="224"/>
        <v>3</v>
      </c>
      <c r="O1157">
        <f t="shared" si="225"/>
        <v>0</v>
      </c>
      <c r="P1157">
        <f t="shared" si="226"/>
        <v>1</v>
      </c>
      <c r="Q1157">
        <f t="shared" si="227"/>
        <v>0</v>
      </c>
    </row>
    <row r="1158" spans="1:17" x14ac:dyDescent="0.25">
      <c r="A1158" t="s">
        <v>1156</v>
      </c>
      <c r="B1158" s="5" t="str">
        <f>VLOOKUP(I1158,KeyValues!$J$2:$K$1401,2)</f>
        <v>Cryptic Sash</v>
      </c>
      <c r="C1158">
        <f t="shared" si="216"/>
        <v>2500</v>
      </c>
      <c r="D1158">
        <f t="shared" si="217"/>
        <v>125</v>
      </c>
      <c r="E1158">
        <f t="shared" si="218"/>
        <v>15</v>
      </c>
      <c r="F1158" s="7" t="str">
        <f>VLOOKUP(E1158,KeyValues!$A$2:$B1173,2)</f>
        <v>Specific Items</v>
      </c>
      <c r="G1158">
        <f t="shared" si="220"/>
        <v>37</v>
      </c>
      <c r="H1158" s="7" t="str">
        <f>VLOOKUP($G1158,KeyValues!$S$2:$T$64,2)</f>
        <v>Scarf 2</v>
      </c>
      <c r="I1158">
        <f t="shared" si="219"/>
        <v>1157</v>
      </c>
      <c r="J1158">
        <f t="shared" si="221"/>
        <v>0</v>
      </c>
      <c r="K1158" s="8">
        <f>IF(OR($E1158=9,$E1158=5),VLOOKUP(J1158,KeyValues!$D$2:$E$562,2),IF(AND($E1158=14,NOT(VLOOKUP(J1158,KeyValues!$D$2:$E$562,2) = 0)),"???",0))</f>
        <v>0</v>
      </c>
      <c r="L1158">
        <f t="shared" si="222"/>
        <v>0</v>
      </c>
      <c r="M1158">
        <f t="shared" si="223"/>
        <v>0</v>
      </c>
      <c r="N1158">
        <f t="shared" si="224"/>
        <v>0</v>
      </c>
      <c r="O1158">
        <f t="shared" si="225"/>
        <v>0</v>
      </c>
      <c r="P1158">
        <f t="shared" si="226"/>
        <v>1</v>
      </c>
      <c r="Q1158">
        <f t="shared" si="227"/>
        <v>0</v>
      </c>
    </row>
    <row r="1159" spans="1:17" x14ac:dyDescent="0.25">
      <c r="A1159" t="s">
        <v>1157</v>
      </c>
      <c r="B1159" s="5" t="str">
        <f>VLOOKUP(I1159,KeyValues!$J$2:$K$1401,2)</f>
        <v>Reverse Bow</v>
      </c>
      <c r="C1159">
        <f t="shared" si="216"/>
        <v>2500</v>
      </c>
      <c r="D1159">
        <f t="shared" si="217"/>
        <v>125</v>
      </c>
      <c r="E1159">
        <f t="shared" si="218"/>
        <v>15</v>
      </c>
      <c r="F1159" s="7" t="str">
        <f>VLOOKUP(E1159,KeyValues!$A$2:$B1174,2)</f>
        <v>Specific Items</v>
      </c>
      <c r="G1159">
        <f t="shared" si="220"/>
        <v>52</v>
      </c>
      <c r="H1159" s="7" t="str">
        <f>VLOOKUP($G1159,KeyValues!$S$2:$T$64,2)</f>
        <v>Tie</v>
      </c>
      <c r="I1159">
        <f t="shared" si="219"/>
        <v>1158</v>
      </c>
      <c r="J1159">
        <f t="shared" si="221"/>
        <v>0</v>
      </c>
      <c r="K1159" s="8">
        <f>IF(OR($E1159=9,$E1159=5),VLOOKUP(J1159,KeyValues!$D$2:$E$562,2),IF(AND($E1159=14,NOT(VLOOKUP(J1159,KeyValues!$D$2:$E$562,2) = 0)),"???",0))</f>
        <v>0</v>
      </c>
      <c r="L1159">
        <f t="shared" si="222"/>
        <v>0</v>
      </c>
      <c r="M1159">
        <f t="shared" si="223"/>
        <v>0</v>
      </c>
      <c r="N1159">
        <f t="shared" si="224"/>
        <v>4</v>
      </c>
      <c r="O1159">
        <f t="shared" si="225"/>
        <v>0</v>
      </c>
      <c r="P1159">
        <f t="shared" si="226"/>
        <v>1</v>
      </c>
      <c r="Q1159">
        <f t="shared" si="227"/>
        <v>0</v>
      </c>
    </row>
    <row r="1160" spans="1:17" x14ac:dyDescent="0.25">
      <c r="A1160" t="s">
        <v>1158</v>
      </c>
      <c r="B1160" s="5" t="str">
        <f>VLOOKUP(I1160,KeyValues!$J$2:$K$1401,2)</f>
        <v>Robust Bow</v>
      </c>
      <c r="C1160">
        <f t="shared" si="216"/>
        <v>2500</v>
      </c>
      <c r="D1160">
        <f t="shared" si="217"/>
        <v>125</v>
      </c>
      <c r="E1160">
        <f t="shared" si="218"/>
        <v>15</v>
      </c>
      <c r="F1160" s="7" t="str">
        <f>VLOOKUP(E1160,KeyValues!$A$2:$B1175,2)</f>
        <v>Specific Items</v>
      </c>
      <c r="G1160">
        <f t="shared" si="220"/>
        <v>52</v>
      </c>
      <c r="H1160" s="7" t="str">
        <f>VLOOKUP($G1160,KeyValues!$S$2:$T$64,2)</f>
        <v>Tie</v>
      </c>
      <c r="I1160">
        <f t="shared" si="219"/>
        <v>1159</v>
      </c>
      <c r="J1160">
        <f t="shared" si="221"/>
        <v>0</v>
      </c>
      <c r="K1160" s="8">
        <f>IF(OR($E1160=9,$E1160=5),VLOOKUP(J1160,KeyValues!$D$2:$E$562,2),IF(AND($E1160=14,NOT(VLOOKUP(J1160,KeyValues!$D$2:$E$562,2) = 0)),"???",0))</f>
        <v>0</v>
      </c>
      <c r="L1160">
        <f t="shared" si="222"/>
        <v>0</v>
      </c>
      <c r="M1160">
        <f t="shared" si="223"/>
        <v>0</v>
      </c>
      <c r="N1160">
        <f t="shared" si="224"/>
        <v>4</v>
      </c>
      <c r="O1160">
        <f t="shared" si="225"/>
        <v>0</v>
      </c>
      <c r="P1160">
        <f t="shared" si="226"/>
        <v>1</v>
      </c>
      <c r="Q1160">
        <f t="shared" si="227"/>
        <v>0</v>
      </c>
    </row>
    <row r="1161" spans="1:17" x14ac:dyDescent="0.25">
      <c r="A1161" t="s">
        <v>1159</v>
      </c>
      <c r="B1161" s="5" t="str">
        <f>VLOOKUP(I1161,KeyValues!$J$2:$K$1401,2)</f>
        <v>Dense Poncho</v>
      </c>
      <c r="C1161">
        <f t="shared" si="216"/>
        <v>2500</v>
      </c>
      <c r="D1161">
        <f t="shared" si="217"/>
        <v>125</v>
      </c>
      <c r="E1161">
        <f t="shared" si="218"/>
        <v>15</v>
      </c>
      <c r="F1161" s="7" t="str">
        <f>VLOOKUP(E1161,KeyValues!$A$2:$B1176,2)</f>
        <v>Specific Items</v>
      </c>
      <c r="G1161">
        <f t="shared" si="220"/>
        <v>57</v>
      </c>
      <c r="H1161" s="7" t="str">
        <f>VLOOKUP($G1161,KeyValues!$S$2:$T$64,2)</f>
        <v>Robe</v>
      </c>
      <c r="I1161">
        <f t="shared" si="219"/>
        <v>1160</v>
      </c>
      <c r="J1161">
        <f t="shared" si="221"/>
        <v>0</v>
      </c>
      <c r="K1161" s="8">
        <f>IF(OR($E1161=9,$E1161=5),VLOOKUP(J1161,KeyValues!$D$2:$E$562,2),IF(AND($E1161=14,NOT(VLOOKUP(J1161,KeyValues!$D$2:$E$562,2) = 0)),"???",0))</f>
        <v>0</v>
      </c>
      <c r="L1161">
        <f t="shared" si="222"/>
        <v>0</v>
      </c>
      <c r="M1161">
        <f t="shared" si="223"/>
        <v>0</v>
      </c>
      <c r="N1161">
        <f t="shared" si="224"/>
        <v>12</v>
      </c>
      <c r="O1161">
        <f t="shared" si="225"/>
        <v>0</v>
      </c>
      <c r="P1161">
        <f t="shared" si="226"/>
        <v>1</v>
      </c>
      <c r="Q1161">
        <f t="shared" si="227"/>
        <v>0</v>
      </c>
    </row>
    <row r="1162" spans="1:17" x14ac:dyDescent="0.25">
      <c r="A1162" t="s">
        <v>1160</v>
      </c>
      <c r="B1162" s="5" t="str">
        <f>VLOOKUP(I1162,KeyValues!$J$2:$K$1401,2)</f>
        <v>Escape Scarf</v>
      </c>
      <c r="C1162">
        <f t="shared" si="216"/>
        <v>2500</v>
      </c>
      <c r="D1162">
        <f t="shared" si="217"/>
        <v>125</v>
      </c>
      <c r="E1162">
        <f t="shared" si="218"/>
        <v>15</v>
      </c>
      <c r="F1162" s="7" t="str">
        <f>VLOOKUP(E1162,KeyValues!$A$2:$B1177,2)</f>
        <v>Specific Items</v>
      </c>
      <c r="G1162">
        <f t="shared" si="220"/>
        <v>37</v>
      </c>
      <c r="H1162" s="7" t="str">
        <f>VLOOKUP($G1162,KeyValues!$S$2:$T$64,2)</f>
        <v>Scarf 2</v>
      </c>
      <c r="I1162">
        <f t="shared" si="219"/>
        <v>1161</v>
      </c>
      <c r="J1162">
        <f t="shared" si="221"/>
        <v>0</v>
      </c>
      <c r="K1162" s="8">
        <f>IF(OR($E1162=9,$E1162=5),VLOOKUP(J1162,KeyValues!$D$2:$E$562,2),IF(AND($E1162=14,NOT(VLOOKUP(J1162,KeyValues!$D$2:$E$562,2) = 0)),"???",0))</f>
        <v>0</v>
      </c>
      <c r="L1162">
        <f t="shared" si="222"/>
        <v>0</v>
      </c>
      <c r="M1162">
        <f t="shared" si="223"/>
        <v>0</v>
      </c>
      <c r="N1162">
        <f t="shared" si="224"/>
        <v>12</v>
      </c>
      <c r="O1162">
        <f t="shared" si="225"/>
        <v>0</v>
      </c>
      <c r="P1162">
        <f t="shared" si="226"/>
        <v>1</v>
      </c>
      <c r="Q1162">
        <f t="shared" si="227"/>
        <v>0</v>
      </c>
    </row>
    <row r="1163" spans="1:17" x14ac:dyDescent="0.25">
      <c r="A1163" t="s">
        <v>1161</v>
      </c>
      <c r="B1163" s="5" t="str">
        <f>VLOOKUP(I1163,KeyValues!$J$2:$K$1401,2)</f>
        <v>Takeoff Ruff</v>
      </c>
      <c r="C1163">
        <f t="shared" si="216"/>
        <v>2500</v>
      </c>
      <c r="D1163">
        <f t="shared" si="217"/>
        <v>125</v>
      </c>
      <c r="E1163">
        <f t="shared" si="218"/>
        <v>15</v>
      </c>
      <c r="F1163" s="7" t="str">
        <f>VLOOKUP(E1163,KeyValues!$A$2:$B1178,2)</f>
        <v>Specific Items</v>
      </c>
      <c r="G1163">
        <f t="shared" si="220"/>
        <v>37</v>
      </c>
      <c r="H1163" s="7" t="str">
        <f>VLOOKUP($G1163,KeyValues!$S$2:$T$64,2)</f>
        <v>Scarf 2</v>
      </c>
      <c r="I1163">
        <f t="shared" si="219"/>
        <v>1162</v>
      </c>
      <c r="J1163">
        <f t="shared" si="221"/>
        <v>0</v>
      </c>
      <c r="K1163" s="8">
        <f>IF(OR($E1163=9,$E1163=5),VLOOKUP(J1163,KeyValues!$D$2:$E$562,2),IF(AND($E1163=14,NOT(VLOOKUP(J1163,KeyValues!$D$2:$E$562,2) = 0)),"???",0))</f>
        <v>0</v>
      </c>
      <c r="L1163">
        <f t="shared" si="222"/>
        <v>0</v>
      </c>
      <c r="M1163">
        <f t="shared" si="223"/>
        <v>0</v>
      </c>
      <c r="N1163">
        <f t="shared" si="224"/>
        <v>14</v>
      </c>
      <c r="O1163">
        <f t="shared" si="225"/>
        <v>0</v>
      </c>
      <c r="P1163">
        <f t="shared" si="226"/>
        <v>1</v>
      </c>
      <c r="Q1163">
        <f t="shared" si="227"/>
        <v>0</v>
      </c>
    </row>
    <row r="1164" spans="1:17" x14ac:dyDescent="0.25">
      <c r="A1164" t="s">
        <v>1162</v>
      </c>
      <c r="B1164" s="5" t="str">
        <f>VLOOKUP(I1164,KeyValues!$J$2:$K$1401,2)</f>
        <v>Quartz Torc</v>
      </c>
      <c r="C1164">
        <f t="shared" si="216"/>
        <v>2500</v>
      </c>
      <c r="D1164">
        <f t="shared" si="217"/>
        <v>125</v>
      </c>
      <c r="E1164">
        <f t="shared" si="218"/>
        <v>15</v>
      </c>
      <c r="F1164" s="7" t="str">
        <f>VLOOKUP(E1164,KeyValues!$A$2:$B1179,2)</f>
        <v>Specific Items</v>
      </c>
      <c r="G1164">
        <f t="shared" si="220"/>
        <v>54</v>
      </c>
      <c r="H1164" s="7" t="str">
        <f>VLOOKUP($G1164,KeyValues!$S$2:$T$64,2)</f>
        <v>Ring</v>
      </c>
      <c r="I1164">
        <f t="shared" si="219"/>
        <v>1163</v>
      </c>
      <c r="J1164">
        <f t="shared" si="221"/>
        <v>0</v>
      </c>
      <c r="K1164" s="8">
        <f>IF(OR($E1164=9,$E1164=5),VLOOKUP(J1164,KeyValues!$D$2:$E$562,2),IF(AND($E1164=14,NOT(VLOOKUP(J1164,KeyValues!$D$2:$E$562,2) = 0)),"???",0))</f>
        <v>0</v>
      </c>
      <c r="L1164">
        <f t="shared" si="222"/>
        <v>0</v>
      </c>
      <c r="M1164">
        <f t="shared" si="223"/>
        <v>0</v>
      </c>
      <c r="N1164">
        <f t="shared" si="224"/>
        <v>5</v>
      </c>
      <c r="O1164">
        <f t="shared" si="225"/>
        <v>0</v>
      </c>
      <c r="P1164">
        <f t="shared" si="226"/>
        <v>1</v>
      </c>
      <c r="Q1164">
        <f t="shared" si="227"/>
        <v>0</v>
      </c>
    </row>
    <row r="1165" spans="1:17" x14ac:dyDescent="0.25">
      <c r="A1165" t="s">
        <v>1163</v>
      </c>
      <c r="B1165" s="5" t="str">
        <f>VLOOKUP(I1165,KeyValues!$J$2:$K$1401,2)</f>
        <v>Snub-Cape</v>
      </c>
      <c r="C1165">
        <f t="shared" si="216"/>
        <v>2500</v>
      </c>
      <c r="D1165">
        <f t="shared" si="217"/>
        <v>125</v>
      </c>
      <c r="E1165">
        <f t="shared" si="218"/>
        <v>15</v>
      </c>
      <c r="F1165" s="7" t="str">
        <f>VLOOKUP(E1165,KeyValues!$A$2:$B1180,2)</f>
        <v>Specific Items</v>
      </c>
      <c r="G1165">
        <f t="shared" si="220"/>
        <v>37</v>
      </c>
      <c r="H1165" s="7" t="str">
        <f>VLOOKUP($G1165,KeyValues!$S$2:$T$64,2)</f>
        <v>Scarf 2</v>
      </c>
      <c r="I1165">
        <f t="shared" si="219"/>
        <v>1164</v>
      </c>
      <c r="J1165">
        <f t="shared" si="221"/>
        <v>0</v>
      </c>
      <c r="K1165" s="8">
        <f>IF(OR($E1165=9,$E1165=5),VLOOKUP(J1165,KeyValues!$D$2:$E$562,2),IF(AND($E1165=14,NOT(VLOOKUP(J1165,KeyValues!$D$2:$E$562,2) = 0)),"???",0))</f>
        <v>0</v>
      </c>
      <c r="L1165">
        <f t="shared" si="222"/>
        <v>0</v>
      </c>
      <c r="M1165">
        <f t="shared" si="223"/>
        <v>0</v>
      </c>
      <c r="N1165">
        <f t="shared" si="224"/>
        <v>3</v>
      </c>
      <c r="O1165">
        <f t="shared" si="225"/>
        <v>0</v>
      </c>
      <c r="P1165">
        <f t="shared" si="226"/>
        <v>1</v>
      </c>
      <c r="Q1165">
        <f t="shared" si="227"/>
        <v>0</v>
      </c>
    </row>
    <row r="1166" spans="1:17" x14ac:dyDescent="0.25">
      <c r="A1166" t="s">
        <v>1164</v>
      </c>
      <c r="B1166" s="5" t="str">
        <f>VLOOKUP(I1166,KeyValues!$J$2:$K$1401,2)</f>
        <v>Stern Sash</v>
      </c>
      <c r="C1166">
        <f t="shared" si="216"/>
        <v>2500</v>
      </c>
      <c r="D1166">
        <f t="shared" si="217"/>
        <v>125</v>
      </c>
      <c r="E1166">
        <f t="shared" si="218"/>
        <v>15</v>
      </c>
      <c r="F1166" s="7" t="str">
        <f>VLOOKUP(E1166,KeyValues!$A$2:$B1181,2)</f>
        <v>Specific Items</v>
      </c>
      <c r="G1166">
        <f t="shared" si="220"/>
        <v>37</v>
      </c>
      <c r="H1166" s="7" t="str">
        <f>VLOOKUP($G1166,KeyValues!$S$2:$T$64,2)</f>
        <v>Scarf 2</v>
      </c>
      <c r="I1166">
        <f t="shared" si="219"/>
        <v>1165</v>
      </c>
      <c r="J1166">
        <f t="shared" si="221"/>
        <v>0</v>
      </c>
      <c r="K1166" s="8">
        <f>IF(OR($E1166=9,$E1166=5),VLOOKUP(J1166,KeyValues!$D$2:$E$562,2),IF(AND($E1166=14,NOT(VLOOKUP(J1166,KeyValues!$D$2:$E$562,2) = 0)),"???",0))</f>
        <v>0</v>
      </c>
      <c r="L1166">
        <f t="shared" si="222"/>
        <v>0</v>
      </c>
      <c r="M1166">
        <f t="shared" si="223"/>
        <v>0</v>
      </c>
      <c r="N1166">
        <f t="shared" si="224"/>
        <v>0</v>
      </c>
      <c r="O1166">
        <f t="shared" si="225"/>
        <v>0</v>
      </c>
      <c r="P1166">
        <f t="shared" si="226"/>
        <v>1</v>
      </c>
      <c r="Q1166">
        <f t="shared" si="227"/>
        <v>0</v>
      </c>
    </row>
    <row r="1167" spans="1:17" x14ac:dyDescent="0.25">
      <c r="A1167" t="s">
        <v>1165</v>
      </c>
      <c r="B1167" s="5" t="str">
        <f>VLOOKUP(I1167,KeyValues!$J$2:$K$1401,2)</f>
        <v>Qwilfish Bow</v>
      </c>
      <c r="C1167">
        <f t="shared" si="216"/>
        <v>2500</v>
      </c>
      <c r="D1167">
        <f t="shared" si="217"/>
        <v>125</v>
      </c>
      <c r="E1167">
        <f t="shared" si="218"/>
        <v>15</v>
      </c>
      <c r="F1167" s="7" t="str">
        <f>VLOOKUP(E1167,KeyValues!$A$2:$B1182,2)</f>
        <v>Specific Items</v>
      </c>
      <c r="G1167">
        <f t="shared" si="220"/>
        <v>52</v>
      </c>
      <c r="H1167" s="7" t="str">
        <f>VLOOKUP($G1167,KeyValues!$S$2:$T$64,2)</f>
        <v>Tie</v>
      </c>
      <c r="I1167">
        <f t="shared" si="219"/>
        <v>1166</v>
      </c>
      <c r="J1167">
        <f t="shared" si="221"/>
        <v>0</v>
      </c>
      <c r="K1167" s="8">
        <f>IF(OR($E1167=9,$E1167=5),VLOOKUP(J1167,KeyValues!$D$2:$E$562,2),IF(AND($E1167=14,NOT(VLOOKUP(J1167,KeyValues!$D$2:$E$562,2) = 0)),"???",0))</f>
        <v>0</v>
      </c>
      <c r="L1167">
        <f t="shared" si="222"/>
        <v>0</v>
      </c>
      <c r="M1167">
        <f t="shared" si="223"/>
        <v>0</v>
      </c>
      <c r="N1167">
        <f t="shared" si="224"/>
        <v>4</v>
      </c>
      <c r="O1167">
        <f t="shared" si="225"/>
        <v>0</v>
      </c>
      <c r="P1167">
        <f t="shared" si="226"/>
        <v>1</v>
      </c>
      <c r="Q1167">
        <f t="shared" si="227"/>
        <v>0</v>
      </c>
    </row>
    <row r="1168" spans="1:17" x14ac:dyDescent="0.25">
      <c r="A1168" t="s">
        <v>1166</v>
      </c>
      <c r="B1168" s="5" t="str">
        <f>VLOOKUP(I1168,KeyValues!$J$2:$K$1401,2)</f>
        <v>Shuckle Bow</v>
      </c>
      <c r="C1168">
        <f t="shared" si="216"/>
        <v>2500</v>
      </c>
      <c r="D1168">
        <f t="shared" si="217"/>
        <v>125</v>
      </c>
      <c r="E1168">
        <f t="shared" si="218"/>
        <v>15</v>
      </c>
      <c r="F1168" s="7" t="str">
        <f>VLOOKUP(E1168,KeyValues!$A$2:$B1183,2)</f>
        <v>Specific Items</v>
      </c>
      <c r="G1168">
        <f t="shared" si="220"/>
        <v>52</v>
      </c>
      <c r="H1168" s="7" t="str">
        <f>VLOOKUP($G1168,KeyValues!$S$2:$T$64,2)</f>
        <v>Tie</v>
      </c>
      <c r="I1168">
        <f t="shared" si="219"/>
        <v>1167</v>
      </c>
      <c r="J1168">
        <f t="shared" si="221"/>
        <v>0</v>
      </c>
      <c r="K1168" s="8">
        <f>IF(OR($E1168=9,$E1168=5),VLOOKUP(J1168,KeyValues!$D$2:$E$562,2),IF(AND($E1168=14,NOT(VLOOKUP(J1168,KeyValues!$D$2:$E$562,2) = 0)),"???",0))</f>
        <v>0</v>
      </c>
      <c r="L1168">
        <f t="shared" si="222"/>
        <v>0</v>
      </c>
      <c r="M1168">
        <f t="shared" si="223"/>
        <v>0</v>
      </c>
      <c r="N1168">
        <f t="shared" si="224"/>
        <v>4</v>
      </c>
      <c r="O1168">
        <f t="shared" si="225"/>
        <v>0</v>
      </c>
      <c r="P1168">
        <f t="shared" si="226"/>
        <v>1</v>
      </c>
      <c r="Q1168">
        <f t="shared" si="227"/>
        <v>0</v>
      </c>
    </row>
    <row r="1169" spans="1:17" x14ac:dyDescent="0.25">
      <c r="A1169" t="s">
        <v>1167</v>
      </c>
      <c r="B1169" s="5" t="str">
        <f>VLOOKUP(I1169,KeyValues!$J$2:$K$1401,2)</f>
        <v>Horn Torc</v>
      </c>
      <c r="C1169">
        <f t="shared" si="216"/>
        <v>2500</v>
      </c>
      <c r="D1169">
        <f t="shared" si="217"/>
        <v>125</v>
      </c>
      <c r="E1169">
        <f t="shared" si="218"/>
        <v>15</v>
      </c>
      <c r="F1169" s="7" t="str">
        <f>VLOOKUP(E1169,KeyValues!$A$2:$B1184,2)</f>
        <v>Specific Items</v>
      </c>
      <c r="G1169">
        <f t="shared" si="220"/>
        <v>54</v>
      </c>
      <c r="H1169" s="7" t="str">
        <f>VLOOKUP($G1169,KeyValues!$S$2:$T$64,2)</f>
        <v>Ring</v>
      </c>
      <c r="I1169">
        <f t="shared" si="219"/>
        <v>1168</v>
      </c>
      <c r="J1169">
        <f t="shared" si="221"/>
        <v>0</v>
      </c>
      <c r="K1169" s="8">
        <f>IF(OR($E1169=9,$E1169=5),VLOOKUP(J1169,KeyValues!$D$2:$E$562,2),IF(AND($E1169=14,NOT(VLOOKUP(J1169,KeyValues!$D$2:$E$562,2) = 0)),"???",0))</f>
        <v>0</v>
      </c>
      <c r="L1169">
        <f t="shared" si="222"/>
        <v>0</v>
      </c>
      <c r="M1169">
        <f t="shared" si="223"/>
        <v>0</v>
      </c>
      <c r="N1169">
        <f t="shared" si="224"/>
        <v>5</v>
      </c>
      <c r="O1169">
        <f t="shared" si="225"/>
        <v>0</v>
      </c>
      <c r="P1169">
        <f t="shared" si="226"/>
        <v>1</v>
      </c>
      <c r="Q1169">
        <f t="shared" si="227"/>
        <v>0</v>
      </c>
    </row>
    <row r="1170" spans="1:17" x14ac:dyDescent="0.25">
      <c r="A1170" t="s">
        <v>1168</v>
      </c>
      <c r="B1170" s="5" t="str">
        <f>VLOOKUP(I1170,KeyValues!$J$2:$K$1401,2)</f>
        <v>Lava Bow</v>
      </c>
      <c r="C1170">
        <f t="shared" si="216"/>
        <v>2500</v>
      </c>
      <c r="D1170">
        <f t="shared" si="217"/>
        <v>125</v>
      </c>
      <c r="E1170">
        <f t="shared" si="218"/>
        <v>15</v>
      </c>
      <c r="F1170" s="7" t="str">
        <f>VLOOKUP(E1170,KeyValues!$A$2:$B1185,2)</f>
        <v>Specific Items</v>
      </c>
      <c r="G1170">
        <f t="shared" si="220"/>
        <v>52</v>
      </c>
      <c r="H1170" s="7" t="str">
        <f>VLOOKUP($G1170,KeyValues!$S$2:$T$64,2)</f>
        <v>Tie</v>
      </c>
      <c r="I1170">
        <f t="shared" si="219"/>
        <v>1169</v>
      </c>
      <c r="J1170">
        <f t="shared" si="221"/>
        <v>0</v>
      </c>
      <c r="K1170" s="8">
        <f>IF(OR($E1170=9,$E1170=5),VLOOKUP(J1170,KeyValues!$D$2:$E$562,2),IF(AND($E1170=14,NOT(VLOOKUP(J1170,KeyValues!$D$2:$E$562,2) = 0)),"???",0))</f>
        <v>0</v>
      </c>
      <c r="L1170">
        <f t="shared" si="222"/>
        <v>0</v>
      </c>
      <c r="M1170">
        <f t="shared" si="223"/>
        <v>0</v>
      </c>
      <c r="N1170">
        <f t="shared" si="224"/>
        <v>4</v>
      </c>
      <c r="O1170">
        <f t="shared" si="225"/>
        <v>0</v>
      </c>
      <c r="P1170">
        <f t="shared" si="226"/>
        <v>1</v>
      </c>
      <c r="Q1170">
        <f t="shared" si="227"/>
        <v>0</v>
      </c>
    </row>
    <row r="1171" spans="1:17" x14ac:dyDescent="0.25">
      <c r="A1171" t="s">
        <v>1169</v>
      </c>
      <c r="B1171" s="5" t="str">
        <f>VLOOKUP(I1171,KeyValues!$J$2:$K$1401,2)</f>
        <v>Torrid Scarf</v>
      </c>
      <c r="C1171">
        <f t="shared" si="216"/>
        <v>2500</v>
      </c>
      <c r="D1171">
        <f t="shared" si="217"/>
        <v>125</v>
      </c>
      <c r="E1171">
        <f t="shared" si="218"/>
        <v>15</v>
      </c>
      <c r="F1171" s="7" t="str">
        <f>VLOOKUP(E1171,KeyValues!$A$2:$B1186,2)</f>
        <v>Specific Items</v>
      </c>
      <c r="G1171">
        <f t="shared" si="220"/>
        <v>37</v>
      </c>
      <c r="H1171" s="7" t="str">
        <f>VLOOKUP($G1171,KeyValues!$S$2:$T$64,2)</f>
        <v>Scarf 2</v>
      </c>
      <c r="I1171">
        <f t="shared" si="219"/>
        <v>1170</v>
      </c>
      <c r="J1171">
        <f t="shared" si="221"/>
        <v>0</v>
      </c>
      <c r="K1171" s="8">
        <f>IF(OR($E1171=9,$E1171=5),VLOOKUP(J1171,KeyValues!$D$2:$E$562,2),IF(AND($E1171=14,NOT(VLOOKUP(J1171,KeyValues!$D$2:$E$562,2) = 0)),"???",0))</f>
        <v>0</v>
      </c>
      <c r="L1171">
        <f t="shared" si="222"/>
        <v>0</v>
      </c>
      <c r="M1171">
        <f t="shared" si="223"/>
        <v>0</v>
      </c>
      <c r="N1171">
        <f t="shared" si="224"/>
        <v>12</v>
      </c>
      <c r="O1171">
        <f t="shared" si="225"/>
        <v>0</v>
      </c>
      <c r="P1171">
        <f t="shared" si="226"/>
        <v>1</v>
      </c>
      <c r="Q1171">
        <f t="shared" si="227"/>
        <v>0</v>
      </c>
    </row>
    <row r="1172" spans="1:17" x14ac:dyDescent="0.25">
      <c r="A1172" t="s">
        <v>1170</v>
      </c>
      <c r="B1172" s="5" t="str">
        <f>VLOOKUP(I1172,KeyValues!$J$2:$K$1401,2)</f>
        <v>Frigid Bow</v>
      </c>
      <c r="C1172">
        <f t="shared" si="216"/>
        <v>2500</v>
      </c>
      <c r="D1172">
        <f t="shared" si="217"/>
        <v>125</v>
      </c>
      <c r="E1172">
        <f t="shared" si="218"/>
        <v>15</v>
      </c>
      <c r="F1172" s="7" t="str">
        <f>VLOOKUP(E1172,KeyValues!$A$2:$B1187,2)</f>
        <v>Specific Items</v>
      </c>
      <c r="G1172">
        <f t="shared" si="220"/>
        <v>52</v>
      </c>
      <c r="H1172" s="7" t="str">
        <f>VLOOKUP($G1172,KeyValues!$S$2:$T$64,2)</f>
        <v>Tie</v>
      </c>
      <c r="I1172">
        <f t="shared" si="219"/>
        <v>1171</v>
      </c>
      <c r="J1172">
        <f t="shared" si="221"/>
        <v>0</v>
      </c>
      <c r="K1172" s="8">
        <f>IF(OR($E1172=9,$E1172=5),VLOOKUP(J1172,KeyValues!$D$2:$E$562,2),IF(AND($E1172=14,NOT(VLOOKUP(J1172,KeyValues!$D$2:$E$562,2) = 0)),"???",0))</f>
        <v>0</v>
      </c>
      <c r="L1172">
        <f t="shared" si="222"/>
        <v>0</v>
      </c>
      <c r="M1172">
        <f t="shared" si="223"/>
        <v>0</v>
      </c>
      <c r="N1172">
        <f t="shared" si="224"/>
        <v>4</v>
      </c>
      <c r="O1172">
        <f t="shared" si="225"/>
        <v>0</v>
      </c>
      <c r="P1172">
        <f t="shared" si="226"/>
        <v>1</v>
      </c>
      <c r="Q1172">
        <f t="shared" si="227"/>
        <v>0</v>
      </c>
    </row>
    <row r="1173" spans="1:17" x14ac:dyDescent="0.25">
      <c r="A1173" t="s">
        <v>1171</v>
      </c>
      <c r="B1173" s="5" t="str">
        <f>VLOOKUP(I1173,KeyValues!$J$2:$K$1401,2)</f>
        <v>Frost Torc</v>
      </c>
      <c r="C1173">
        <f t="shared" si="216"/>
        <v>2500</v>
      </c>
      <c r="D1173">
        <f t="shared" si="217"/>
        <v>125</v>
      </c>
      <c r="E1173">
        <f t="shared" si="218"/>
        <v>15</v>
      </c>
      <c r="F1173" s="7" t="str">
        <f>VLOOKUP(E1173,KeyValues!$A$2:$B1188,2)</f>
        <v>Specific Items</v>
      </c>
      <c r="G1173">
        <f t="shared" si="220"/>
        <v>54</v>
      </c>
      <c r="H1173" s="7" t="str">
        <f>VLOOKUP($G1173,KeyValues!$S$2:$T$64,2)</f>
        <v>Ring</v>
      </c>
      <c r="I1173">
        <f t="shared" si="219"/>
        <v>1172</v>
      </c>
      <c r="J1173">
        <f t="shared" si="221"/>
        <v>0</v>
      </c>
      <c r="K1173" s="8">
        <f>IF(OR($E1173=9,$E1173=5),VLOOKUP(J1173,KeyValues!$D$2:$E$562,2),IF(AND($E1173=14,NOT(VLOOKUP(J1173,KeyValues!$D$2:$E$562,2) = 0)),"???",0))</f>
        <v>0</v>
      </c>
      <c r="L1173">
        <f t="shared" si="222"/>
        <v>0</v>
      </c>
      <c r="M1173">
        <f t="shared" si="223"/>
        <v>0</v>
      </c>
      <c r="N1173">
        <f t="shared" si="224"/>
        <v>5</v>
      </c>
      <c r="O1173">
        <f t="shared" si="225"/>
        <v>0</v>
      </c>
      <c r="P1173">
        <f t="shared" si="226"/>
        <v>1</v>
      </c>
      <c r="Q1173">
        <f t="shared" si="227"/>
        <v>0</v>
      </c>
    </row>
    <row r="1174" spans="1:17" x14ac:dyDescent="0.25">
      <c r="A1174" t="s">
        <v>1172</v>
      </c>
      <c r="B1174" s="5" t="str">
        <f>VLOOKUP(I1174,KeyValues!$J$2:$K$1401,2)</f>
        <v>Eager Brooch</v>
      </c>
      <c r="C1174">
        <f t="shared" si="216"/>
        <v>2500</v>
      </c>
      <c r="D1174">
        <f t="shared" si="217"/>
        <v>125</v>
      </c>
      <c r="E1174">
        <f t="shared" si="218"/>
        <v>15</v>
      </c>
      <c r="F1174" s="7" t="str">
        <f>VLOOKUP(E1174,KeyValues!$A$2:$B1189,2)</f>
        <v>Specific Items</v>
      </c>
      <c r="G1174">
        <f t="shared" si="220"/>
        <v>47</v>
      </c>
      <c r="H1174" s="7" t="str">
        <f>VLOOKUP($G1174,KeyValues!$S$2:$T$64,2)</f>
        <v>Brooch</v>
      </c>
      <c r="I1174">
        <f t="shared" si="219"/>
        <v>1173</v>
      </c>
      <c r="J1174">
        <f t="shared" si="221"/>
        <v>0</v>
      </c>
      <c r="K1174" s="8">
        <f>IF(OR($E1174=9,$E1174=5),VLOOKUP(J1174,KeyValues!$D$2:$E$562,2),IF(AND($E1174=14,NOT(VLOOKUP(J1174,KeyValues!$D$2:$E$562,2) = 0)),"???",0))</f>
        <v>0</v>
      </c>
      <c r="L1174">
        <f t="shared" si="222"/>
        <v>0</v>
      </c>
      <c r="M1174">
        <f t="shared" si="223"/>
        <v>0</v>
      </c>
      <c r="N1174">
        <f t="shared" si="224"/>
        <v>3</v>
      </c>
      <c r="O1174">
        <f t="shared" si="225"/>
        <v>0</v>
      </c>
      <c r="P1174">
        <f t="shared" si="226"/>
        <v>1</v>
      </c>
      <c r="Q1174">
        <f t="shared" si="227"/>
        <v>0</v>
      </c>
    </row>
    <row r="1175" spans="1:17" x14ac:dyDescent="0.25">
      <c r="A1175" t="s">
        <v>1173</v>
      </c>
      <c r="B1175" s="5" t="str">
        <f>VLOOKUP(I1175,KeyValues!$J$2:$K$1401,2)</f>
        <v>Reach Bow</v>
      </c>
      <c r="C1175">
        <f t="shared" si="216"/>
        <v>2500</v>
      </c>
      <c r="D1175">
        <f t="shared" si="217"/>
        <v>125</v>
      </c>
      <c r="E1175">
        <f t="shared" si="218"/>
        <v>15</v>
      </c>
      <c r="F1175" s="7" t="str">
        <f>VLOOKUP(E1175,KeyValues!$A$2:$B1190,2)</f>
        <v>Specific Items</v>
      </c>
      <c r="G1175">
        <f t="shared" si="220"/>
        <v>52</v>
      </c>
      <c r="H1175" s="7" t="str">
        <f>VLOOKUP($G1175,KeyValues!$S$2:$T$64,2)</f>
        <v>Tie</v>
      </c>
      <c r="I1175">
        <f t="shared" si="219"/>
        <v>1174</v>
      </c>
      <c r="J1175">
        <f t="shared" si="221"/>
        <v>0</v>
      </c>
      <c r="K1175" s="8">
        <f>IF(OR($E1175=9,$E1175=5),VLOOKUP(J1175,KeyValues!$D$2:$E$562,2),IF(AND($E1175=14,NOT(VLOOKUP(J1175,KeyValues!$D$2:$E$562,2) = 0)),"???",0))</f>
        <v>0</v>
      </c>
      <c r="L1175">
        <f t="shared" si="222"/>
        <v>0</v>
      </c>
      <c r="M1175">
        <f t="shared" si="223"/>
        <v>0</v>
      </c>
      <c r="N1175">
        <f t="shared" si="224"/>
        <v>4</v>
      </c>
      <c r="O1175">
        <f t="shared" si="225"/>
        <v>0</v>
      </c>
      <c r="P1175">
        <f t="shared" si="226"/>
        <v>1</v>
      </c>
      <c r="Q1175">
        <f t="shared" si="227"/>
        <v>0</v>
      </c>
    </row>
    <row r="1176" spans="1:17" x14ac:dyDescent="0.25">
      <c r="A1176" t="s">
        <v>1174</v>
      </c>
      <c r="B1176" s="5" t="str">
        <f>VLOOKUP(I1176,KeyValues!$J$2:$K$1401,2)</f>
        <v>Psy Bow</v>
      </c>
      <c r="C1176">
        <f t="shared" si="216"/>
        <v>2500</v>
      </c>
      <c r="D1176">
        <f t="shared" si="217"/>
        <v>125</v>
      </c>
      <c r="E1176">
        <f t="shared" si="218"/>
        <v>15</v>
      </c>
      <c r="F1176" s="7" t="str">
        <f>VLOOKUP(E1176,KeyValues!$A$2:$B1191,2)</f>
        <v>Specific Items</v>
      </c>
      <c r="G1176">
        <f t="shared" si="220"/>
        <v>52</v>
      </c>
      <c r="H1176" s="7" t="str">
        <f>VLOOKUP($G1176,KeyValues!$S$2:$T$64,2)</f>
        <v>Tie</v>
      </c>
      <c r="I1176">
        <f t="shared" si="219"/>
        <v>1175</v>
      </c>
      <c r="J1176">
        <f t="shared" si="221"/>
        <v>0</v>
      </c>
      <c r="K1176" s="8">
        <f>IF(OR($E1176=9,$E1176=5),VLOOKUP(J1176,KeyValues!$D$2:$E$562,2),IF(AND($E1176=14,NOT(VLOOKUP(J1176,KeyValues!$D$2:$E$562,2) = 0)),"???",0))</f>
        <v>0</v>
      </c>
      <c r="L1176">
        <f t="shared" si="222"/>
        <v>0</v>
      </c>
      <c r="M1176">
        <f t="shared" si="223"/>
        <v>0</v>
      </c>
      <c r="N1176">
        <f t="shared" si="224"/>
        <v>4</v>
      </c>
      <c r="O1176">
        <f t="shared" si="225"/>
        <v>0</v>
      </c>
      <c r="P1176">
        <f t="shared" si="226"/>
        <v>1</v>
      </c>
      <c r="Q1176">
        <f t="shared" si="227"/>
        <v>0</v>
      </c>
    </row>
    <row r="1177" spans="1:17" x14ac:dyDescent="0.25">
      <c r="A1177" t="s">
        <v>1175</v>
      </c>
      <c r="B1177" s="5" t="str">
        <f>VLOOKUP(I1177,KeyValues!$J$2:$K$1401,2)</f>
        <v>Snow Brooch</v>
      </c>
      <c r="C1177">
        <f t="shared" si="216"/>
        <v>2500</v>
      </c>
      <c r="D1177">
        <f t="shared" si="217"/>
        <v>125</v>
      </c>
      <c r="E1177">
        <f t="shared" si="218"/>
        <v>15</v>
      </c>
      <c r="F1177" s="7" t="str">
        <f>VLOOKUP(E1177,KeyValues!$A$2:$B1192,2)</f>
        <v>Specific Items</v>
      </c>
      <c r="G1177">
        <f t="shared" si="220"/>
        <v>47</v>
      </c>
      <c r="H1177" s="7" t="str">
        <f>VLOOKUP($G1177,KeyValues!$S$2:$T$64,2)</f>
        <v>Brooch</v>
      </c>
      <c r="I1177">
        <f t="shared" si="219"/>
        <v>1176</v>
      </c>
      <c r="J1177">
        <f t="shared" si="221"/>
        <v>0</v>
      </c>
      <c r="K1177" s="8">
        <f>IF(OR($E1177=9,$E1177=5),VLOOKUP(J1177,KeyValues!$D$2:$E$562,2),IF(AND($E1177=14,NOT(VLOOKUP(J1177,KeyValues!$D$2:$E$562,2) = 0)),"???",0))</f>
        <v>0</v>
      </c>
      <c r="L1177">
        <f t="shared" si="222"/>
        <v>0</v>
      </c>
      <c r="M1177">
        <f t="shared" si="223"/>
        <v>0</v>
      </c>
      <c r="N1177">
        <f t="shared" si="224"/>
        <v>3</v>
      </c>
      <c r="O1177">
        <f t="shared" si="225"/>
        <v>0</v>
      </c>
      <c r="P1177">
        <f t="shared" si="226"/>
        <v>1</v>
      </c>
      <c r="Q1177">
        <f t="shared" si="227"/>
        <v>0</v>
      </c>
    </row>
    <row r="1178" spans="1:17" x14ac:dyDescent="0.25">
      <c r="A1178" t="s">
        <v>1176</v>
      </c>
      <c r="B1178" s="5" t="str">
        <f>VLOOKUP(I1178,KeyValues!$J$2:$K$1401,2)</f>
        <v>Skar-Cape</v>
      </c>
      <c r="C1178">
        <f t="shared" si="216"/>
        <v>2500</v>
      </c>
      <c r="D1178">
        <f t="shared" si="217"/>
        <v>125</v>
      </c>
      <c r="E1178">
        <f t="shared" si="218"/>
        <v>15</v>
      </c>
      <c r="F1178" s="7" t="str">
        <f>VLOOKUP(E1178,KeyValues!$A$2:$B1193,2)</f>
        <v>Specific Items</v>
      </c>
      <c r="G1178">
        <f t="shared" si="220"/>
        <v>57</v>
      </c>
      <c r="H1178" s="7" t="str">
        <f>VLOOKUP($G1178,KeyValues!$S$2:$T$64,2)</f>
        <v>Robe</v>
      </c>
      <c r="I1178">
        <f t="shared" si="219"/>
        <v>1177</v>
      </c>
      <c r="J1178">
        <f t="shared" si="221"/>
        <v>0</v>
      </c>
      <c r="K1178" s="8">
        <f>IF(OR($E1178=9,$E1178=5),VLOOKUP(J1178,KeyValues!$D$2:$E$562,2),IF(AND($E1178=14,NOT(VLOOKUP(J1178,KeyValues!$D$2:$E$562,2) = 0)),"???",0))</f>
        <v>0</v>
      </c>
      <c r="L1178">
        <f t="shared" si="222"/>
        <v>0</v>
      </c>
      <c r="M1178">
        <f t="shared" si="223"/>
        <v>0</v>
      </c>
      <c r="N1178">
        <f t="shared" si="224"/>
        <v>15</v>
      </c>
      <c r="O1178">
        <f t="shared" si="225"/>
        <v>0</v>
      </c>
      <c r="P1178">
        <f t="shared" si="226"/>
        <v>1</v>
      </c>
      <c r="Q1178">
        <f t="shared" si="227"/>
        <v>0</v>
      </c>
    </row>
    <row r="1179" spans="1:17" x14ac:dyDescent="0.25">
      <c r="A1179" t="s">
        <v>1177</v>
      </c>
      <c r="B1179" s="5" t="str">
        <f>VLOOKUP(I1179,KeyValues!$J$2:$K$1401,2)</f>
        <v>Dark Choker</v>
      </c>
      <c r="C1179">
        <f t="shared" si="216"/>
        <v>2500</v>
      </c>
      <c r="D1179">
        <f t="shared" si="217"/>
        <v>125</v>
      </c>
      <c r="E1179">
        <f t="shared" si="218"/>
        <v>15</v>
      </c>
      <c r="F1179" s="7" t="str">
        <f>VLOOKUP(E1179,KeyValues!$A$2:$B1194,2)</f>
        <v>Specific Items</v>
      </c>
      <c r="G1179">
        <f t="shared" si="220"/>
        <v>58</v>
      </c>
      <c r="H1179" s="7" t="str">
        <f>VLOOKUP($G1179,KeyValues!$S$2:$T$64,2)</f>
        <v>Belt</v>
      </c>
      <c r="I1179">
        <f t="shared" si="219"/>
        <v>1178</v>
      </c>
      <c r="J1179">
        <f t="shared" si="221"/>
        <v>0</v>
      </c>
      <c r="K1179" s="8">
        <f>IF(OR($E1179=9,$E1179=5),VLOOKUP(J1179,KeyValues!$D$2:$E$562,2),IF(AND($E1179=14,NOT(VLOOKUP(J1179,KeyValues!$D$2:$E$562,2) = 0)),"???",0))</f>
        <v>0</v>
      </c>
      <c r="L1179">
        <f t="shared" si="222"/>
        <v>0</v>
      </c>
      <c r="M1179">
        <f t="shared" si="223"/>
        <v>0</v>
      </c>
      <c r="N1179">
        <f t="shared" si="224"/>
        <v>6</v>
      </c>
      <c r="O1179">
        <f t="shared" si="225"/>
        <v>0</v>
      </c>
      <c r="P1179">
        <f t="shared" si="226"/>
        <v>1</v>
      </c>
      <c r="Q1179">
        <f t="shared" si="227"/>
        <v>0</v>
      </c>
    </row>
    <row r="1180" spans="1:17" x14ac:dyDescent="0.25">
      <c r="A1180" t="s">
        <v>1178</v>
      </c>
      <c r="B1180" s="5" t="str">
        <f>VLOOKUP(I1180,KeyValues!$J$2:$K$1401,2)</f>
        <v>Pit Fang</v>
      </c>
      <c r="C1180">
        <f t="shared" si="216"/>
        <v>2500</v>
      </c>
      <c r="D1180">
        <f t="shared" si="217"/>
        <v>125</v>
      </c>
      <c r="E1180">
        <f t="shared" si="218"/>
        <v>15</v>
      </c>
      <c r="F1180" s="7" t="str">
        <f>VLOOKUP(E1180,KeyValues!$A$2:$B1195,2)</f>
        <v>Specific Items</v>
      </c>
      <c r="G1180">
        <f t="shared" si="220"/>
        <v>32</v>
      </c>
      <c r="H1180" s="7" t="str">
        <f>VLOOKUP($G1180,KeyValues!$S$2:$T$64,2)</f>
        <v>Fang</v>
      </c>
      <c r="I1180">
        <f t="shared" si="219"/>
        <v>1179</v>
      </c>
      <c r="J1180">
        <f t="shared" si="221"/>
        <v>0</v>
      </c>
      <c r="K1180" s="8">
        <f>IF(OR($E1180=9,$E1180=5),VLOOKUP(J1180,KeyValues!$D$2:$E$562,2),IF(AND($E1180=14,NOT(VLOOKUP(J1180,KeyValues!$D$2:$E$562,2) = 0)),"???",0))</f>
        <v>0</v>
      </c>
      <c r="L1180">
        <f t="shared" si="222"/>
        <v>0</v>
      </c>
      <c r="M1180">
        <f t="shared" si="223"/>
        <v>0</v>
      </c>
      <c r="N1180">
        <f t="shared" si="224"/>
        <v>0</v>
      </c>
      <c r="O1180">
        <f t="shared" si="225"/>
        <v>0</v>
      </c>
      <c r="P1180">
        <f t="shared" si="226"/>
        <v>1</v>
      </c>
      <c r="Q1180">
        <f t="shared" si="227"/>
        <v>0</v>
      </c>
    </row>
    <row r="1181" spans="1:17" x14ac:dyDescent="0.25">
      <c r="A1181" t="s">
        <v>1179</v>
      </c>
      <c r="B1181" s="5" t="str">
        <f>VLOOKUP(I1181,KeyValues!$J$2:$K$1401,2)</f>
        <v>Tornado Bow</v>
      </c>
      <c r="C1181">
        <f t="shared" si="216"/>
        <v>2500</v>
      </c>
      <c r="D1181">
        <f t="shared" si="217"/>
        <v>125</v>
      </c>
      <c r="E1181">
        <f t="shared" si="218"/>
        <v>15</v>
      </c>
      <c r="F1181" s="7" t="str">
        <f>VLOOKUP(E1181,KeyValues!$A$2:$B1196,2)</f>
        <v>Specific Items</v>
      </c>
      <c r="G1181">
        <f t="shared" si="220"/>
        <v>52</v>
      </c>
      <c r="H1181" s="7" t="str">
        <f>VLOOKUP($G1181,KeyValues!$S$2:$T$64,2)</f>
        <v>Tie</v>
      </c>
      <c r="I1181">
        <f t="shared" si="219"/>
        <v>1180</v>
      </c>
      <c r="J1181">
        <f t="shared" si="221"/>
        <v>0</v>
      </c>
      <c r="K1181" s="8">
        <f>IF(OR($E1181=9,$E1181=5),VLOOKUP(J1181,KeyValues!$D$2:$E$562,2),IF(AND($E1181=14,NOT(VLOOKUP(J1181,KeyValues!$D$2:$E$562,2) = 0)),"???",0))</f>
        <v>0</v>
      </c>
      <c r="L1181">
        <f t="shared" si="222"/>
        <v>0</v>
      </c>
      <c r="M1181">
        <f t="shared" si="223"/>
        <v>0</v>
      </c>
      <c r="N1181">
        <f t="shared" si="224"/>
        <v>4</v>
      </c>
      <c r="O1181">
        <f t="shared" si="225"/>
        <v>0</v>
      </c>
      <c r="P1181">
        <f t="shared" si="226"/>
        <v>1</v>
      </c>
      <c r="Q1181">
        <f t="shared" si="227"/>
        <v>0</v>
      </c>
    </row>
    <row r="1182" spans="1:17" x14ac:dyDescent="0.25">
      <c r="A1182" t="s">
        <v>1180</v>
      </c>
      <c r="B1182" s="5" t="str">
        <f>VLOOKUP(I1182,KeyValues!$J$2:$K$1401,2)</f>
        <v>Virtual Bow</v>
      </c>
      <c r="C1182">
        <f t="shared" si="216"/>
        <v>2500</v>
      </c>
      <c r="D1182">
        <f t="shared" si="217"/>
        <v>125</v>
      </c>
      <c r="E1182">
        <f t="shared" si="218"/>
        <v>15</v>
      </c>
      <c r="F1182" s="7" t="str">
        <f>VLOOKUP(E1182,KeyValues!$A$2:$B1197,2)</f>
        <v>Specific Items</v>
      </c>
      <c r="G1182">
        <f t="shared" si="220"/>
        <v>52</v>
      </c>
      <c r="H1182" s="7" t="str">
        <f>VLOOKUP($G1182,KeyValues!$S$2:$T$64,2)</f>
        <v>Tie</v>
      </c>
      <c r="I1182">
        <f t="shared" si="219"/>
        <v>1181</v>
      </c>
      <c r="J1182">
        <f t="shared" si="221"/>
        <v>0</v>
      </c>
      <c r="K1182" s="8">
        <f>IF(OR($E1182=9,$E1182=5),VLOOKUP(J1182,KeyValues!$D$2:$E$562,2),IF(AND($E1182=14,NOT(VLOOKUP(J1182,KeyValues!$D$2:$E$562,2) = 0)),"???",0))</f>
        <v>0</v>
      </c>
      <c r="L1182">
        <f t="shared" si="222"/>
        <v>0</v>
      </c>
      <c r="M1182">
        <f t="shared" si="223"/>
        <v>0</v>
      </c>
      <c r="N1182">
        <f t="shared" si="224"/>
        <v>4</v>
      </c>
      <c r="O1182">
        <f t="shared" si="225"/>
        <v>0</v>
      </c>
      <c r="P1182">
        <f t="shared" si="226"/>
        <v>1</v>
      </c>
      <c r="Q1182">
        <f t="shared" si="227"/>
        <v>0</v>
      </c>
    </row>
    <row r="1183" spans="1:17" x14ac:dyDescent="0.25">
      <c r="A1183" t="s">
        <v>1181</v>
      </c>
      <c r="B1183" s="5" t="str">
        <f>VLOOKUP(I1183,KeyValues!$J$2:$K$1401,2)</f>
        <v>Delusion Bow</v>
      </c>
      <c r="C1183">
        <f t="shared" si="216"/>
        <v>2500</v>
      </c>
      <c r="D1183">
        <f t="shared" si="217"/>
        <v>125</v>
      </c>
      <c r="E1183">
        <f t="shared" si="218"/>
        <v>15</v>
      </c>
      <c r="F1183" s="7" t="str">
        <f>VLOOKUP(E1183,KeyValues!$A$2:$B1198,2)</f>
        <v>Specific Items</v>
      </c>
      <c r="G1183">
        <f t="shared" si="220"/>
        <v>52</v>
      </c>
      <c r="H1183" s="7" t="str">
        <f>VLOOKUP($G1183,KeyValues!$S$2:$T$64,2)</f>
        <v>Tie</v>
      </c>
      <c r="I1183">
        <f t="shared" si="219"/>
        <v>1182</v>
      </c>
      <c r="J1183">
        <f t="shared" si="221"/>
        <v>0</v>
      </c>
      <c r="K1183" s="8">
        <f>IF(OR($E1183=9,$E1183=5),VLOOKUP(J1183,KeyValues!$D$2:$E$562,2),IF(AND($E1183=14,NOT(VLOOKUP(J1183,KeyValues!$D$2:$E$562,2) = 0)),"???",0))</f>
        <v>0</v>
      </c>
      <c r="L1183">
        <f t="shared" si="222"/>
        <v>0</v>
      </c>
      <c r="M1183">
        <f t="shared" si="223"/>
        <v>0</v>
      </c>
      <c r="N1183">
        <f t="shared" si="224"/>
        <v>4</v>
      </c>
      <c r="O1183">
        <f t="shared" si="225"/>
        <v>0</v>
      </c>
      <c r="P1183">
        <f t="shared" si="226"/>
        <v>1</v>
      </c>
      <c r="Q1183">
        <f t="shared" si="227"/>
        <v>0</v>
      </c>
    </row>
    <row r="1184" spans="1:17" x14ac:dyDescent="0.25">
      <c r="A1184" t="s">
        <v>1182</v>
      </c>
      <c r="B1184" s="5" t="str">
        <f>VLOOKUP(I1184,KeyValues!$J$2:$K$1401,2)</f>
        <v>Paint Scarf</v>
      </c>
      <c r="C1184">
        <f t="shared" si="216"/>
        <v>2500</v>
      </c>
      <c r="D1184">
        <f t="shared" si="217"/>
        <v>125</v>
      </c>
      <c r="E1184">
        <f t="shared" si="218"/>
        <v>15</v>
      </c>
      <c r="F1184" s="7" t="str">
        <f>VLOOKUP(E1184,KeyValues!$A$2:$B1199,2)</f>
        <v>Specific Items</v>
      </c>
      <c r="G1184">
        <f t="shared" si="220"/>
        <v>37</v>
      </c>
      <c r="H1184" s="7" t="str">
        <f>VLOOKUP($G1184,KeyValues!$S$2:$T$64,2)</f>
        <v>Scarf 2</v>
      </c>
      <c r="I1184">
        <f t="shared" si="219"/>
        <v>1183</v>
      </c>
      <c r="J1184">
        <f t="shared" si="221"/>
        <v>0</v>
      </c>
      <c r="K1184" s="8">
        <f>IF(OR($E1184=9,$E1184=5),VLOOKUP(J1184,KeyValues!$D$2:$E$562,2),IF(AND($E1184=14,NOT(VLOOKUP(J1184,KeyValues!$D$2:$E$562,2) = 0)),"???",0))</f>
        <v>0</v>
      </c>
      <c r="L1184">
        <f t="shared" si="222"/>
        <v>0</v>
      </c>
      <c r="M1184">
        <f t="shared" si="223"/>
        <v>0</v>
      </c>
      <c r="N1184">
        <f t="shared" si="224"/>
        <v>12</v>
      </c>
      <c r="O1184">
        <f t="shared" si="225"/>
        <v>0</v>
      </c>
      <c r="P1184">
        <f t="shared" si="226"/>
        <v>1</v>
      </c>
      <c r="Q1184">
        <f t="shared" si="227"/>
        <v>0</v>
      </c>
    </row>
    <row r="1185" spans="1:17" x14ac:dyDescent="0.25">
      <c r="A1185" t="s">
        <v>1183</v>
      </c>
      <c r="B1185" s="5" t="str">
        <f>VLOOKUP(I1185,KeyValues!$J$2:$K$1401,2)</f>
        <v>Milky Scarf</v>
      </c>
      <c r="C1185">
        <f t="shared" si="216"/>
        <v>2500</v>
      </c>
      <c r="D1185">
        <f t="shared" si="217"/>
        <v>125</v>
      </c>
      <c r="E1185">
        <f t="shared" si="218"/>
        <v>15</v>
      </c>
      <c r="F1185" s="7" t="str">
        <f>VLOOKUP(E1185,KeyValues!$A$2:$B1200,2)</f>
        <v>Specific Items</v>
      </c>
      <c r="G1185">
        <f t="shared" si="220"/>
        <v>37</v>
      </c>
      <c r="H1185" s="7" t="str">
        <f>VLOOKUP($G1185,KeyValues!$S$2:$T$64,2)</f>
        <v>Scarf 2</v>
      </c>
      <c r="I1185">
        <f t="shared" si="219"/>
        <v>1184</v>
      </c>
      <c r="J1185">
        <f t="shared" si="221"/>
        <v>0</v>
      </c>
      <c r="K1185" s="8">
        <f>IF(OR($E1185=9,$E1185=5),VLOOKUP(J1185,KeyValues!$D$2:$E$562,2),IF(AND($E1185=14,NOT(VLOOKUP(J1185,KeyValues!$D$2:$E$562,2) = 0)),"???",0))</f>
        <v>0</v>
      </c>
      <c r="L1185">
        <f t="shared" si="222"/>
        <v>0</v>
      </c>
      <c r="M1185">
        <f t="shared" si="223"/>
        <v>0</v>
      </c>
      <c r="N1185">
        <f t="shared" si="224"/>
        <v>12</v>
      </c>
      <c r="O1185">
        <f t="shared" si="225"/>
        <v>0</v>
      </c>
      <c r="P1185">
        <f t="shared" si="226"/>
        <v>1</v>
      </c>
      <c r="Q1185">
        <f t="shared" si="227"/>
        <v>0</v>
      </c>
    </row>
    <row r="1186" spans="1:17" x14ac:dyDescent="0.25">
      <c r="A1186" t="s">
        <v>1184</v>
      </c>
      <c r="B1186" s="5" t="str">
        <f>VLOOKUP(I1186,KeyValues!$J$2:$K$1401,2)</f>
        <v>Larvitar Bow</v>
      </c>
      <c r="C1186">
        <f t="shared" si="216"/>
        <v>2500</v>
      </c>
      <c r="D1186">
        <f t="shared" si="217"/>
        <v>125</v>
      </c>
      <c r="E1186">
        <f t="shared" si="218"/>
        <v>15</v>
      </c>
      <c r="F1186" s="7" t="str">
        <f>VLOOKUP(E1186,KeyValues!$A$2:$B1201,2)</f>
        <v>Specific Items</v>
      </c>
      <c r="G1186">
        <f t="shared" si="220"/>
        <v>52</v>
      </c>
      <c r="H1186" s="7" t="str">
        <f>VLOOKUP($G1186,KeyValues!$S$2:$T$64,2)</f>
        <v>Tie</v>
      </c>
      <c r="I1186">
        <f t="shared" si="219"/>
        <v>1185</v>
      </c>
      <c r="J1186">
        <f t="shared" si="221"/>
        <v>0</v>
      </c>
      <c r="K1186" s="8">
        <f>IF(OR($E1186=9,$E1186=5),VLOOKUP(J1186,KeyValues!$D$2:$E$562,2),IF(AND($E1186=14,NOT(VLOOKUP(J1186,KeyValues!$D$2:$E$562,2) = 0)),"???",0))</f>
        <v>0</v>
      </c>
      <c r="L1186">
        <f t="shared" si="222"/>
        <v>0</v>
      </c>
      <c r="M1186">
        <f t="shared" si="223"/>
        <v>0</v>
      </c>
      <c r="N1186">
        <f t="shared" si="224"/>
        <v>4</v>
      </c>
      <c r="O1186">
        <f t="shared" si="225"/>
        <v>0</v>
      </c>
      <c r="P1186">
        <f t="shared" si="226"/>
        <v>1</v>
      </c>
      <c r="Q1186">
        <f t="shared" si="227"/>
        <v>0</v>
      </c>
    </row>
    <row r="1187" spans="1:17" x14ac:dyDescent="0.25">
      <c r="A1187" t="s">
        <v>1185</v>
      </c>
      <c r="B1187" s="5" t="str">
        <f>VLOOKUP(I1187,KeyValues!$J$2:$K$1401,2)</f>
        <v>Pupita-Scarf</v>
      </c>
      <c r="C1187">
        <f t="shared" si="216"/>
        <v>2500</v>
      </c>
      <c r="D1187">
        <f t="shared" si="217"/>
        <v>125</v>
      </c>
      <c r="E1187">
        <f t="shared" si="218"/>
        <v>15</v>
      </c>
      <c r="F1187" s="7" t="str">
        <f>VLOOKUP(E1187,KeyValues!$A$2:$B1202,2)</f>
        <v>Specific Items</v>
      </c>
      <c r="G1187">
        <f t="shared" si="220"/>
        <v>37</v>
      </c>
      <c r="H1187" s="7" t="str">
        <f>VLOOKUP($G1187,KeyValues!$S$2:$T$64,2)</f>
        <v>Scarf 2</v>
      </c>
      <c r="I1187">
        <f t="shared" si="219"/>
        <v>1186</v>
      </c>
      <c r="J1187">
        <f t="shared" si="221"/>
        <v>0</v>
      </c>
      <c r="K1187" s="8">
        <f>IF(OR($E1187=9,$E1187=5),VLOOKUP(J1187,KeyValues!$D$2:$E$562,2),IF(AND($E1187=14,NOT(VLOOKUP(J1187,KeyValues!$D$2:$E$562,2) = 0)),"???",0))</f>
        <v>0</v>
      </c>
      <c r="L1187">
        <f t="shared" si="222"/>
        <v>0</v>
      </c>
      <c r="M1187">
        <f t="shared" si="223"/>
        <v>0</v>
      </c>
      <c r="N1187">
        <f t="shared" si="224"/>
        <v>12</v>
      </c>
      <c r="O1187">
        <f t="shared" si="225"/>
        <v>0</v>
      </c>
      <c r="P1187">
        <f t="shared" si="226"/>
        <v>1</v>
      </c>
      <c r="Q1187">
        <f t="shared" si="227"/>
        <v>0</v>
      </c>
    </row>
    <row r="1188" spans="1:17" x14ac:dyDescent="0.25">
      <c r="A1188" t="s">
        <v>1186</v>
      </c>
      <c r="B1188" s="5" t="str">
        <f>VLOOKUP(I1188,KeyValues!$J$2:$K$1401,2)</f>
        <v>Crash Claw</v>
      </c>
      <c r="C1188">
        <f t="shared" si="216"/>
        <v>2500</v>
      </c>
      <c r="D1188">
        <f t="shared" si="217"/>
        <v>125</v>
      </c>
      <c r="E1188">
        <f t="shared" si="218"/>
        <v>15</v>
      </c>
      <c r="F1188" s="7" t="str">
        <f>VLOOKUP(E1188,KeyValues!$A$2:$B1203,2)</f>
        <v>Specific Items</v>
      </c>
      <c r="G1188">
        <f t="shared" si="220"/>
        <v>39</v>
      </c>
      <c r="H1188" s="7" t="str">
        <f>VLOOKUP($G1188,KeyValues!$S$2:$T$64,2)</f>
        <v>Claw</v>
      </c>
      <c r="I1188">
        <f t="shared" si="219"/>
        <v>1187</v>
      </c>
      <c r="J1188">
        <f t="shared" si="221"/>
        <v>0</v>
      </c>
      <c r="K1188" s="8">
        <f>IF(OR($E1188=9,$E1188=5),VLOOKUP(J1188,KeyValues!$D$2:$E$562,2),IF(AND($E1188=14,NOT(VLOOKUP(J1188,KeyValues!$D$2:$E$562,2) = 0)),"???",0))</f>
        <v>0</v>
      </c>
      <c r="L1188">
        <f t="shared" si="222"/>
        <v>0</v>
      </c>
      <c r="M1188">
        <f t="shared" si="223"/>
        <v>0</v>
      </c>
      <c r="N1188">
        <f t="shared" si="224"/>
        <v>0</v>
      </c>
      <c r="O1188">
        <f t="shared" si="225"/>
        <v>0</v>
      </c>
      <c r="P1188">
        <f t="shared" si="226"/>
        <v>1</v>
      </c>
      <c r="Q1188">
        <f t="shared" si="227"/>
        <v>0</v>
      </c>
    </row>
    <row r="1189" spans="1:17" x14ac:dyDescent="0.25">
      <c r="A1189" t="s">
        <v>1187</v>
      </c>
      <c r="B1189" s="5" t="str">
        <f>VLOOKUP(I1189,KeyValues!$J$2:$K$1401,2)</f>
        <v>Pooch-Collar</v>
      </c>
      <c r="C1189">
        <f t="shared" si="216"/>
        <v>2500</v>
      </c>
      <c r="D1189">
        <f t="shared" si="217"/>
        <v>125</v>
      </c>
      <c r="E1189">
        <f t="shared" si="218"/>
        <v>15</v>
      </c>
      <c r="F1189" s="7" t="str">
        <f>VLOOKUP(E1189,KeyValues!$A$2:$B1204,2)</f>
        <v>Specific Items</v>
      </c>
      <c r="G1189">
        <f t="shared" si="220"/>
        <v>54</v>
      </c>
      <c r="H1189" s="7" t="str">
        <f>VLOOKUP($G1189,KeyValues!$S$2:$T$64,2)</f>
        <v>Ring</v>
      </c>
      <c r="I1189">
        <f t="shared" si="219"/>
        <v>1188</v>
      </c>
      <c r="J1189">
        <f t="shared" si="221"/>
        <v>0</v>
      </c>
      <c r="K1189" s="8">
        <f>IF(OR($E1189=9,$E1189=5),VLOOKUP(J1189,KeyValues!$D$2:$E$562,2),IF(AND($E1189=14,NOT(VLOOKUP(J1189,KeyValues!$D$2:$E$562,2) = 0)),"???",0))</f>
        <v>0</v>
      </c>
      <c r="L1189">
        <f t="shared" si="222"/>
        <v>0</v>
      </c>
      <c r="M1189">
        <f t="shared" si="223"/>
        <v>0</v>
      </c>
      <c r="N1189">
        <f t="shared" si="224"/>
        <v>0</v>
      </c>
      <c r="O1189">
        <f t="shared" si="225"/>
        <v>0</v>
      </c>
      <c r="P1189">
        <f t="shared" si="226"/>
        <v>1</v>
      </c>
      <c r="Q1189">
        <f t="shared" si="227"/>
        <v>0</v>
      </c>
    </row>
    <row r="1190" spans="1:17" x14ac:dyDescent="0.25">
      <c r="A1190" t="s">
        <v>1188</v>
      </c>
      <c r="B1190" s="5" t="str">
        <f>VLOOKUP(I1190,KeyValues!$J$2:$K$1401,2)</f>
        <v>Dark Fang</v>
      </c>
      <c r="C1190">
        <f t="shared" si="216"/>
        <v>2500</v>
      </c>
      <c r="D1190">
        <f t="shared" si="217"/>
        <v>125</v>
      </c>
      <c r="E1190">
        <f t="shared" si="218"/>
        <v>15</v>
      </c>
      <c r="F1190" s="7" t="str">
        <f>VLOOKUP(E1190,KeyValues!$A$2:$B1205,2)</f>
        <v>Specific Items</v>
      </c>
      <c r="G1190">
        <f t="shared" si="220"/>
        <v>32</v>
      </c>
      <c r="H1190" s="7" t="str">
        <f>VLOOKUP($G1190,KeyValues!$S$2:$T$64,2)</f>
        <v>Fang</v>
      </c>
      <c r="I1190">
        <f t="shared" si="219"/>
        <v>1189</v>
      </c>
      <c r="J1190">
        <f t="shared" si="221"/>
        <v>0</v>
      </c>
      <c r="K1190" s="8">
        <f>IF(OR($E1190=9,$E1190=5),VLOOKUP(J1190,KeyValues!$D$2:$E$562,2),IF(AND($E1190=14,NOT(VLOOKUP(J1190,KeyValues!$D$2:$E$562,2) = 0)),"???",0))</f>
        <v>0</v>
      </c>
      <c r="L1190">
        <f t="shared" si="222"/>
        <v>0</v>
      </c>
      <c r="M1190">
        <f t="shared" si="223"/>
        <v>0</v>
      </c>
      <c r="N1190">
        <f t="shared" si="224"/>
        <v>10</v>
      </c>
      <c r="O1190">
        <f t="shared" si="225"/>
        <v>0</v>
      </c>
      <c r="P1190">
        <f t="shared" si="226"/>
        <v>1</v>
      </c>
      <c r="Q1190">
        <f t="shared" si="227"/>
        <v>0</v>
      </c>
    </row>
    <row r="1191" spans="1:17" x14ac:dyDescent="0.25">
      <c r="A1191" t="s">
        <v>1189</v>
      </c>
      <c r="B1191" s="5" t="str">
        <f>VLOOKUP(I1191,KeyValues!$J$2:$K$1401,2)</f>
        <v>Merry Scarf</v>
      </c>
      <c r="C1191">
        <f t="shared" si="216"/>
        <v>2500</v>
      </c>
      <c r="D1191">
        <f t="shared" si="217"/>
        <v>125</v>
      </c>
      <c r="E1191">
        <f t="shared" si="218"/>
        <v>15</v>
      </c>
      <c r="F1191" s="7" t="str">
        <f>VLOOKUP(E1191,KeyValues!$A$2:$B1206,2)</f>
        <v>Specific Items</v>
      </c>
      <c r="G1191">
        <f t="shared" si="220"/>
        <v>37</v>
      </c>
      <c r="H1191" s="7" t="str">
        <f>VLOOKUP($G1191,KeyValues!$S$2:$T$64,2)</f>
        <v>Scarf 2</v>
      </c>
      <c r="I1191">
        <f t="shared" si="219"/>
        <v>1190</v>
      </c>
      <c r="J1191">
        <f t="shared" si="221"/>
        <v>0</v>
      </c>
      <c r="K1191" s="8">
        <f>IF(OR($E1191=9,$E1191=5),VLOOKUP(J1191,KeyValues!$D$2:$E$562,2),IF(AND($E1191=14,NOT(VLOOKUP(J1191,KeyValues!$D$2:$E$562,2) = 0)),"???",0))</f>
        <v>0</v>
      </c>
      <c r="L1191">
        <f t="shared" si="222"/>
        <v>0</v>
      </c>
      <c r="M1191">
        <f t="shared" si="223"/>
        <v>0</v>
      </c>
      <c r="N1191">
        <f t="shared" si="224"/>
        <v>12</v>
      </c>
      <c r="O1191">
        <f t="shared" si="225"/>
        <v>0</v>
      </c>
      <c r="P1191">
        <f t="shared" si="226"/>
        <v>1</v>
      </c>
      <c r="Q1191">
        <f t="shared" si="227"/>
        <v>0</v>
      </c>
    </row>
    <row r="1192" spans="1:17" x14ac:dyDescent="0.25">
      <c r="A1192" t="s">
        <v>1190</v>
      </c>
      <c r="B1192" s="5" t="str">
        <f>VLOOKUP(I1192,KeyValues!$J$2:$K$1401,2)</f>
        <v>Linoone Ruff</v>
      </c>
      <c r="C1192">
        <f t="shared" si="216"/>
        <v>2500</v>
      </c>
      <c r="D1192">
        <f t="shared" si="217"/>
        <v>125</v>
      </c>
      <c r="E1192">
        <f t="shared" si="218"/>
        <v>15</v>
      </c>
      <c r="F1192" s="7" t="str">
        <f>VLOOKUP(E1192,KeyValues!$A$2:$B1207,2)</f>
        <v>Specific Items</v>
      </c>
      <c r="G1192">
        <f t="shared" si="220"/>
        <v>37</v>
      </c>
      <c r="H1192" s="7" t="str">
        <f>VLOOKUP($G1192,KeyValues!$S$2:$T$64,2)</f>
        <v>Scarf 2</v>
      </c>
      <c r="I1192">
        <f t="shared" si="219"/>
        <v>1191</v>
      </c>
      <c r="J1192">
        <f t="shared" si="221"/>
        <v>0</v>
      </c>
      <c r="K1192" s="8">
        <f>IF(OR($E1192=9,$E1192=5),VLOOKUP(J1192,KeyValues!$D$2:$E$562,2),IF(AND($E1192=14,NOT(VLOOKUP(J1192,KeyValues!$D$2:$E$562,2) = 0)),"???",0))</f>
        <v>0</v>
      </c>
      <c r="L1192">
        <f t="shared" si="222"/>
        <v>0</v>
      </c>
      <c r="M1192">
        <f t="shared" si="223"/>
        <v>0</v>
      </c>
      <c r="N1192">
        <f t="shared" si="224"/>
        <v>14</v>
      </c>
      <c r="O1192">
        <f t="shared" si="225"/>
        <v>0</v>
      </c>
      <c r="P1192">
        <f t="shared" si="226"/>
        <v>1</v>
      </c>
      <c r="Q1192">
        <f t="shared" si="227"/>
        <v>0</v>
      </c>
    </row>
    <row r="1193" spans="1:17" x14ac:dyDescent="0.25">
      <c r="A1193" t="s">
        <v>1191</v>
      </c>
      <c r="B1193" s="5" t="str">
        <f>VLOOKUP(I1193,KeyValues!$J$2:$K$1401,2)</f>
        <v>Wurmple Bow</v>
      </c>
      <c r="C1193">
        <f t="shared" si="216"/>
        <v>2500</v>
      </c>
      <c r="D1193">
        <f t="shared" si="217"/>
        <v>125</v>
      </c>
      <c r="E1193">
        <f t="shared" si="218"/>
        <v>15</v>
      </c>
      <c r="F1193" s="7" t="str">
        <f>VLOOKUP(E1193,KeyValues!$A$2:$B1208,2)</f>
        <v>Specific Items</v>
      </c>
      <c r="G1193">
        <f t="shared" si="220"/>
        <v>52</v>
      </c>
      <c r="H1193" s="7" t="str">
        <f>VLOOKUP($G1193,KeyValues!$S$2:$T$64,2)</f>
        <v>Tie</v>
      </c>
      <c r="I1193">
        <f t="shared" si="219"/>
        <v>1192</v>
      </c>
      <c r="J1193">
        <f t="shared" si="221"/>
        <v>0</v>
      </c>
      <c r="K1193" s="8">
        <f>IF(OR($E1193=9,$E1193=5),VLOOKUP(J1193,KeyValues!$D$2:$E$562,2),IF(AND($E1193=14,NOT(VLOOKUP(J1193,KeyValues!$D$2:$E$562,2) = 0)),"???",0))</f>
        <v>0</v>
      </c>
      <c r="L1193">
        <f t="shared" si="222"/>
        <v>0</v>
      </c>
      <c r="M1193">
        <f t="shared" si="223"/>
        <v>0</v>
      </c>
      <c r="N1193">
        <f t="shared" si="224"/>
        <v>4</v>
      </c>
      <c r="O1193">
        <f t="shared" si="225"/>
        <v>0</v>
      </c>
      <c r="P1193">
        <f t="shared" si="226"/>
        <v>1</v>
      </c>
      <c r="Q1193">
        <f t="shared" si="227"/>
        <v>0</v>
      </c>
    </row>
    <row r="1194" spans="1:17" x14ac:dyDescent="0.25">
      <c r="A1194" t="s">
        <v>1192</v>
      </c>
      <c r="B1194" s="5" t="str">
        <f>VLOOKUP(I1194,KeyValues!$J$2:$K$1401,2)</f>
        <v>Tough Scarf</v>
      </c>
      <c r="C1194">
        <f t="shared" si="216"/>
        <v>2500</v>
      </c>
      <c r="D1194">
        <f t="shared" si="217"/>
        <v>125</v>
      </c>
      <c r="E1194">
        <f t="shared" si="218"/>
        <v>15</v>
      </c>
      <c r="F1194" s="7" t="str">
        <f>VLOOKUP(E1194,KeyValues!$A$2:$B1209,2)</f>
        <v>Specific Items</v>
      </c>
      <c r="G1194">
        <f t="shared" si="220"/>
        <v>37</v>
      </c>
      <c r="H1194" s="7" t="str">
        <f>VLOOKUP($G1194,KeyValues!$S$2:$T$64,2)</f>
        <v>Scarf 2</v>
      </c>
      <c r="I1194">
        <f t="shared" si="219"/>
        <v>1193</v>
      </c>
      <c r="J1194">
        <f t="shared" si="221"/>
        <v>0</v>
      </c>
      <c r="K1194" s="8">
        <f>IF(OR($E1194=9,$E1194=5),VLOOKUP(J1194,KeyValues!$D$2:$E$562,2),IF(AND($E1194=14,NOT(VLOOKUP(J1194,KeyValues!$D$2:$E$562,2) = 0)),"???",0))</f>
        <v>0</v>
      </c>
      <c r="L1194">
        <f t="shared" si="222"/>
        <v>0</v>
      </c>
      <c r="M1194">
        <f t="shared" si="223"/>
        <v>0</v>
      </c>
      <c r="N1194">
        <f t="shared" si="224"/>
        <v>12</v>
      </c>
      <c r="O1194">
        <f t="shared" si="225"/>
        <v>0</v>
      </c>
      <c r="P1194">
        <f t="shared" si="226"/>
        <v>1</v>
      </c>
      <c r="Q1194">
        <f t="shared" si="227"/>
        <v>0</v>
      </c>
    </row>
    <row r="1195" spans="1:17" x14ac:dyDescent="0.25">
      <c r="A1195" t="s">
        <v>1193</v>
      </c>
      <c r="B1195" s="5" t="str">
        <f>VLOOKUP(I1195,KeyValues!$J$2:$K$1401,2)</f>
        <v>Vivid Silk</v>
      </c>
      <c r="C1195">
        <f t="shared" si="216"/>
        <v>2500</v>
      </c>
      <c r="D1195">
        <f t="shared" si="217"/>
        <v>125</v>
      </c>
      <c r="E1195">
        <f t="shared" si="218"/>
        <v>15</v>
      </c>
      <c r="F1195" s="7" t="str">
        <f>VLOOKUP(E1195,KeyValues!$A$2:$B1210,2)</f>
        <v>Specific Items</v>
      </c>
      <c r="G1195">
        <f t="shared" si="220"/>
        <v>56</v>
      </c>
      <c r="H1195" s="7" t="str">
        <f>VLOOKUP($G1195,KeyValues!$S$2:$T$64,2)</f>
        <v>Silk 2</v>
      </c>
      <c r="I1195">
        <f t="shared" si="219"/>
        <v>1194</v>
      </c>
      <c r="J1195">
        <f t="shared" si="221"/>
        <v>0</v>
      </c>
      <c r="K1195" s="8">
        <f>IF(OR($E1195=9,$E1195=5),VLOOKUP(J1195,KeyValues!$D$2:$E$562,2),IF(AND($E1195=14,NOT(VLOOKUP(J1195,KeyValues!$D$2:$E$562,2) = 0)),"???",0))</f>
        <v>0</v>
      </c>
      <c r="L1195">
        <f t="shared" si="222"/>
        <v>0</v>
      </c>
      <c r="M1195">
        <f t="shared" si="223"/>
        <v>0</v>
      </c>
      <c r="N1195">
        <f t="shared" si="224"/>
        <v>2</v>
      </c>
      <c r="O1195">
        <f t="shared" si="225"/>
        <v>0</v>
      </c>
      <c r="P1195">
        <f t="shared" si="226"/>
        <v>1</v>
      </c>
      <c r="Q1195">
        <f t="shared" si="227"/>
        <v>0</v>
      </c>
    </row>
    <row r="1196" spans="1:17" x14ac:dyDescent="0.25">
      <c r="A1196" t="s">
        <v>1194</v>
      </c>
      <c r="B1196" s="5" t="str">
        <f>VLOOKUP(I1196,KeyValues!$J$2:$K$1401,2)</f>
        <v>Guard Bow</v>
      </c>
      <c r="C1196">
        <f t="shared" si="216"/>
        <v>2500</v>
      </c>
      <c r="D1196">
        <f t="shared" si="217"/>
        <v>125</v>
      </c>
      <c r="E1196">
        <f t="shared" si="218"/>
        <v>15</v>
      </c>
      <c r="F1196" s="7" t="str">
        <f>VLOOKUP(E1196,KeyValues!$A$2:$B1211,2)</f>
        <v>Specific Items</v>
      </c>
      <c r="G1196">
        <f t="shared" si="220"/>
        <v>52</v>
      </c>
      <c r="H1196" s="7" t="str">
        <f>VLOOKUP($G1196,KeyValues!$S$2:$T$64,2)</f>
        <v>Tie</v>
      </c>
      <c r="I1196">
        <f t="shared" si="219"/>
        <v>1195</v>
      </c>
      <c r="J1196">
        <f t="shared" si="221"/>
        <v>0</v>
      </c>
      <c r="K1196" s="8">
        <f>IF(OR($E1196=9,$E1196=5),VLOOKUP(J1196,KeyValues!$D$2:$E$562,2),IF(AND($E1196=14,NOT(VLOOKUP(J1196,KeyValues!$D$2:$E$562,2) = 0)),"???",0))</f>
        <v>0</v>
      </c>
      <c r="L1196">
        <f t="shared" si="222"/>
        <v>0</v>
      </c>
      <c r="M1196">
        <f t="shared" si="223"/>
        <v>0</v>
      </c>
      <c r="N1196">
        <f t="shared" si="224"/>
        <v>4</v>
      </c>
      <c r="O1196">
        <f t="shared" si="225"/>
        <v>0</v>
      </c>
      <c r="P1196">
        <f t="shared" si="226"/>
        <v>1</v>
      </c>
      <c r="Q1196">
        <f t="shared" si="227"/>
        <v>0</v>
      </c>
    </row>
    <row r="1197" spans="1:17" x14ac:dyDescent="0.25">
      <c r="A1197" t="s">
        <v>1195</v>
      </c>
      <c r="B1197" s="5" t="str">
        <f>VLOOKUP(I1197,KeyValues!$J$2:$K$1401,2)</f>
        <v>Dustox Bow</v>
      </c>
      <c r="C1197">
        <f t="shared" si="216"/>
        <v>2500</v>
      </c>
      <c r="D1197">
        <f t="shared" si="217"/>
        <v>125</v>
      </c>
      <c r="E1197">
        <f t="shared" si="218"/>
        <v>15</v>
      </c>
      <c r="F1197" s="7" t="str">
        <f>VLOOKUP(E1197,KeyValues!$A$2:$B1212,2)</f>
        <v>Specific Items</v>
      </c>
      <c r="G1197">
        <f t="shared" si="220"/>
        <v>52</v>
      </c>
      <c r="H1197" s="7" t="str">
        <f>VLOOKUP($G1197,KeyValues!$S$2:$T$64,2)</f>
        <v>Tie</v>
      </c>
      <c r="I1197">
        <f t="shared" si="219"/>
        <v>1196</v>
      </c>
      <c r="J1197">
        <f t="shared" si="221"/>
        <v>0</v>
      </c>
      <c r="K1197" s="8">
        <f>IF(OR($E1197=9,$E1197=5),VLOOKUP(J1197,KeyValues!$D$2:$E$562,2),IF(AND($E1197=14,NOT(VLOOKUP(J1197,KeyValues!$D$2:$E$562,2) = 0)),"???",0))</f>
        <v>0</v>
      </c>
      <c r="L1197">
        <f t="shared" si="222"/>
        <v>0</v>
      </c>
      <c r="M1197">
        <f t="shared" si="223"/>
        <v>0</v>
      </c>
      <c r="N1197">
        <f t="shared" si="224"/>
        <v>4</v>
      </c>
      <c r="O1197">
        <f t="shared" si="225"/>
        <v>0</v>
      </c>
      <c r="P1197">
        <f t="shared" si="226"/>
        <v>1</v>
      </c>
      <c r="Q1197">
        <f t="shared" si="227"/>
        <v>0</v>
      </c>
    </row>
    <row r="1198" spans="1:17" x14ac:dyDescent="0.25">
      <c r="A1198" t="s">
        <v>1196</v>
      </c>
      <c r="B1198" s="5" t="str">
        <f>VLOOKUP(I1198,KeyValues!$J$2:$K$1401,2)</f>
        <v>Kelp Hat</v>
      </c>
      <c r="C1198">
        <f t="shared" si="216"/>
        <v>2500</v>
      </c>
      <c r="D1198">
        <f t="shared" si="217"/>
        <v>125</v>
      </c>
      <c r="E1198">
        <f t="shared" si="218"/>
        <v>15</v>
      </c>
      <c r="F1198" s="7" t="str">
        <f>VLOOKUP(E1198,KeyValues!$A$2:$B1213,2)</f>
        <v>Specific Items</v>
      </c>
      <c r="G1198">
        <f t="shared" si="220"/>
        <v>43</v>
      </c>
      <c r="H1198" s="7" t="str">
        <f>VLOOKUP($G1198,KeyValues!$S$2:$T$64,2)</f>
        <v>Hat</v>
      </c>
      <c r="I1198">
        <f t="shared" si="219"/>
        <v>1197</v>
      </c>
      <c r="J1198">
        <f t="shared" si="221"/>
        <v>0</v>
      </c>
      <c r="K1198" s="8">
        <f>IF(OR($E1198=9,$E1198=5),VLOOKUP(J1198,KeyValues!$D$2:$E$562,2),IF(AND($E1198=14,NOT(VLOOKUP(J1198,KeyValues!$D$2:$E$562,2) = 0)),"???",0))</f>
        <v>0</v>
      </c>
      <c r="L1198">
        <f t="shared" si="222"/>
        <v>0</v>
      </c>
      <c r="M1198">
        <f t="shared" si="223"/>
        <v>0</v>
      </c>
      <c r="N1198">
        <f t="shared" si="224"/>
        <v>3</v>
      </c>
      <c r="O1198">
        <f t="shared" si="225"/>
        <v>0</v>
      </c>
      <c r="P1198">
        <f t="shared" si="226"/>
        <v>1</v>
      </c>
      <c r="Q1198">
        <f t="shared" si="227"/>
        <v>0</v>
      </c>
    </row>
    <row r="1199" spans="1:17" x14ac:dyDescent="0.25">
      <c r="A1199" t="s">
        <v>1197</v>
      </c>
      <c r="B1199" s="5" t="str">
        <f>VLOOKUP(I1199,KeyValues!$J$2:$K$1401,2)</f>
        <v>Jolly Scarf</v>
      </c>
      <c r="C1199">
        <f t="shared" si="216"/>
        <v>2500</v>
      </c>
      <c r="D1199">
        <f t="shared" si="217"/>
        <v>125</v>
      </c>
      <c r="E1199">
        <f t="shared" si="218"/>
        <v>15</v>
      </c>
      <c r="F1199" s="7" t="str">
        <f>VLOOKUP(E1199,KeyValues!$A$2:$B1214,2)</f>
        <v>Specific Items</v>
      </c>
      <c r="G1199">
        <f t="shared" si="220"/>
        <v>37</v>
      </c>
      <c r="H1199" s="7" t="str">
        <f>VLOOKUP($G1199,KeyValues!$S$2:$T$64,2)</f>
        <v>Scarf 2</v>
      </c>
      <c r="I1199">
        <f t="shared" si="219"/>
        <v>1198</v>
      </c>
      <c r="J1199">
        <f t="shared" si="221"/>
        <v>0</v>
      </c>
      <c r="K1199" s="8">
        <f>IF(OR($E1199=9,$E1199=5),VLOOKUP(J1199,KeyValues!$D$2:$E$562,2),IF(AND($E1199=14,NOT(VLOOKUP(J1199,KeyValues!$D$2:$E$562,2) = 0)),"???",0))</f>
        <v>0</v>
      </c>
      <c r="L1199">
        <f t="shared" si="222"/>
        <v>0</v>
      </c>
      <c r="M1199">
        <f t="shared" si="223"/>
        <v>0</v>
      </c>
      <c r="N1199">
        <f t="shared" si="224"/>
        <v>12</v>
      </c>
      <c r="O1199">
        <f t="shared" si="225"/>
        <v>0</v>
      </c>
      <c r="P1199">
        <f t="shared" si="226"/>
        <v>1</v>
      </c>
      <c r="Q1199">
        <f t="shared" si="227"/>
        <v>0</v>
      </c>
    </row>
    <row r="1200" spans="1:17" x14ac:dyDescent="0.25">
      <c r="A1200" t="s">
        <v>1198</v>
      </c>
      <c r="B1200" s="5" t="str">
        <f>VLOOKUP(I1200,KeyValues!$J$2:$K$1401,2)</f>
        <v>Ludicolo Hat</v>
      </c>
      <c r="C1200">
        <f t="shared" si="216"/>
        <v>2500</v>
      </c>
      <c r="D1200">
        <f t="shared" si="217"/>
        <v>125</v>
      </c>
      <c r="E1200">
        <f t="shared" si="218"/>
        <v>15</v>
      </c>
      <c r="F1200" s="7" t="str">
        <f>VLOOKUP(E1200,KeyValues!$A$2:$B1215,2)</f>
        <v>Specific Items</v>
      </c>
      <c r="G1200">
        <f t="shared" si="220"/>
        <v>43</v>
      </c>
      <c r="H1200" s="7" t="str">
        <f>VLOOKUP($G1200,KeyValues!$S$2:$T$64,2)</f>
        <v>Hat</v>
      </c>
      <c r="I1200">
        <f t="shared" si="219"/>
        <v>1199</v>
      </c>
      <c r="J1200">
        <f t="shared" si="221"/>
        <v>0</v>
      </c>
      <c r="K1200" s="8">
        <f>IF(OR($E1200=9,$E1200=5),VLOOKUP(J1200,KeyValues!$D$2:$E$562,2),IF(AND($E1200=14,NOT(VLOOKUP(J1200,KeyValues!$D$2:$E$562,2) = 0)),"???",0))</f>
        <v>0</v>
      </c>
      <c r="L1200">
        <f t="shared" si="222"/>
        <v>0</v>
      </c>
      <c r="M1200">
        <f t="shared" si="223"/>
        <v>0</v>
      </c>
      <c r="N1200">
        <f t="shared" si="224"/>
        <v>13</v>
      </c>
      <c r="O1200">
        <f t="shared" si="225"/>
        <v>0</v>
      </c>
      <c r="P1200">
        <f t="shared" si="226"/>
        <v>1</v>
      </c>
      <c r="Q1200">
        <f t="shared" si="227"/>
        <v>0</v>
      </c>
    </row>
    <row r="1201" spans="1:17" x14ac:dyDescent="0.25">
      <c r="A1201" t="s">
        <v>1199</v>
      </c>
      <c r="B1201" s="5" t="str">
        <f>VLOOKUP(I1201,KeyValues!$J$2:$K$1401,2)</f>
        <v>Seedot Hat</v>
      </c>
      <c r="C1201">
        <f t="shared" si="216"/>
        <v>2500</v>
      </c>
      <c r="D1201">
        <f t="shared" si="217"/>
        <v>125</v>
      </c>
      <c r="E1201">
        <f t="shared" si="218"/>
        <v>15</v>
      </c>
      <c r="F1201" s="7" t="str">
        <f>VLOOKUP(E1201,KeyValues!$A$2:$B1216,2)</f>
        <v>Specific Items</v>
      </c>
      <c r="G1201">
        <f t="shared" si="220"/>
        <v>43</v>
      </c>
      <c r="H1201" s="7" t="str">
        <f>VLOOKUP($G1201,KeyValues!$S$2:$T$64,2)</f>
        <v>Hat</v>
      </c>
      <c r="I1201">
        <f t="shared" si="219"/>
        <v>1200</v>
      </c>
      <c r="J1201">
        <f t="shared" si="221"/>
        <v>0</v>
      </c>
      <c r="K1201" s="8">
        <f>IF(OR($E1201=9,$E1201=5),VLOOKUP(J1201,KeyValues!$D$2:$E$562,2),IF(AND($E1201=14,NOT(VLOOKUP(J1201,KeyValues!$D$2:$E$562,2) = 0)),"???",0))</f>
        <v>0</v>
      </c>
      <c r="L1201">
        <f t="shared" si="222"/>
        <v>0</v>
      </c>
      <c r="M1201">
        <f t="shared" si="223"/>
        <v>0</v>
      </c>
      <c r="N1201">
        <f t="shared" si="224"/>
        <v>13</v>
      </c>
      <c r="O1201">
        <f t="shared" si="225"/>
        <v>0</v>
      </c>
      <c r="P1201">
        <f t="shared" si="226"/>
        <v>1</v>
      </c>
      <c r="Q1201">
        <f t="shared" si="227"/>
        <v>0</v>
      </c>
    </row>
    <row r="1202" spans="1:17" x14ac:dyDescent="0.25">
      <c r="A1202" t="s">
        <v>1200</v>
      </c>
      <c r="B1202" s="5" t="str">
        <f>VLOOKUP(I1202,KeyValues!$J$2:$K$1401,2)</f>
        <v>Nuzleaf Bow</v>
      </c>
      <c r="C1202">
        <f t="shared" si="216"/>
        <v>2500</v>
      </c>
      <c r="D1202">
        <f t="shared" si="217"/>
        <v>125</v>
      </c>
      <c r="E1202">
        <f t="shared" si="218"/>
        <v>15</v>
      </c>
      <c r="F1202" s="7" t="str">
        <f>VLOOKUP(E1202,KeyValues!$A$2:$B1217,2)</f>
        <v>Specific Items</v>
      </c>
      <c r="G1202">
        <f t="shared" si="220"/>
        <v>52</v>
      </c>
      <c r="H1202" s="7" t="str">
        <f>VLOOKUP($G1202,KeyValues!$S$2:$T$64,2)</f>
        <v>Tie</v>
      </c>
      <c r="I1202">
        <f t="shared" si="219"/>
        <v>1201</v>
      </c>
      <c r="J1202">
        <f t="shared" si="221"/>
        <v>0</v>
      </c>
      <c r="K1202" s="8">
        <f>IF(OR($E1202=9,$E1202=5),VLOOKUP(J1202,KeyValues!$D$2:$E$562,2),IF(AND($E1202=14,NOT(VLOOKUP(J1202,KeyValues!$D$2:$E$562,2) = 0)),"???",0))</f>
        <v>0</v>
      </c>
      <c r="L1202">
        <f t="shared" si="222"/>
        <v>0</v>
      </c>
      <c r="M1202">
        <f t="shared" si="223"/>
        <v>0</v>
      </c>
      <c r="N1202">
        <f t="shared" si="224"/>
        <v>4</v>
      </c>
      <c r="O1202">
        <f t="shared" si="225"/>
        <v>0</v>
      </c>
      <c r="P1202">
        <f t="shared" si="226"/>
        <v>1</v>
      </c>
      <c r="Q1202">
        <f t="shared" si="227"/>
        <v>0</v>
      </c>
    </row>
    <row r="1203" spans="1:17" x14ac:dyDescent="0.25">
      <c r="A1203" t="s">
        <v>1201</v>
      </c>
      <c r="B1203" s="5" t="str">
        <f>VLOOKUP(I1203,KeyValues!$J$2:$K$1401,2)</f>
        <v>Shiftry Belt</v>
      </c>
      <c r="C1203">
        <f t="shared" si="216"/>
        <v>2500</v>
      </c>
      <c r="D1203">
        <f t="shared" si="217"/>
        <v>125</v>
      </c>
      <c r="E1203">
        <f t="shared" si="218"/>
        <v>15</v>
      </c>
      <c r="F1203" s="7" t="str">
        <f>VLOOKUP(E1203,KeyValues!$A$2:$B1218,2)</f>
        <v>Specific Items</v>
      </c>
      <c r="G1203">
        <f t="shared" si="220"/>
        <v>58</v>
      </c>
      <c r="H1203" s="7" t="str">
        <f>VLOOKUP($G1203,KeyValues!$S$2:$T$64,2)</f>
        <v>Belt</v>
      </c>
      <c r="I1203">
        <f t="shared" si="219"/>
        <v>1202</v>
      </c>
      <c r="J1203">
        <f t="shared" si="221"/>
        <v>0</v>
      </c>
      <c r="K1203" s="8">
        <f>IF(OR($E1203=9,$E1203=5),VLOOKUP(J1203,KeyValues!$D$2:$E$562,2),IF(AND($E1203=14,NOT(VLOOKUP(J1203,KeyValues!$D$2:$E$562,2) = 0)),"???",0))</f>
        <v>0</v>
      </c>
      <c r="L1203">
        <f t="shared" si="222"/>
        <v>0</v>
      </c>
      <c r="M1203">
        <f t="shared" si="223"/>
        <v>0</v>
      </c>
      <c r="N1203">
        <f t="shared" si="224"/>
        <v>1</v>
      </c>
      <c r="O1203">
        <f t="shared" si="225"/>
        <v>0</v>
      </c>
      <c r="P1203">
        <f t="shared" si="226"/>
        <v>1</v>
      </c>
      <c r="Q1203">
        <f t="shared" si="227"/>
        <v>0</v>
      </c>
    </row>
    <row r="1204" spans="1:17" x14ac:dyDescent="0.25">
      <c r="A1204" t="s">
        <v>1202</v>
      </c>
      <c r="B1204" s="5" t="str">
        <f>VLOOKUP(I1204,KeyValues!$J$2:$K$1401,2)</f>
        <v>Taillow Bow</v>
      </c>
      <c r="C1204">
        <f t="shared" si="216"/>
        <v>2500</v>
      </c>
      <c r="D1204">
        <f t="shared" si="217"/>
        <v>125</v>
      </c>
      <c r="E1204">
        <f t="shared" si="218"/>
        <v>15</v>
      </c>
      <c r="F1204" s="7" t="str">
        <f>VLOOKUP(E1204,KeyValues!$A$2:$B1219,2)</f>
        <v>Specific Items</v>
      </c>
      <c r="G1204">
        <f t="shared" si="220"/>
        <v>52</v>
      </c>
      <c r="H1204" s="7" t="str">
        <f>VLOOKUP($G1204,KeyValues!$S$2:$T$64,2)</f>
        <v>Tie</v>
      </c>
      <c r="I1204">
        <f t="shared" si="219"/>
        <v>1203</v>
      </c>
      <c r="J1204">
        <f t="shared" si="221"/>
        <v>0</v>
      </c>
      <c r="K1204" s="8">
        <f>IF(OR($E1204=9,$E1204=5),VLOOKUP(J1204,KeyValues!$D$2:$E$562,2),IF(AND($E1204=14,NOT(VLOOKUP(J1204,KeyValues!$D$2:$E$562,2) = 0)),"???",0))</f>
        <v>0</v>
      </c>
      <c r="L1204">
        <f t="shared" si="222"/>
        <v>0</v>
      </c>
      <c r="M1204">
        <f t="shared" si="223"/>
        <v>0</v>
      </c>
      <c r="N1204">
        <f t="shared" si="224"/>
        <v>4</v>
      </c>
      <c r="O1204">
        <f t="shared" si="225"/>
        <v>0</v>
      </c>
      <c r="P1204">
        <f t="shared" si="226"/>
        <v>1</v>
      </c>
      <c r="Q1204">
        <f t="shared" si="227"/>
        <v>0</v>
      </c>
    </row>
    <row r="1205" spans="1:17" x14ac:dyDescent="0.25">
      <c r="A1205" t="s">
        <v>1203</v>
      </c>
      <c r="B1205" s="5" t="str">
        <f>VLOOKUP(I1205,KeyValues!$J$2:$K$1401,2)</f>
        <v>Midair Scarf</v>
      </c>
      <c r="C1205">
        <f t="shared" si="216"/>
        <v>2500</v>
      </c>
      <c r="D1205">
        <f t="shared" si="217"/>
        <v>125</v>
      </c>
      <c r="E1205">
        <f t="shared" si="218"/>
        <v>15</v>
      </c>
      <c r="F1205" s="7" t="str">
        <f>VLOOKUP(E1205,KeyValues!$A$2:$B1220,2)</f>
        <v>Specific Items</v>
      </c>
      <c r="G1205">
        <f t="shared" si="220"/>
        <v>37</v>
      </c>
      <c r="H1205" s="7" t="str">
        <f>VLOOKUP($G1205,KeyValues!$S$2:$T$64,2)</f>
        <v>Scarf 2</v>
      </c>
      <c r="I1205">
        <f t="shared" si="219"/>
        <v>1204</v>
      </c>
      <c r="J1205">
        <f t="shared" si="221"/>
        <v>0</v>
      </c>
      <c r="K1205" s="8">
        <f>IF(OR($E1205=9,$E1205=5),VLOOKUP(J1205,KeyValues!$D$2:$E$562,2),IF(AND($E1205=14,NOT(VLOOKUP(J1205,KeyValues!$D$2:$E$562,2) = 0)),"???",0))</f>
        <v>0</v>
      </c>
      <c r="L1205">
        <f t="shared" si="222"/>
        <v>0</v>
      </c>
      <c r="M1205">
        <f t="shared" si="223"/>
        <v>0</v>
      </c>
      <c r="N1205">
        <f t="shared" si="224"/>
        <v>12</v>
      </c>
      <c r="O1205">
        <f t="shared" si="225"/>
        <v>0</v>
      </c>
      <c r="P1205">
        <f t="shared" si="226"/>
        <v>1</v>
      </c>
      <c r="Q1205">
        <f t="shared" si="227"/>
        <v>0</v>
      </c>
    </row>
    <row r="1206" spans="1:17" x14ac:dyDescent="0.25">
      <c r="A1206" t="s">
        <v>1204</v>
      </c>
      <c r="B1206" s="5" t="str">
        <f>VLOOKUP(I1206,KeyValues!$J$2:$K$1401,2)</f>
        <v>Wingull Bow</v>
      </c>
      <c r="C1206">
        <f t="shared" si="216"/>
        <v>2500</v>
      </c>
      <c r="D1206">
        <f t="shared" si="217"/>
        <v>125</v>
      </c>
      <c r="E1206">
        <f t="shared" si="218"/>
        <v>15</v>
      </c>
      <c r="F1206" s="7" t="str">
        <f>VLOOKUP(E1206,KeyValues!$A$2:$B1221,2)</f>
        <v>Specific Items</v>
      </c>
      <c r="G1206">
        <f t="shared" si="220"/>
        <v>52</v>
      </c>
      <c r="H1206" s="7" t="str">
        <f>VLOOKUP($G1206,KeyValues!$S$2:$T$64,2)</f>
        <v>Tie</v>
      </c>
      <c r="I1206">
        <f t="shared" si="219"/>
        <v>1205</v>
      </c>
      <c r="J1206">
        <f t="shared" si="221"/>
        <v>0</v>
      </c>
      <c r="K1206" s="8">
        <f>IF(OR($E1206=9,$E1206=5),VLOOKUP(J1206,KeyValues!$D$2:$E$562,2),IF(AND($E1206=14,NOT(VLOOKUP(J1206,KeyValues!$D$2:$E$562,2) = 0)),"???",0))</f>
        <v>0</v>
      </c>
      <c r="L1206">
        <f t="shared" si="222"/>
        <v>0</v>
      </c>
      <c r="M1206">
        <f t="shared" si="223"/>
        <v>0</v>
      </c>
      <c r="N1206">
        <f t="shared" si="224"/>
        <v>4</v>
      </c>
      <c r="O1206">
        <f t="shared" si="225"/>
        <v>0</v>
      </c>
      <c r="P1206">
        <f t="shared" si="226"/>
        <v>1</v>
      </c>
      <c r="Q1206">
        <f t="shared" si="227"/>
        <v>0</v>
      </c>
    </row>
    <row r="1207" spans="1:17" x14ac:dyDescent="0.25">
      <c r="A1207" t="s">
        <v>1205</v>
      </c>
      <c r="B1207" s="5" t="str">
        <f>VLOOKUP(I1207,KeyValues!$J$2:$K$1401,2)</f>
        <v>Stock Scarf</v>
      </c>
      <c r="C1207">
        <f t="shared" si="216"/>
        <v>2500</v>
      </c>
      <c r="D1207">
        <f t="shared" si="217"/>
        <v>125</v>
      </c>
      <c r="E1207">
        <f t="shared" si="218"/>
        <v>15</v>
      </c>
      <c r="F1207" s="7" t="str">
        <f>VLOOKUP(E1207,KeyValues!$A$2:$B1222,2)</f>
        <v>Specific Items</v>
      </c>
      <c r="G1207">
        <f t="shared" si="220"/>
        <v>37</v>
      </c>
      <c r="H1207" s="7" t="str">
        <f>VLOOKUP($G1207,KeyValues!$S$2:$T$64,2)</f>
        <v>Scarf 2</v>
      </c>
      <c r="I1207">
        <f t="shared" si="219"/>
        <v>1206</v>
      </c>
      <c r="J1207">
        <f t="shared" si="221"/>
        <v>0</v>
      </c>
      <c r="K1207" s="8">
        <f>IF(OR($E1207=9,$E1207=5),VLOOKUP(J1207,KeyValues!$D$2:$E$562,2),IF(AND($E1207=14,NOT(VLOOKUP(J1207,KeyValues!$D$2:$E$562,2) = 0)),"???",0))</f>
        <v>0</v>
      </c>
      <c r="L1207">
        <f t="shared" si="222"/>
        <v>0</v>
      </c>
      <c r="M1207">
        <f t="shared" si="223"/>
        <v>0</v>
      </c>
      <c r="N1207">
        <f t="shared" si="224"/>
        <v>12</v>
      </c>
      <c r="O1207">
        <f t="shared" si="225"/>
        <v>0</v>
      </c>
      <c r="P1207">
        <f t="shared" si="226"/>
        <v>1</v>
      </c>
      <c r="Q1207">
        <f t="shared" si="227"/>
        <v>0</v>
      </c>
    </row>
    <row r="1208" spans="1:17" x14ac:dyDescent="0.25">
      <c r="A1208" t="s">
        <v>1206</v>
      </c>
      <c r="B1208" s="5" t="str">
        <f>VLOOKUP(I1208,KeyValues!$J$2:$K$1401,2)</f>
        <v>Sensing Hat</v>
      </c>
      <c r="C1208">
        <f t="shared" si="216"/>
        <v>2500</v>
      </c>
      <c r="D1208">
        <f t="shared" si="217"/>
        <v>125</v>
      </c>
      <c r="E1208">
        <f t="shared" si="218"/>
        <v>15</v>
      </c>
      <c r="F1208" s="7" t="str">
        <f>VLOOKUP(E1208,KeyValues!$A$2:$B1223,2)</f>
        <v>Specific Items</v>
      </c>
      <c r="G1208">
        <f t="shared" si="220"/>
        <v>43</v>
      </c>
      <c r="H1208" s="7" t="str">
        <f>VLOOKUP($G1208,KeyValues!$S$2:$T$64,2)</f>
        <v>Hat</v>
      </c>
      <c r="I1208">
        <f t="shared" si="219"/>
        <v>1207</v>
      </c>
      <c r="J1208">
        <f t="shared" si="221"/>
        <v>0</v>
      </c>
      <c r="K1208" s="8">
        <f>IF(OR($E1208=9,$E1208=5),VLOOKUP(J1208,KeyValues!$D$2:$E$562,2),IF(AND($E1208=14,NOT(VLOOKUP(J1208,KeyValues!$D$2:$E$562,2) = 0)),"???",0))</f>
        <v>0</v>
      </c>
      <c r="L1208">
        <f t="shared" si="222"/>
        <v>0</v>
      </c>
      <c r="M1208">
        <f t="shared" si="223"/>
        <v>0</v>
      </c>
      <c r="N1208">
        <f t="shared" si="224"/>
        <v>13</v>
      </c>
      <c r="O1208">
        <f t="shared" si="225"/>
        <v>0</v>
      </c>
      <c r="P1208">
        <f t="shared" si="226"/>
        <v>1</v>
      </c>
      <c r="Q1208">
        <f t="shared" si="227"/>
        <v>0</v>
      </c>
    </row>
    <row r="1209" spans="1:17" x14ac:dyDescent="0.25">
      <c r="A1209" t="s">
        <v>1207</v>
      </c>
      <c r="B1209" s="5" t="str">
        <f>VLOOKUP(I1209,KeyValues!$J$2:$K$1401,2)</f>
        <v>Magical Bow</v>
      </c>
      <c r="C1209">
        <f t="shared" si="216"/>
        <v>2500</v>
      </c>
      <c r="D1209">
        <f t="shared" si="217"/>
        <v>125</v>
      </c>
      <c r="E1209">
        <f t="shared" si="218"/>
        <v>15</v>
      </c>
      <c r="F1209" s="7" t="str">
        <f>VLOOKUP(E1209,KeyValues!$A$2:$B1224,2)</f>
        <v>Specific Items</v>
      </c>
      <c r="G1209">
        <f t="shared" si="220"/>
        <v>52</v>
      </c>
      <c r="H1209" s="7" t="str">
        <f>VLOOKUP($G1209,KeyValues!$S$2:$T$64,2)</f>
        <v>Tie</v>
      </c>
      <c r="I1209">
        <f t="shared" si="219"/>
        <v>1208</v>
      </c>
      <c r="J1209">
        <f t="shared" si="221"/>
        <v>0</v>
      </c>
      <c r="K1209" s="8">
        <f>IF(OR($E1209=9,$E1209=5),VLOOKUP(J1209,KeyValues!$D$2:$E$562,2),IF(AND($E1209=14,NOT(VLOOKUP(J1209,KeyValues!$D$2:$E$562,2) = 0)),"???",0))</f>
        <v>0</v>
      </c>
      <c r="L1209">
        <f t="shared" si="222"/>
        <v>0</v>
      </c>
      <c r="M1209">
        <f t="shared" si="223"/>
        <v>0</v>
      </c>
      <c r="N1209">
        <f t="shared" si="224"/>
        <v>4</v>
      </c>
      <c r="O1209">
        <f t="shared" si="225"/>
        <v>0</v>
      </c>
      <c r="P1209">
        <f t="shared" si="226"/>
        <v>1</v>
      </c>
      <c r="Q1209">
        <f t="shared" si="227"/>
        <v>0</v>
      </c>
    </row>
    <row r="1210" spans="1:17" x14ac:dyDescent="0.25">
      <c r="A1210" t="s">
        <v>1208</v>
      </c>
      <c r="B1210" s="5" t="str">
        <f>VLOOKUP(I1210,KeyValues!$J$2:$K$1401,2)</f>
        <v>Caring Scarf</v>
      </c>
      <c r="C1210">
        <f t="shared" si="216"/>
        <v>2500</v>
      </c>
      <c r="D1210">
        <f t="shared" si="217"/>
        <v>125</v>
      </c>
      <c r="E1210">
        <f t="shared" si="218"/>
        <v>15</v>
      </c>
      <c r="F1210" s="7" t="str">
        <f>VLOOKUP(E1210,KeyValues!$A$2:$B1225,2)</f>
        <v>Specific Items</v>
      </c>
      <c r="G1210">
        <f t="shared" si="220"/>
        <v>37</v>
      </c>
      <c r="H1210" s="7" t="str">
        <f>VLOOKUP($G1210,KeyValues!$S$2:$T$64,2)</f>
        <v>Scarf 2</v>
      </c>
      <c r="I1210">
        <f t="shared" si="219"/>
        <v>1209</v>
      </c>
      <c r="J1210">
        <f t="shared" si="221"/>
        <v>0</v>
      </c>
      <c r="K1210" s="8">
        <f>IF(OR($E1210=9,$E1210=5),VLOOKUP(J1210,KeyValues!$D$2:$E$562,2),IF(AND($E1210=14,NOT(VLOOKUP(J1210,KeyValues!$D$2:$E$562,2) = 0)),"???",0))</f>
        <v>0</v>
      </c>
      <c r="L1210">
        <f t="shared" si="222"/>
        <v>0</v>
      </c>
      <c r="M1210">
        <f t="shared" si="223"/>
        <v>0</v>
      </c>
      <c r="N1210">
        <f t="shared" si="224"/>
        <v>12</v>
      </c>
      <c r="O1210">
        <f t="shared" si="225"/>
        <v>0</v>
      </c>
      <c r="P1210">
        <f t="shared" si="226"/>
        <v>1</v>
      </c>
      <c r="Q1210">
        <f t="shared" si="227"/>
        <v>0</v>
      </c>
    </row>
    <row r="1211" spans="1:17" x14ac:dyDescent="0.25">
      <c r="A1211" t="s">
        <v>1209</v>
      </c>
      <c r="B1211" s="5" t="str">
        <f>VLOOKUP(I1211,KeyValues!$J$2:$K$1401,2)</f>
        <v>Bliss Scarf</v>
      </c>
      <c r="C1211">
        <f t="shared" si="216"/>
        <v>2500</v>
      </c>
      <c r="D1211">
        <f t="shared" si="217"/>
        <v>125</v>
      </c>
      <c r="E1211">
        <f t="shared" si="218"/>
        <v>15</v>
      </c>
      <c r="F1211" s="7" t="str">
        <f>VLOOKUP(E1211,KeyValues!$A$2:$B1226,2)</f>
        <v>Specific Items</v>
      </c>
      <c r="G1211">
        <f t="shared" si="220"/>
        <v>37</v>
      </c>
      <c r="H1211" s="7" t="str">
        <f>VLOOKUP($G1211,KeyValues!$S$2:$T$64,2)</f>
        <v>Scarf 2</v>
      </c>
      <c r="I1211">
        <f t="shared" si="219"/>
        <v>1210</v>
      </c>
      <c r="J1211">
        <f t="shared" si="221"/>
        <v>0</v>
      </c>
      <c r="K1211" s="8">
        <f>IF(OR($E1211=9,$E1211=5),VLOOKUP(J1211,KeyValues!$D$2:$E$562,2),IF(AND($E1211=14,NOT(VLOOKUP(J1211,KeyValues!$D$2:$E$562,2) = 0)),"???",0))</f>
        <v>0</v>
      </c>
      <c r="L1211">
        <f t="shared" si="222"/>
        <v>0</v>
      </c>
      <c r="M1211">
        <f t="shared" si="223"/>
        <v>0</v>
      </c>
      <c r="N1211">
        <f t="shared" si="224"/>
        <v>12</v>
      </c>
      <c r="O1211">
        <f t="shared" si="225"/>
        <v>0</v>
      </c>
      <c r="P1211">
        <f t="shared" si="226"/>
        <v>1</v>
      </c>
      <c r="Q1211">
        <f t="shared" si="227"/>
        <v>0</v>
      </c>
    </row>
    <row r="1212" spans="1:17" x14ac:dyDescent="0.25">
      <c r="A1212" t="s">
        <v>1210</v>
      </c>
      <c r="B1212" s="5" t="str">
        <f>VLOOKUP(I1212,KeyValues!$J$2:$K$1401,2)</f>
        <v>Blocking Bow</v>
      </c>
      <c r="C1212">
        <f t="shared" si="216"/>
        <v>2500</v>
      </c>
      <c r="D1212">
        <f t="shared" si="217"/>
        <v>125</v>
      </c>
      <c r="E1212">
        <f t="shared" si="218"/>
        <v>15</v>
      </c>
      <c r="F1212" s="7" t="str">
        <f>VLOOKUP(E1212,KeyValues!$A$2:$B1227,2)</f>
        <v>Specific Items</v>
      </c>
      <c r="G1212">
        <f t="shared" si="220"/>
        <v>52</v>
      </c>
      <c r="H1212" s="7" t="str">
        <f>VLOOKUP($G1212,KeyValues!$S$2:$T$64,2)</f>
        <v>Tie</v>
      </c>
      <c r="I1212">
        <f t="shared" si="219"/>
        <v>1211</v>
      </c>
      <c r="J1212">
        <f t="shared" si="221"/>
        <v>0</v>
      </c>
      <c r="K1212" s="8">
        <f>IF(OR($E1212=9,$E1212=5),VLOOKUP(J1212,KeyValues!$D$2:$E$562,2),IF(AND($E1212=14,NOT(VLOOKUP(J1212,KeyValues!$D$2:$E$562,2) = 0)),"???",0))</f>
        <v>0</v>
      </c>
      <c r="L1212">
        <f t="shared" si="222"/>
        <v>0</v>
      </c>
      <c r="M1212">
        <f t="shared" si="223"/>
        <v>0</v>
      </c>
      <c r="N1212">
        <f t="shared" si="224"/>
        <v>4</v>
      </c>
      <c r="O1212">
        <f t="shared" si="225"/>
        <v>0</v>
      </c>
      <c r="P1212">
        <f t="shared" si="226"/>
        <v>1</v>
      </c>
      <c r="Q1212">
        <f t="shared" si="227"/>
        <v>0</v>
      </c>
    </row>
    <row r="1213" spans="1:17" x14ac:dyDescent="0.25">
      <c r="A1213" t="s">
        <v>1211</v>
      </c>
      <c r="B1213" s="5" t="str">
        <f>VLOOKUP(I1213,KeyValues!$J$2:$K$1401,2)</f>
        <v>Mobile Bow</v>
      </c>
      <c r="C1213">
        <f t="shared" si="216"/>
        <v>2500</v>
      </c>
      <c r="D1213">
        <f t="shared" si="217"/>
        <v>125</v>
      </c>
      <c r="E1213">
        <f t="shared" si="218"/>
        <v>15</v>
      </c>
      <c r="F1213" s="7" t="str">
        <f>VLOOKUP(E1213,KeyValues!$A$2:$B1228,2)</f>
        <v>Specific Items</v>
      </c>
      <c r="G1213">
        <f t="shared" si="220"/>
        <v>52</v>
      </c>
      <c r="H1213" s="7" t="str">
        <f>VLOOKUP($G1213,KeyValues!$S$2:$T$64,2)</f>
        <v>Tie</v>
      </c>
      <c r="I1213">
        <f t="shared" si="219"/>
        <v>1212</v>
      </c>
      <c r="J1213">
        <f t="shared" si="221"/>
        <v>0</v>
      </c>
      <c r="K1213" s="8">
        <f>IF(OR($E1213=9,$E1213=5),VLOOKUP(J1213,KeyValues!$D$2:$E$562,2),IF(AND($E1213=14,NOT(VLOOKUP(J1213,KeyValues!$D$2:$E$562,2) = 0)),"???",0))</f>
        <v>0</v>
      </c>
      <c r="L1213">
        <f t="shared" si="222"/>
        <v>0</v>
      </c>
      <c r="M1213">
        <f t="shared" si="223"/>
        <v>0</v>
      </c>
      <c r="N1213">
        <f t="shared" si="224"/>
        <v>4</v>
      </c>
      <c r="O1213">
        <f t="shared" si="225"/>
        <v>0</v>
      </c>
      <c r="P1213">
        <f t="shared" si="226"/>
        <v>1</v>
      </c>
      <c r="Q1213">
        <f t="shared" si="227"/>
        <v>0</v>
      </c>
    </row>
    <row r="1214" spans="1:17" x14ac:dyDescent="0.25">
      <c r="A1214" t="s">
        <v>1212</v>
      </c>
      <c r="B1214" s="5" t="str">
        <f>VLOOKUP(I1214,KeyValues!$J$2:$K$1401,2)</f>
        <v>Thwart Bow</v>
      </c>
      <c r="C1214">
        <f t="shared" si="216"/>
        <v>2500</v>
      </c>
      <c r="D1214">
        <f t="shared" si="217"/>
        <v>125</v>
      </c>
      <c r="E1214">
        <f t="shared" si="218"/>
        <v>15</v>
      </c>
      <c r="F1214" s="7" t="str">
        <f>VLOOKUP(E1214,KeyValues!$A$2:$B1229,2)</f>
        <v>Specific Items</v>
      </c>
      <c r="G1214">
        <f t="shared" si="220"/>
        <v>52</v>
      </c>
      <c r="H1214" s="7" t="str">
        <f>VLOOKUP($G1214,KeyValues!$S$2:$T$64,2)</f>
        <v>Tie</v>
      </c>
      <c r="I1214">
        <f t="shared" si="219"/>
        <v>1213</v>
      </c>
      <c r="J1214">
        <f t="shared" si="221"/>
        <v>0</v>
      </c>
      <c r="K1214" s="8">
        <f>IF(OR($E1214=9,$E1214=5),VLOOKUP(J1214,KeyValues!$D$2:$E$562,2),IF(AND($E1214=14,NOT(VLOOKUP(J1214,KeyValues!$D$2:$E$562,2) = 0)),"???",0))</f>
        <v>0</v>
      </c>
      <c r="L1214">
        <f t="shared" si="222"/>
        <v>0</v>
      </c>
      <c r="M1214">
        <f t="shared" si="223"/>
        <v>0</v>
      </c>
      <c r="N1214">
        <f t="shared" si="224"/>
        <v>4</v>
      </c>
      <c r="O1214">
        <f t="shared" si="225"/>
        <v>0</v>
      </c>
      <c r="P1214">
        <f t="shared" si="226"/>
        <v>1</v>
      </c>
      <c r="Q1214">
        <f t="shared" si="227"/>
        <v>0</v>
      </c>
    </row>
    <row r="1215" spans="1:17" x14ac:dyDescent="0.25">
      <c r="A1215" t="s">
        <v>1213</v>
      </c>
      <c r="B1215" s="5" t="str">
        <f>VLOOKUP(I1215,KeyValues!$J$2:$K$1401,2)</f>
        <v>Slak-Scarf</v>
      </c>
      <c r="C1215">
        <f t="shared" si="216"/>
        <v>2500</v>
      </c>
      <c r="D1215">
        <f t="shared" si="217"/>
        <v>125</v>
      </c>
      <c r="E1215">
        <f t="shared" si="218"/>
        <v>15</v>
      </c>
      <c r="F1215" s="7" t="str">
        <f>VLOOKUP(E1215,KeyValues!$A$2:$B1230,2)</f>
        <v>Specific Items</v>
      </c>
      <c r="G1215">
        <f t="shared" si="220"/>
        <v>37</v>
      </c>
      <c r="H1215" s="7" t="str">
        <f>VLOOKUP($G1215,KeyValues!$S$2:$T$64,2)</f>
        <v>Scarf 2</v>
      </c>
      <c r="I1215">
        <f t="shared" si="219"/>
        <v>1214</v>
      </c>
      <c r="J1215">
        <f t="shared" si="221"/>
        <v>0</v>
      </c>
      <c r="K1215" s="8">
        <f>IF(OR($E1215=9,$E1215=5),VLOOKUP(J1215,KeyValues!$D$2:$E$562,2),IF(AND($E1215=14,NOT(VLOOKUP(J1215,KeyValues!$D$2:$E$562,2) = 0)),"???",0))</f>
        <v>0</v>
      </c>
      <c r="L1215">
        <f t="shared" si="222"/>
        <v>0</v>
      </c>
      <c r="M1215">
        <f t="shared" si="223"/>
        <v>0</v>
      </c>
      <c r="N1215">
        <f t="shared" si="224"/>
        <v>12</v>
      </c>
      <c r="O1215">
        <f t="shared" si="225"/>
        <v>0</v>
      </c>
      <c r="P1215">
        <f t="shared" si="226"/>
        <v>1</v>
      </c>
      <c r="Q1215">
        <f t="shared" si="227"/>
        <v>0</v>
      </c>
    </row>
    <row r="1216" spans="1:17" x14ac:dyDescent="0.25">
      <c r="A1216" t="s">
        <v>1214</v>
      </c>
      <c r="B1216" s="5" t="str">
        <f>VLOOKUP(I1216,KeyValues!$J$2:$K$1401,2)</f>
        <v>Vigor Sash</v>
      </c>
      <c r="C1216">
        <f t="shared" si="216"/>
        <v>2500</v>
      </c>
      <c r="D1216">
        <f t="shared" si="217"/>
        <v>125</v>
      </c>
      <c r="E1216">
        <f t="shared" si="218"/>
        <v>15</v>
      </c>
      <c r="F1216" s="7" t="str">
        <f>VLOOKUP(E1216,KeyValues!$A$2:$B1231,2)</f>
        <v>Specific Items</v>
      </c>
      <c r="G1216">
        <f t="shared" si="220"/>
        <v>37</v>
      </c>
      <c r="H1216" s="7" t="str">
        <f>VLOOKUP($G1216,KeyValues!$S$2:$T$64,2)</f>
        <v>Scarf 2</v>
      </c>
      <c r="I1216">
        <f t="shared" si="219"/>
        <v>1215</v>
      </c>
      <c r="J1216">
        <f t="shared" si="221"/>
        <v>0</v>
      </c>
      <c r="K1216" s="8">
        <f>IF(OR($E1216=9,$E1216=5),VLOOKUP(J1216,KeyValues!$D$2:$E$562,2),IF(AND($E1216=14,NOT(VLOOKUP(J1216,KeyValues!$D$2:$E$562,2) = 0)),"???",0))</f>
        <v>0</v>
      </c>
      <c r="L1216">
        <f t="shared" si="222"/>
        <v>0</v>
      </c>
      <c r="M1216">
        <f t="shared" si="223"/>
        <v>0</v>
      </c>
      <c r="N1216">
        <f t="shared" si="224"/>
        <v>0</v>
      </c>
      <c r="O1216">
        <f t="shared" si="225"/>
        <v>0</v>
      </c>
      <c r="P1216">
        <f t="shared" si="226"/>
        <v>1</v>
      </c>
      <c r="Q1216">
        <f t="shared" si="227"/>
        <v>0</v>
      </c>
    </row>
    <row r="1217" spans="1:17" x14ac:dyDescent="0.25">
      <c r="A1217" t="s">
        <v>1215</v>
      </c>
      <c r="B1217" s="5" t="str">
        <f>VLOOKUP(I1217,KeyValues!$J$2:$K$1401,2)</f>
        <v>Lazy Ruff</v>
      </c>
      <c r="C1217">
        <f t="shared" si="216"/>
        <v>2500</v>
      </c>
      <c r="D1217">
        <f t="shared" si="217"/>
        <v>125</v>
      </c>
      <c r="E1217">
        <f t="shared" si="218"/>
        <v>15</v>
      </c>
      <c r="F1217" s="7" t="str">
        <f>VLOOKUP(E1217,KeyValues!$A$2:$B1232,2)</f>
        <v>Specific Items</v>
      </c>
      <c r="G1217">
        <f t="shared" si="220"/>
        <v>37</v>
      </c>
      <c r="H1217" s="7" t="str">
        <f>VLOOKUP($G1217,KeyValues!$S$2:$T$64,2)</f>
        <v>Scarf 2</v>
      </c>
      <c r="I1217">
        <f t="shared" si="219"/>
        <v>1216</v>
      </c>
      <c r="J1217">
        <f t="shared" si="221"/>
        <v>0</v>
      </c>
      <c r="K1217" s="8">
        <f>IF(OR($E1217=9,$E1217=5),VLOOKUP(J1217,KeyValues!$D$2:$E$562,2),IF(AND($E1217=14,NOT(VLOOKUP(J1217,KeyValues!$D$2:$E$562,2) = 0)),"???",0))</f>
        <v>0</v>
      </c>
      <c r="L1217">
        <f t="shared" si="222"/>
        <v>0</v>
      </c>
      <c r="M1217">
        <f t="shared" si="223"/>
        <v>0</v>
      </c>
      <c r="N1217">
        <f t="shared" si="224"/>
        <v>14</v>
      </c>
      <c r="O1217">
        <f t="shared" si="225"/>
        <v>0</v>
      </c>
      <c r="P1217">
        <f t="shared" si="226"/>
        <v>1</v>
      </c>
      <c r="Q1217">
        <f t="shared" si="227"/>
        <v>0</v>
      </c>
    </row>
    <row r="1218" spans="1:17" x14ac:dyDescent="0.25">
      <c r="A1218" t="s">
        <v>1216</v>
      </c>
      <c r="B1218" s="5" t="str">
        <f>VLOOKUP(I1218,KeyValues!$J$2:$K$1401,2)</f>
        <v>Novice Scarf</v>
      </c>
      <c r="C1218">
        <f t="shared" ref="C1218:C1281" si="228">HEX2DEC(MID($A1218,4,2)&amp;MID($A1218,1,2))</f>
        <v>2500</v>
      </c>
      <c r="D1218">
        <f t="shared" ref="D1218:D1281" si="229">HEX2DEC(MID($A1218,10,2)&amp;MID($A1218,7,2))</f>
        <v>125</v>
      </c>
      <c r="E1218">
        <f t="shared" ref="E1218:E1281" si="230">HEX2DEC(MID($A1218,13,2))</f>
        <v>15</v>
      </c>
      <c r="F1218" s="7" t="str">
        <f>VLOOKUP(E1218,KeyValues!$A$2:$B1233,2)</f>
        <v>Specific Items</v>
      </c>
      <c r="G1218">
        <f t="shared" si="220"/>
        <v>37</v>
      </c>
      <c r="H1218" s="7" t="str">
        <f>VLOOKUP($G1218,KeyValues!$S$2:$T$64,2)</f>
        <v>Scarf 2</v>
      </c>
      <c r="I1218">
        <f t="shared" ref="I1218:I1281" si="231">HEX2DEC(MID($A1218,22,2)&amp;MID($A1218,19,2))</f>
        <v>1217</v>
      </c>
      <c r="J1218">
        <f t="shared" si="221"/>
        <v>0</v>
      </c>
      <c r="K1218" s="8">
        <f>IF(OR($E1218=9,$E1218=5),VLOOKUP(J1218,KeyValues!$D$2:$E$562,2),IF(AND($E1218=14,NOT(VLOOKUP(J1218,KeyValues!$D$2:$E$562,2) = 0)),"???",0))</f>
        <v>0</v>
      </c>
      <c r="L1218">
        <f t="shared" si="222"/>
        <v>0</v>
      </c>
      <c r="M1218">
        <f t="shared" si="223"/>
        <v>0</v>
      </c>
      <c r="N1218">
        <f t="shared" si="224"/>
        <v>12</v>
      </c>
      <c r="O1218">
        <f t="shared" si="225"/>
        <v>0</v>
      </c>
      <c r="P1218">
        <f t="shared" si="226"/>
        <v>1</v>
      </c>
      <c r="Q1218">
        <f t="shared" si="227"/>
        <v>0</v>
      </c>
    </row>
    <row r="1219" spans="1:17" x14ac:dyDescent="0.25">
      <c r="A1219" t="s">
        <v>1217</v>
      </c>
      <c r="B1219" s="5" t="str">
        <f>VLOOKUP(I1219,KeyValues!$J$2:$K$1401,2)</f>
        <v>Ninja Ruff</v>
      </c>
      <c r="C1219">
        <f t="shared" si="228"/>
        <v>2500</v>
      </c>
      <c r="D1219">
        <f t="shared" si="229"/>
        <v>125</v>
      </c>
      <c r="E1219">
        <f t="shared" si="230"/>
        <v>15</v>
      </c>
      <c r="F1219" s="7" t="str">
        <f>VLOOKUP(E1219,KeyValues!$A$2:$B1234,2)</f>
        <v>Specific Items</v>
      </c>
      <c r="G1219">
        <f t="shared" ref="G1219:G1282" si="232">HEX2DEC(MID($A1219,16,2))</f>
        <v>37</v>
      </c>
      <c r="H1219" s="7" t="str">
        <f>VLOOKUP($G1219,KeyValues!$S$2:$T$64,2)</f>
        <v>Scarf 2</v>
      </c>
      <c r="I1219">
        <f t="shared" si="231"/>
        <v>1218</v>
      </c>
      <c r="J1219">
        <f t="shared" ref="J1219:J1282" si="233">HEX2DEC(MID($A1219,28,2)&amp;MID($A1219,25,2))</f>
        <v>0</v>
      </c>
      <c r="K1219" s="8">
        <f>IF(OR($E1219=9,$E1219=5),VLOOKUP(J1219,KeyValues!$D$2:$E$562,2),IF(AND($E1219=14,NOT(VLOOKUP(J1219,KeyValues!$D$2:$E$562,2) = 0)),"???",0))</f>
        <v>0</v>
      </c>
      <c r="L1219">
        <f t="shared" ref="L1219:L1282" si="234">HEX2DEC(MID($A1219,31,2))</f>
        <v>0</v>
      </c>
      <c r="M1219">
        <f t="shared" ref="M1219:M1282" si="235">HEX2DEC(MID($A1219,34,2))</f>
        <v>0</v>
      </c>
      <c r="N1219">
        <f t="shared" ref="N1219:N1282" si="236">HEX2DEC(MID($A1219,37,2))</f>
        <v>14</v>
      </c>
      <c r="O1219">
        <f t="shared" ref="O1219:O1282" si="237">HEX2DEC(MID($A1219,40,2))</f>
        <v>0</v>
      </c>
      <c r="P1219">
        <f t="shared" ref="P1219:P1282" si="238">HEX2DEC(MID($A1219,43,2))</f>
        <v>1</v>
      </c>
      <c r="Q1219">
        <f t="shared" ref="Q1219:Q1282" si="239">HEX2DEC(MID($A1219,46,2))</f>
        <v>0</v>
      </c>
    </row>
    <row r="1220" spans="1:17" x14ac:dyDescent="0.25">
      <c r="A1220" t="s">
        <v>1218</v>
      </c>
      <c r="B1220" s="5" t="str">
        <f>VLOOKUP(I1220,KeyValues!$J$2:$K$1401,2)</f>
        <v>Awe Mantle</v>
      </c>
      <c r="C1220">
        <f t="shared" si="228"/>
        <v>2500</v>
      </c>
      <c r="D1220">
        <f t="shared" si="229"/>
        <v>125</v>
      </c>
      <c r="E1220">
        <f t="shared" si="230"/>
        <v>15</v>
      </c>
      <c r="F1220" s="7" t="str">
        <f>VLOOKUP(E1220,KeyValues!$A$2:$B1235,2)</f>
        <v>Specific Items</v>
      </c>
      <c r="G1220">
        <f t="shared" si="232"/>
        <v>56</v>
      </c>
      <c r="H1220" s="7" t="str">
        <f>VLOOKUP($G1220,KeyValues!$S$2:$T$64,2)</f>
        <v>Silk 2</v>
      </c>
      <c r="I1220">
        <f t="shared" si="231"/>
        <v>1219</v>
      </c>
      <c r="J1220">
        <f t="shared" si="233"/>
        <v>0</v>
      </c>
      <c r="K1220" s="8">
        <f>IF(OR($E1220=9,$E1220=5),VLOOKUP(J1220,KeyValues!$D$2:$E$562,2),IF(AND($E1220=14,NOT(VLOOKUP(J1220,KeyValues!$D$2:$E$562,2) = 0)),"???",0))</f>
        <v>0</v>
      </c>
      <c r="L1220">
        <f t="shared" si="234"/>
        <v>0</v>
      </c>
      <c r="M1220">
        <f t="shared" si="235"/>
        <v>0</v>
      </c>
      <c r="N1220">
        <f t="shared" si="236"/>
        <v>13</v>
      </c>
      <c r="O1220">
        <f t="shared" si="237"/>
        <v>0</v>
      </c>
      <c r="P1220">
        <f t="shared" si="238"/>
        <v>1</v>
      </c>
      <c r="Q1220">
        <f t="shared" si="239"/>
        <v>0</v>
      </c>
    </row>
    <row r="1221" spans="1:17" x14ac:dyDescent="0.25">
      <c r="A1221" t="s">
        <v>1219</v>
      </c>
      <c r="B1221" s="5" t="str">
        <f>VLOOKUP(I1221,KeyValues!$J$2:$K$1401,2)</f>
        <v>Good Earring</v>
      </c>
      <c r="C1221">
        <f t="shared" si="228"/>
        <v>2500</v>
      </c>
      <c r="D1221">
        <f t="shared" si="229"/>
        <v>125</v>
      </c>
      <c r="E1221">
        <f t="shared" si="230"/>
        <v>15</v>
      </c>
      <c r="F1221" s="7" t="str">
        <f>VLOOKUP(E1221,KeyValues!$A$2:$B1236,2)</f>
        <v>Specific Items</v>
      </c>
      <c r="G1221">
        <f t="shared" si="232"/>
        <v>54</v>
      </c>
      <c r="H1221" s="7" t="str">
        <f>VLOOKUP($G1221,KeyValues!$S$2:$T$64,2)</f>
        <v>Ring</v>
      </c>
      <c r="I1221">
        <f t="shared" si="231"/>
        <v>1220</v>
      </c>
      <c r="J1221">
        <f t="shared" si="233"/>
        <v>0</v>
      </c>
      <c r="K1221" s="8">
        <f>IF(OR($E1221=9,$E1221=5),VLOOKUP(J1221,KeyValues!$D$2:$E$562,2),IF(AND($E1221=14,NOT(VLOOKUP(J1221,KeyValues!$D$2:$E$562,2) = 0)),"???",0))</f>
        <v>0</v>
      </c>
      <c r="L1221">
        <f t="shared" si="234"/>
        <v>0</v>
      </c>
      <c r="M1221">
        <f t="shared" si="235"/>
        <v>0</v>
      </c>
      <c r="N1221">
        <f t="shared" si="236"/>
        <v>5</v>
      </c>
      <c r="O1221">
        <f t="shared" si="237"/>
        <v>0</v>
      </c>
      <c r="P1221">
        <f t="shared" si="238"/>
        <v>1</v>
      </c>
      <c r="Q1221">
        <f t="shared" si="239"/>
        <v>0</v>
      </c>
    </row>
    <row r="1222" spans="1:17" x14ac:dyDescent="0.25">
      <c r="A1222" t="s">
        <v>1220</v>
      </c>
      <c r="B1222" s="5" t="str">
        <f>VLOOKUP(I1222,KeyValues!$J$2:$K$1401,2)</f>
        <v>Nice Bangle</v>
      </c>
      <c r="C1222">
        <f t="shared" si="228"/>
        <v>2500</v>
      </c>
      <c r="D1222">
        <f t="shared" si="229"/>
        <v>125</v>
      </c>
      <c r="E1222">
        <f t="shared" si="230"/>
        <v>15</v>
      </c>
      <c r="F1222" s="7" t="str">
        <f>VLOOKUP(E1222,KeyValues!$A$2:$B1237,2)</f>
        <v>Specific Items</v>
      </c>
      <c r="G1222">
        <f t="shared" si="232"/>
        <v>54</v>
      </c>
      <c r="H1222" s="7" t="str">
        <f>VLOOKUP($G1222,KeyValues!$S$2:$T$64,2)</f>
        <v>Ring</v>
      </c>
      <c r="I1222">
        <f t="shared" si="231"/>
        <v>1221</v>
      </c>
      <c r="J1222">
        <f t="shared" si="233"/>
        <v>0</v>
      </c>
      <c r="K1222" s="8">
        <f>IF(OR($E1222=9,$E1222=5),VLOOKUP(J1222,KeyValues!$D$2:$E$562,2),IF(AND($E1222=14,NOT(VLOOKUP(J1222,KeyValues!$D$2:$E$562,2) = 0)),"???",0))</f>
        <v>0</v>
      </c>
      <c r="L1222">
        <f t="shared" si="234"/>
        <v>0</v>
      </c>
      <c r="M1222">
        <f t="shared" si="235"/>
        <v>0</v>
      </c>
      <c r="N1222">
        <f t="shared" si="236"/>
        <v>7</v>
      </c>
      <c r="O1222">
        <f t="shared" si="237"/>
        <v>0</v>
      </c>
      <c r="P1222">
        <f t="shared" si="238"/>
        <v>1</v>
      </c>
      <c r="Q1222">
        <f t="shared" si="239"/>
        <v>0</v>
      </c>
    </row>
    <row r="1223" spans="1:17" x14ac:dyDescent="0.25">
      <c r="A1223" t="s">
        <v>1221</v>
      </c>
      <c r="B1223" s="5" t="str">
        <f>VLOOKUP(I1223,KeyValues!$J$2:$K$1401,2)</f>
        <v>Great Torc</v>
      </c>
      <c r="C1223">
        <f t="shared" si="228"/>
        <v>2500</v>
      </c>
      <c r="D1223">
        <f t="shared" si="229"/>
        <v>125</v>
      </c>
      <c r="E1223">
        <f t="shared" si="230"/>
        <v>15</v>
      </c>
      <c r="F1223" s="7" t="str">
        <f>VLOOKUP(E1223,KeyValues!$A$2:$B1238,2)</f>
        <v>Specific Items</v>
      </c>
      <c r="G1223">
        <f t="shared" si="232"/>
        <v>54</v>
      </c>
      <c r="H1223" s="7" t="str">
        <f>VLOOKUP($G1223,KeyValues!$S$2:$T$64,2)</f>
        <v>Ring</v>
      </c>
      <c r="I1223">
        <f t="shared" si="231"/>
        <v>1222</v>
      </c>
      <c r="J1223">
        <f t="shared" si="233"/>
        <v>0</v>
      </c>
      <c r="K1223" s="8">
        <f>IF(OR($E1223=9,$E1223=5),VLOOKUP(J1223,KeyValues!$D$2:$E$562,2),IF(AND($E1223=14,NOT(VLOOKUP(J1223,KeyValues!$D$2:$E$562,2) = 0)),"???",0))</f>
        <v>0</v>
      </c>
      <c r="L1223">
        <f t="shared" si="234"/>
        <v>0</v>
      </c>
      <c r="M1223">
        <f t="shared" si="235"/>
        <v>0</v>
      </c>
      <c r="N1223">
        <f t="shared" si="236"/>
        <v>5</v>
      </c>
      <c r="O1223">
        <f t="shared" si="237"/>
        <v>0</v>
      </c>
      <c r="P1223">
        <f t="shared" si="238"/>
        <v>1</v>
      </c>
      <c r="Q1223">
        <f t="shared" si="239"/>
        <v>0</v>
      </c>
    </row>
    <row r="1224" spans="1:17" x14ac:dyDescent="0.25">
      <c r="A1224" t="s">
        <v>1222</v>
      </c>
      <c r="B1224" s="5" t="str">
        <f>VLOOKUP(I1224,KeyValues!$J$2:$K$1401,2)</f>
        <v>Makuhit-Belt</v>
      </c>
      <c r="C1224">
        <f t="shared" si="228"/>
        <v>2500</v>
      </c>
      <c r="D1224">
        <f t="shared" si="229"/>
        <v>125</v>
      </c>
      <c r="E1224">
        <f t="shared" si="230"/>
        <v>15</v>
      </c>
      <c r="F1224" s="7" t="str">
        <f>VLOOKUP(E1224,KeyValues!$A$2:$B1239,2)</f>
        <v>Specific Items</v>
      </c>
      <c r="G1224">
        <f t="shared" si="232"/>
        <v>58</v>
      </c>
      <c r="H1224" s="7" t="str">
        <f>VLOOKUP($G1224,KeyValues!$S$2:$T$64,2)</f>
        <v>Belt</v>
      </c>
      <c r="I1224">
        <f t="shared" si="231"/>
        <v>1223</v>
      </c>
      <c r="J1224">
        <f t="shared" si="233"/>
        <v>0</v>
      </c>
      <c r="K1224" s="8">
        <f>IF(OR($E1224=9,$E1224=5),VLOOKUP(J1224,KeyValues!$D$2:$E$562,2),IF(AND($E1224=14,NOT(VLOOKUP(J1224,KeyValues!$D$2:$E$562,2) = 0)),"???",0))</f>
        <v>0</v>
      </c>
      <c r="L1224">
        <f t="shared" si="234"/>
        <v>0</v>
      </c>
      <c r="M1224">
        <f t="shared" si="235"/>
        <v>0</v>
      </c>
      <c r="N1224">
        <f t="shared" si="236"/>
        <v>1</v>
      </c>
      <c r="O1224">
        <f t="shared" si="237"/>
        <v>0</v>
      </c>
      <c r="P1224">
        <f t="shared" si="238"/>
        <v>1</v>
      </c>
      <c r="Q1224">
        <f t="shared" si="239"/>
        <v>0</v>
      </c>
    </row>
    <row r="1225" spans="1:17" x14ac:dyDescent="0.25">
      <c r="A1225" t="s">
        <v>1223</v>
      </c>
      <c r="B1225" s="5" t="str">
        <f>VLOOKUP(I1225,KeyValues!$J$2:$K$1401,2)</f>
        <v>Thrust Belt</v>
      </c>
      <c r="C1225">
        <f t="shared" si="228"/>
        <v>2500</v>
      </c>
      <c r="D1225">
        <f t="shared" si="229"/>
        <v>125</v>
      </c>
      <c r="E1225">
        <f t="shared" si="230"/>
        <v>15</v>
      </c>
      <c r="F1225" s="7" t="str">
        <f>VLOOKUP(E1225,KeyValues!$A$2:$B1240,2)</f>
        <v>Specific Items</v>
      </c>
      <c r="G1225">
        <f t="shared" si="232"/>
        <v>58</v>
      </c>
      <c r="H1225" s="7" t="str">
        <f>VLOOKUP($G1225,KeyValues!$S$2:$T$64,2)</f>
        <v>Belt</v>
      </c>
      <c r="I1225">
        <f t="shared" si="231"/>
        <v>1224</v>
      </c>
      <c r="J1225">
        <f t="shared" si="233"/>
        <v>0</v>
      </c>
      <c r="K1225" s="8">
        <f>IF(OR($E1225=9,$E1225=5),VLOOKUP(J1225,KeyValues!$D$2:$E$562,2),IF(AND($E1225=14,NOT(VLOOKUP(J1225,KeyValues!$D$2:$E$562,2) = 0)),"???",0))</f>
        <v>0</v>
      </c>
      <c r="L1225">
        <f t="shared" si="234"/>
        <v>0</v>
      </c>
      <c r="M1225">
        <f t="shared" si="235"/>
        <v>0</v>
      </c>
      <c r="N1225">
        <f t="shared" si="236"/>
        <v>15</v>
      </c>
      <c r="O1225">
        <f t="shared" si="237"/>
        <v>0</v>
      </c>
      <c r="P1225">
        <f t="shared" si="238"/>
        <v>1</v>
      </c>
      <c r="Q1225">
        <f t="shared" si="239"/>
        <v>0</v>
      </c>
    </row>
    <row r="1226" spans="1:17" x14ac:dyDescent="0.25">
      <c r="A1226" t="s">
        <v>1224</v>
      </c>
      <c r="B1226" s="5" t="str">
        <f>VLOOKUP(I1226,KeyValues!$J$2:$K$1401,2)</f>
        <v>Nose-Torc</v>
      </c>
      <c r="C1226">
        <f t="shared" si="228"/>
        <v>2500</v>
      </c>
      <c r="D1226">
        <f t="shared" si="229"/>
        <v>125</v>
      </c>
      <c r="E1226">
        <f t="shared" si="230"/>
        <v>15</v>
      </c>
      <c r="F1226" s="7" t="str">
        <f>VLOOKUP(E1226,KeyValues!$A$2:$B1241,2)</f>
        <v>Specific Items</v>
      </c>
      <c r="G1226">
        <f t="shared" si="232"/>
        <v>54</v>
      </c>
      <c r="H1226" s="7" t="str">
        <f>VLOOKUP($G1226,KeyValues!$S$2:$T$64,2)</f>
        <v>Ring</v>
      </c>
      <c r="I1226">
        <f t="shared" si="231"/>
        <v>1225</v>
      </c>
      <c r="J1226">
        <f t="shared" si="233"/>
        <v>0</v>
      </c>
      <c r="K1226" s="8">
        <f>IF(OR($E1226=9,$E1226=5),VLOOKUP(J1226,KeyValues!$D$2:$E$562,2),IF(AND($E1226=14,NOT(VLOOKUP(J1226,KeyValues!$D$2:$E$562,2) = 0)),"???",0))</f>
        <v>0</v>
      </c>
      <c r="L1226">
        <f t="shared" si="234"/>
        <v>0</v>
      </c>
      <c r="M1226">
        <f t="shared" si="235"/>
        <v>0</v>
      </c>
      <c r="N1226">
        <f t="shared" si="236"/>
        <v>5</v>
      </c>
      <c r="O1226">
        <f t="shared" si="237"/>
        <v>0</v>
      </c>
      <c r="P1226">
        <f t="shared" si="238"/>
        <v>1</v>
      </c>
      <c r="Q1226">
        <f t="shared" si="239"/>
        <v>0</v>
      </c>
    </row>
    <row r="1227" spans="1:17" x14ac:dyDescent="0.25">
      <c r="A1227" t="s">
        <v>1225</v>
      </c>
      <c r="B1227" s="5" t="str">
        <f>VLOOKUP(I1227,KeyValues!$J$2:$K$1401,2)</f>
        <v>Sable-Scope</v>
      </c>
      <c r="C1227">
        <f t="shared" si="228"/>
        <v>2500</v>
      </c>
      <c r="D1227">
        <f t="shared" si="229"/>
        <v>125</v>
      </c>
      <c r="E1227">
        <f t="shared" si="230"/>
        <v>15</v>
      </c>
      <c r="F1227" s="7" t="str">
        <f>VLOOKUP(E1227,KeyValues!$A$2:$B1242,2)</f>
        <v>Specific Items</v>
      </c>
      <c r="G1227">
        <f t="shared" si="232"/>
        <v>13</v>
      </c>
      <c r="H1227" s="7" t="str">
        <f>VLOOKUP($G1227,KeyValues!$S$2:$T$64,2)</f>
        <v>Glasses</v>
      </c>
      <c r="I1227">
        <f t="shared" si="231"/>
        <v>1226</v>
      </c>
      <c r="J1227">
        <f t="shared" si="233"/>
        <v>0</v>
      </c>
      <c r="K1227" s="8">
        <f>IF(OR($E1227=9,$E1227=5),VLOOKUP(J1227,KeyValues!$D$2:$E$562,2),IF(AND($E1227=14,NOT(VLOOKUP(J1227,KeyValues!$D$2:$E$562,2) = 0)),"???",0))</f>
        <v>0</v>
      </c>
      <c r="L1227">
        <f t="shared" si="234"/>
        <v>0</v>
      </c>
      <c r="M1227">
        <f t="shared" si="235"/>
        <v>0</v>
      </c>
      <c r="N1227">
        <f t="shared" si="236"/>
        <v>12</v>
      </c>
      <c r="O1227">
        <f t="shared" si="237"/>
        <v>0</v>
      </c>
      <c r="P1227">
        <f t="shared" si="238"/>
        <v>1</v>
      </c>
      <c r="Q1227">
        <f t="shared" si="239"/>
        <v>0</v>
      </c>
    </row>
    <row r="1228" spans="1:17" x14ac:dyDescent="0.25">
      <c r="A1228" t="s">
        <v>1226</v>
      </c>
      <c r="B1228" s="5" t="str">
        <f>VLOOKUP(I1228,KeyValues!$J$2:$K$1401,2)</f>
        <v>Deceit Mask</v>
      </c>
      <c r="C1228">
        <f t="shared" si="228"/>
        <v>2500</v>
      </c>
      <c r="D1228">
        <f t="shared" si="229"/>
        <v>125</v>
      </c>
      <c r="E1228">
        <f t="shared" si="230"/>
        <v>15</v>
      </c>
      <c r="F1228" s="7" t="str">
        <f>VLOOKUP(E1228,KeyValues!$A$2:$B1243,2)</f>
        <v>Specific Items</v>
      </c>
      <c r="G1228">
        <f t="shared" si="232"/>
        <v>43</v>
      </c>
      <c r="H1228" s="7" t="str">
        <f>VLOOKUP($G1228,KeyValues!$S$2:$T$64,2)</f>
        <v>Hat</v>
      </c>
      <c r="I1228">
        <f t="shared" si="231"/>
        <v>1227</v>
      </c>
      <c r="J1228">
        <f t="shared" si="233"/>
        <v>0</v>
      </c>
      <c r="K1228" s="8">
        <f>IF(OR($E1228=9,$E1228=5),VLOOKUP(J1228,KeyValues!$D$2:$E$562,2),IF(AND($E1228=14,NOT(VLOOKUP(J1228,KeyValues!$D$2:$E$562,2) = 0)),"???",0))</f>
        <v>0</v>
      </c>
      <c r="L1228">
        <f t="shared" si="234"/>
        <v>0</v>
      </c>
      <c r="M1228">
        <f t="shared" si="235"/>
        <v>0</v>
      </c>
      <c r="N1228">
        <f t="shared" si="236"/>
        <v>0</v>
      </c>
      <c r="O1228">
        <f t="shared" si="237"/>
        <v>0</v>
      </c>
      <c r="P1228">
        <f t="shared" si="238"/>
        <v>1</v>
      </c>
      <c r="Q1228">
        <f t="shared" si="239"/>
        <v>0</v>
      </c>
    </row>
    <row r="1229" spans="1:17" x14ac:dyDescent="0.25">
      <c r="A1229" t="s">
        <v>1227</v>
      </c>
      <c r="B1229" s="5" t="str">
        <f>VLOOKUP(I1229,KeyValues!$J$2:$K$1401,2)</f>
        <v>Iron Torc</v>
      </c>
      <c r="C1229">
        <f t="shared" si="228"/>
        <v>2500</v>
      </c>
      <c r="D1229">
        <f t="shared" si="229"/>
        <v>125</v>
      </c>
      <c r="E1229">
        <f t="shared" si="230"/>
        <v>15</v>
      </c>
      <c r="F1229" s="7" t="str">
        <f>VLOOKUP(E1229,KeyValues!$A$2:$B1244,2)</f>
        <v>Specific Items</v>
      </c>
      <c r="G1229">
        <f t="shared" si="232"/>
        <v>54</v>
      </c>
      <c r="H1229" s="7" t="str">
        <f>VLOOKUP($G1229,KeyValues!$S$2:$T$64,2)</f>
        <v>Ring</v>
      </c>
      <c r="I1229">
        <f t="shared" si="231"/>
        <v>1228</v>
      </c>
      <c r="J1229">
        <f t="shared" si="233"/>
        <v>0</v>
      </c>
      <c r="K1229" s="8">
        <f>IF(OR($E1229=9,$E1229=5),VLOOKUP(J1229,KeyValues!$D$2:$E$562,2),IF(AND($E1229=14,NOT(VLOOKUP(J1229,KeyValues!$D$2:$E$562,2) = 0)),"???",0))</f>
        <v>0</v>
      </c>
      <c r="L1229">
        <f t="shared" si="234"/>
        <v>0</v>
      </c>
      <c r="M1229">
        <f t="shared" si="235"/>
        <v>0</v>
      </c>
      <c r="N1229">
        <f t="shared" si="236"/>
        <v>5</v>
      </c>
      <c r="O1229">
        <f t="shared" si="237"/>
        <v>0</v>
      </c>
      <c r="P1229">
        <f t="shared" si="238"/>
        <v>1</v>
      </c>
      <c r="Q1229">
        <f t="shared" si="239"/>
        <v>0</v>
      </c>
    </row>
    <row r="1230" spans="1:17" x14ac:dyDescent="0.25">
      <c r="A1230" t="s">
        <v>1228</v>
      </c>
      <c r="B1230" s="5" t="str">
        <f>VLOOKUP(I1230,KeyValues!$J$2:$K$1401,2)</f>
        <v>Metal Bangle</v>
      </c>
      <c r="C1230">
        <f t="shared" si="228"/>
        <v>2500</v>
      </c>
      <c r="D1230">
        <f t="shared" si="229"/>
        <v>125</v>
      </c>
      <c r="E1230">
        <f t="shared" si="230"/>
        <v>15</v>
      </c>
      <c r="F1230" s="7" t="str">
        <f>VLOOKUP(E1230,KeyValues!$A$2:$B1245,2)</f>
        <v>Specific Items</v>
      </c>
      <c r="G1230">
        <f t="shared" si="232"/>
        <v>54</v>
      </c>
      <c r="H1230" s="7" t="str">
        <f>VLOOKUP($G1230,KeyValues!$S$2:$T$64,2)</f>
        <v>Ring</v>
      </c>
      <c r="I1230">
        <f t="shared" si="231"/>
        <v>1229</v>
      </c>
      <c r="J1230">
        <f t="shared" si="233"/>
        <v>0</v>
      </c>
      <c r="K1230" s="8">
        <f>IF(OR($E1230=9,$E1230=5),VLOOKUP(J1230,KeyValues!$D$2:$E$562,2),IF(AND($E1230=14,NOT(VLOOKUP(J1230,KeyValues!$D$2:$E$562,2) = 0)),"???",0))</f>
        <v>0</v>
      </c>
      <c r="L1230">
        <f t="shared" si="234"/>
        <v>0</v>
      </c>
      <c r="M1230">
        <f t="shared" si="235"/>
        <v>0</v>
      </c>
      <c r="N1230">
        <f t="shared" si="236"/>
        <v>7</v>
      </c>
      <c r="O1230">
        <f t="shared" si="237"/>
        <v>0</v>
      </c>
      <c r="P1230">
        <f t="shared" si="238"/>
        <v>1</v>
      </c>
      <c r="Q1230">
        <f t="shared" si="239"/>
        <v>0</v>
      </c>
    </row>
    <row r="1231" spans="1:17" x14ac:dyDescent="0.25">
      <c r="A1231" t="s">
        <v>1229</v>
      </c>
      <c r="B1231" s="5" t="str">
        <f>VLOOKUP(I1231,KeyValues!$J$2:$K$1401,2)</f>
        <v>Iron Helmet</v>
      </c>
      <c r="C1231">
        <f t="shared" si="228"/>
        <v>2500</v>
      </c>
      <c r="D1231">
        <f t="shared" si="229"/>
        <v>125</v>
      </c>
      <c r="E1231">
        <f t="shared" si="230"/>
        <v>15</v>
      </c>
      <c r="F1231" s="7" t="str">
        <f>VLOOKUP(E1231,KeyValues!$A$2:$B1246,2)</f>
        <v>Specific Items</v>
      </c>
      <c r="G1231">
        <f t="shared" si="232"/>
        <v>43</v>
      </c>
      <c r="H1231" s="7" t="str">
        <f>VLOOKUP($G1231,KeyValues!$S$2:$T$64,2)</f>
        <v>Hat</v>
      </c>
      <c r="I1231">
        <f t="shared" si="231"/>
        <v>1230</v>
      </c>
      <c r="J1231">
        <f t="shared" si="233"/>
        <v>0</v>
      </c>
      <c r="K1231" s="8">
        <f>IF(OR($E1231=9,$E1231=5),VLOOKUP(J1231,KeyValues!$D$2:$E$562,2),IF(AND($E1231=14,NOT(VLOOKUP(J1231,KeyValues!$D$2:$E$562,2) = 0)),"???",0))</f>
        <v>0</v>
      </c>
      <c r="L1231">
        <f t="shared" si="234"/>
        <v>0</v>
      </c>
      <c r="M1231">
        <f t="shared" si="235"/>
        <v>0</v>
      </c>
      <c r="N1231">
        <f t="shared" si="236"/>
        <v>11</v>
      </c>
      <c r="O1231">
        <f t="shared" si="237"/>
        <v>0</v>
      </c>
      <c r="P1231">
        <f t="shared" si="238"/>
        <v>1</v>
      </c>
      <c r="Q1231">
        <f t="shared" si="239"/>
        <v>0</v>
      </c>
    </row>
    <row r="1232" spans="1:17" x14ac:dyDescent="0.25">
      <c r="A1232" t="s">
        <v>1230</v>
      </c>
      <c r="B1232" s="5" t="str">
        <f>VLOOKUP(I1232,KeyValues!$J$2:$K$1401,2)</f>
        <v>Intuit Bow</v>
      </c>
      <c r="C1232">
        <f t="shared" si="228"/>
        <v>2500</v>
      </c>
      <c r="D1232">
        <f t="shared" si="229"/>
        <v>125</v>
      </c>
      <c r="E1232">
        <f t="shared" si="230"/>
        <v>15</v>
      </c>
      <c r="F1232" s="7" t="str">
        <f>VLOOKUP(E1232,KeyValues!$A$2:$B1247,2)</f>
        <v>Specific Items</v>
      </c>
      <c r="G1232">
        <f t="shared" si="232"/>
        <v>52</v>
      </c>
      <c r="H1232" s="7" t="str">
        <f>VLOOKUP($G1232,KeyValues!$S$2:$T$64,2)</f>
        <v>Tie</v>
      </c>
      <c r="I1232">
        <f t="shared" si="231"/>
        <v>1231</v>
      </c>
      <c r="J1232">
        <f t="shared" si="233"/>
        <v>0</v>
      </c>
      <c r="K1232" s="8">
        <f>IF(OR($E1232=9,$E1232=5),VLOOKUP(J1232,KeyValues!$D$2:$E$562,2),IF(AND($E1232=14,NOT(VLOOKUP(J1232,KeyValues!$D$2:$E$562,2) = 0)),"???",0))</f>
        <v>0</v>
      </c>
      <c r="L1232">
        <f t="shared" si="234"/>
        <v>0</v>
      </c>
      <c r="M1232">
        <f t="shared" si="235"/>
        <v>0</v>
      </c>
      <c r="N1232">
        <f t="shared" si="236"/>
        <v>4</v>
      </c>
      <c r="O1232">
        <f t="shared" si="237"/>
        <v>0</v>
      </c>
      <c r="P1232">
        <f t="shared" si="238"/>
        <v>1</v>
      </c>
      <c r="Q1232">
        <f t="shared" si="239"/>
        <v>0</v>
      </c>
    </row>
    <row r="1233" spans="1:17" x14ac:dyDescent="0.25">
      <c r="A1233" t="s">
        <v>1231</v>
      </c>
      <c r="B1233" s="5" t="str">
        <f>VLOOKUP(I1233,KeyValues!$J$2:$K$1401,2)</f>
        <v>Ponder Sash</v>
      </c>
      <c r="C1233">
        <f t="shared" si="228"/>
        <v>2500</v>
      </c>
      <c r="D1233">
        <f t="shared" si="229"/>
        <v>125</v>
      </c>
      <c r="E1233">
        <f t="shared" si="230"/>
        <v>15</v>
      </c>
      <c r="F1233" s="7" t="str">
        <f>VLOOKUP(E1233,KeyValues!$A$2:$B1248,2)</f>
        <v>Specific Items</v>
      </c>
      <c r="G1233">
        <f t="shared" si="232"/>
        <v>37</v>
      </c>
      <c r="H1233" s="7" t="str">
        <f>VLOOKUP($G1233,KeyValues!$S$2:$T$64,2)</f>
        <v>Scarf 2</v>
      </c>
      <c r="I1233">
        <f t="shared" si="231"/>
        <v>1232</v>
      </c>
      <c r="J1233">
        <f t="shared" si="233"/>
        <v>0</v>
      </c>
      <c r="K1233" s="8">
        <f>IF(OR($E1233=9,$E1233=5),VLOOKUP(J1233,KeyValues!$D$2:$E$562,2),IF(AND($E1233=14,NOT(VLOOKUP(J1233,KeyValues!$D$2:$E$562,2) = 0)),"???",0))</f>
        <v>0</v>
      </c>
      <c r="L1233">
        <f t="shared" si="234"/>
        <v>0</v>
      </c>
      <c r="M1233">
        <f t="shared" si="235"/>
        <v>0</v>
      </c>
      <c r="N1233">
        <f t="shared" si="236"/>
        <v>0</v>
      </c>
      <c r="O1233">
        <f t="shared" si="237"/>
        <v>0</v>
      </c>
      <c r="P1233">
        <f t="shared" si="238"/>
        <v>1</v>
      </c>
      <c r="Q1233">
        <f t="shared" si="239"/>
        <v>0</v>
      </c>
    </row>
    <row r="1234" spans="1:17" x14ac:dyDescent="0.25">
      <c r="A1234" t="s">
        <v>1232</v>
      </c>
      <c r="B1234" s="5" t="str">
        <f>VLOOKUP(I1234,KeyValues!$J$2:$K$1401,2)</f>
        <v>Punish Torc</v>
      </c>
      <c r="C1234">
        <f t="shared" si="228"/>
        <v>2500</v>
      </c>
      <c r="D1234">
        <f t="shared" si="229"/>
        <v>125</v>
      </c>
      <c r="E1234">
        <f t="shared" si="230"/>
        <v>15</v>
      </c>
      <c r="F1234" s="7" t="str">
        <f>VLOOKUP(E1234,KeyValues!$A$2:$B1249,2)</f>
        <v>Specific Items</v>
      </c>
      <c r="G1234">
        <f t="shared" si="232"/>
        <v>54</v>
      </c>
      <c r="H1234" s="7" t="str">
        <f>VLOOKUP($G1234,KeyValues!$S$2:$T$64,2)</f>
        <v>Ring</v>
      </c>
      <c r="I1234">
        <f t="shared" si="231"/>
        <v>1233</v>
      </c>
      <c r="J1234">
        <f t="shared" si="233"/>
        <v>0</v>
      </c>
      <c r="K1234" s="8">
        <f>IF(OR($E1234=9,$E1234=5),VLOOKUP(J1234,KeyValues!$D$2:$E$562,2),IF(AND($E1234=14,NOT(VLOOKUP(J1234,KeyValues!$D$2:$E$562,2) = 0)),"???",0))</f>
        <v>0</v>
      </c>
      <c r="L1234">
        <f t="shared" si="234"/>
        <v>0</v>
      </c>
      <c r="M1234">
        <f t="shared" si="235"/>
        <v>0</v>
      </c>
      <c r="N1234">
        <f t="shared" si="236"/>
        <v>5</v>
      </c>
      <c r="O1234">
        <f t="shared" si="237"/>
        <v>0</v>
      </c>
      <c r="P1234">
        <f t="shared" si="238"/>
        <v>1</v>
      </c>
      <c r="Q1234">
        <f t="shared" si="239"/>
        <v>0</v>
      </c>
    </row>
    <row r="1235" spans="1:17" x14ac:dyDescent="0.25">
      <c r="A1235" t="s">
        <v>1233</v>
      </c>
      <c r="B1235" s="5" t="str">
        <f>VLOOKUP(I1235,KeyValues!$J$2:$K$1401,2)</f>
        <v>Protect Mask</v>
      </c>
      <c r="C1235">
        <f t="shared" si="228"/>
        <v>2500</v>
      </c>
      <c r="D1235">
        <f t="shared" si="229"/>
        <v>125</v>
      </c>
      <c r="E1235">
        <f t="shared" si="230"/>
        <v>15</v>
      </c>
      <c r="F1235" s="7" t="str">
        <f>VLOOKUP(E1235,KeyValues!$A$2:$B1250,2)</f>
        <v>Specific Items</v>
      </c>
      <c r="G1235">
        <f t="shared" si="232"/>
        <v>43</v>
      </c>
      <c r="H1235" s="7" t="str">
        <f>VLOOKUP($G1235,KeyValues!$S$2:$T$64,2)</f>
        <v>Hat</v>
      </c>
      <c r="I1235">
        <f t="shared" si="231"/>
        <v>1234</v>
      </c>
      <c r="J1235">
        <f t="shared" si="233"/>
        <v>0</v>
      </c>
      <c r="K1235" s="8">
        <f>IF(OR($E1235=9,$E1235=5),VLOOKUP(J1235,KeyValues!$D$2:$E$562,2),IF(AND($E1235=14,NOT(VLOOKUP(J1235,KeyValues!$D$2:$E$562,2) = 0)),"???",0))</f>
        <v>0</v>
      </c>
      <c r="L1235">
        <f t="shared" si="234"/>
        <v>0</v>
      </c>
      <c r="M1235">
        <f t="shared" si="235"/>
        <v>0</v>
      </c>
      <c r="N1235">
        <f t="shared" si="236"/>
        <v>0</v>
      </c>
      <c r="O1235">
        <f t="shared" si="237"/>
        <v>0</v>
      </c>
      <c r="P1235">
        <f t="shared" si="238"/>
        <v>1</v>
      </c>
      <c r="Q1235">
        <f t="shared" si="239"/>
        <v>0</v>
      </c>
    </row>
    <row r="1236" spans="1:17" x14ac:dyDescent="0.25">
      <c r="A1236" t="s">
        <v>1234</v>
      </c>
      <c r="B1236" s="5" t="str">
        <f>VLOOKUP(I1236,KeyValues!$J$2:$K$1401,2)</f>
        <v>Neon Scarf</v>
      </c>
      <c r="C1236">
        <f t="shared" si="228"/>
        <v>2500</v>
      </c>
      <c r="D1236">
        <f t="shared" si="229"/>
        <v>125</v>
      </c>
      <c r="E1236">
        <f t="shared" si="230"/>
        <v>15</v>
      </c>
      <c r="F1236" s="7" t="str">
        <f>VLOOKUP(E1236,KeyValues!$A$2:$B1251,2)</f>
        <v>Specific Items</v>
      </c>
      <c r="G1236">
        <f t="shared" si="232"/>
        <v>37</v>
      </c>
      <c r="H1236" s="7" t="str">
        <f>VLOOKUP($G1236,KeyValues!$S$2:$T$64,2)</f>
        <v>Scarf 2</v>
      </c>
      <c r="I1236">
        <f t="shared" si="231"/>
        <v>1235</v>
      </c>
      <c r="J1236">
        <f t="shared" si="233"/>
        <v>0</v>
      </c>
      <c r="K1236" s="8">
        <f>IF(OR($E1236=9,$E1236=5),VLOOKUP(J1236,KeyValues!$D$2:$E$562,2),IF(AND($E1236=14,NOT(VLOOKUP(J1236,KeyValues!$D$2:$E$562,2) = 0)),"???",0))</f>
        <v>0</v>
      </c>
      <c r="L1236">
        <f t="shared" si="234"/>
        <v>0</v>
      </c>
      <c r="M1236">
        <f t="shared" si="235"/>
        <v>0</v>
      </c>
      <c r="N1236">
        <f t="shared" si="236"/>
        <v>12</v>
      </c>
      <c r="O1236">
        <f t="shared" si="237"/>
        <v>0</v>
      </c>
      <c r="P1236">
        <f t="shared" si="238"/>
        <v>1</v>
      </c>
      <c r="Q1236">
        <f t="shared" si="239"/>
        <v>0</v>
      </c>
    </row>
    <row r="1237" spans="1:17" x14ac:dyDescent="0.25">
      <c r="A1237" t="s">
        <v>1235</v>
      </c>
      <c r="B1237" s="5" t="str">
        <f>VLOOKUP(I1237,KeyValues!$J$2:$K$1401,2)</f>
        <v>Evening Bow</v>
      </c>
      <c r="C1237">
        <f t="shared" si="228"/>
        <v>2500</v>
      </c>
      <c r="D1237">
        <f t="shared" si="229"/>
        <v>125</v>
      </c>
      <c r="E1237">
        <f t="shared" si="230"/>
        <v>15</v>
      </c>
      <c r="F1237" s="7" t="str">
        <f>VLOOKUP(E1237,KeyValues!$A$2:$B1252,2)</f>
        <v>Specific Items</v>
      </c>
      <c r="G1237">
        <f t="shared" si="232"/>
        <v>52</v>
      </c>
      <c r="H1237" s="7" t="str">
        <f>VLOOKUP($G1237,KeyValues!$S$2:$T$64,2)</f>
        <v>Tie</v>
      </c>
      <c r="I1237">
        <f t="shared" si="231"/>
        <v>1236</v>
      </c>
      <c r="J1237">
        <f t="shared" si="233"/>
        <v>0</v>
      </c>
      <c r="K1237" s="8">
        <f>IF(OR($E1237=9,$E1237=5),VLOOKUP(J1237,KeyValues!$D$2:$E$562,2),IF(AND($E1237=14,NOT(VLOOKUP(J1237,KeyValues!$D$2:$E$562,2) = 0)),"???",0))</f>
        <v>0</v>
      </c>
      <c r="L1237">
        <f t="shared" si="234"/>
        <v>0</v>
      </c>
      <c r="M1237">
        <f t="shared" si="235"/>
        <v>0</v>
      </c>
      <c r="N1237">
        <f t="shared" si="236"/>
        <v>4</v>
      </c>
      <c r="O1237">
        <f t="shared" si="237"/>
        <v>0</v>
      </c>
      <c r="P1237">
        <f t="shared" si="238"/>
        <v>1</v>
      </c>
      <c r="Q1237">
        <f t="shared" si="239"/>
        <v>0</v>
      </c>
    </row>
    <row r="1238" spans="1:17" x14ac:dyDescent="0.25">
      <c r="A1238" t="s">
        <v>1236</v>
      </c>
      <c r="B1238" s="5" t="str">
        <f>VLOOKUP(I1238,KeyValues!$J$2:$K$1401,2)</f>
        <v>Thorned Torc</v>
      </c>
      <c r="C1238">
        <f t="shared" si="228"/>
        <v>2500</v>
      </c>
      <c r="D1238">
        <f t="shared" si="229"/>
        <v>125</v>
      </c>
      <c r="E1238">
        <f t="shared" si="230"/>
        <v>15</v>
      </c>
      <c r="F1238" s="7" t="str">
        <f>VLOOKUP(E1238,KeyValues!$A$2:$B1253,2)</f>
        <v>Specific Items</v>
      </c>
      <c r="G1238">
        <f t="shared" si="232"/>
        <v>54</v>
      </c>
      <c r="H1238" s="7" t="str">
        <f>VLOOKUP($G1238,KeyValues!$S$2:$T$64,2)</f>
        <v>Ring</v>
      </c>
      <c r="I1238">
        <f t="shared" si="231"/>
        <v>1237</v>
      </c>
      <c r="J1238">
        <f t="shared" si="233"/>
        <v>0</v>
      </c>
      <c r="K1238" s="8">
        <f>IF(OR($E1238=9,$E1238=5),VLOOKUP(J1238,KeyValues!$D$2:$E$562,2),IF(AND($E1238=14,NOT(VLOOKUP(J1238,KeyValues!$D$2:$E$562,2) = 0)),"???",0))</f>
        <v>0</v>
      </c>
      <c r="L1238">
        <f t="shared" si="234"/>
        <v>0</v>
      </c>
      <c r="M1238">
        <f t="shared" si="235"/>
        <v>0</v>
      </c>
      <c r="N1238">
        <f t="shared" si="236"/>
        <v>5</v>
      </c>
      <c r="O1238">
        <f t="shared" si="237"/>
        <v>0</v>
      </c>
      <c r="P1238">
        <f t="shared" si="238"/>
        <v>1</v>
      </c>
      <c r="Q1238">
        <f t="shared" si="239"/>
        <v>0</v>
      </c>
    </row>
    <row r="1239" spans="1:17" x14ac:dyDescent="0.25">
      <c r="A1239" t="s">
        <v>1237</v>
      </c>
      <c r="B1239" s="5" t="str">
        <f>VLOOKUP(I1239,KeyValues!$J$2:$K$1401,2)</f>
        <v>Gulpin Bow</v>
      </c>
      <c r="C1239">
        <f t="shared" si="228"/>
        <v>2500</v>
      </c>
      <c r="D1239">
        <f t="shared" si="229"/>
        <v>125</v>
      </c>
      <c r="E1239">
        <f t="shared" si="230"/>
        <v>15</v>
      </c>
      <c r="F1239" s="7" t="str">
        <f>VLOOKUP(E1239,KeyValues!$A$2:$B1254,2)</f>
        <v>Specific Items</v>
      </c>
      <c r="G1239">
        <f t="shared" si="232"/>
        <v>52</v>
      </c>
      <c r="H1239" s="7" t="str">
        <f>VLOOKUP($G1239,KeyValues!$S$2:$T$64,2)</f>
        <v>Tie</v>
      </c>
      <c r="I1239">
        <f t="shared" si="231"/>
        <v>1238</v>
      </c>
      <c r="J1239">
        <f t="shared" si="233"/>
        <v>0</v>
      </c>
      <c r="K1239" s="8">
        <f>IF(OR($E1239=9,$E1239=5),VLOOKUP(J1239,KeyValues!$D$2:$E$562,2),IF(AND($E1239=14,NOT(VLOOKUP(J1239,KeyValues!$D$2:$E$562,2) = 0)),"???",0))</f>
        <v>0</v>
      </c>
      <c r="L1239">
        <f t="shared" si="234"/>
        <v>0</v>
      </c>
      <c r="M1239">
        <f t="shared" si="235"/>
        <v>0</v>
      </c>
      <c r="N1239">
        <f t="shared" si="236"/>
        <v>4</v>
      </c>
      <c r="O1239">
        <f t="shared" si="237"/>
        <v>0</v>
      </c>
      <c r="P1239">
        <f t="shared" si="238"/>
        <v>1</v>
      </c>
      <c r="Q1239">
        <f t="shared" si="239"/>
        <v>0</v>
      </c>
    </row>
    <row r="1240" spans="1:17" x14ac:dyDescent="0.25">
      <c r="A1240" t="s">
        <v>1238</v>
      </c>
      <c r="B1240" s="5" t="str">
        <f>VLOOKUP(I1240,KeyValues!$J$2:$K$1401,2)</f>
        <v>Swalot Belt</v>
      </c>
      <c r="C1240">
        <f t="shared" si="228"/>
        <v>2500</v>
      </c>
      <c r="D1240">
        <f t="shared" si="229"/>
        <v>125</v>
      </c>
      <c r="E1240">
        <f t="shared" si="230"/>
        <v>15</v>
      </c>
      <c r="F1240" s="7" t="str">
        <f>VLOOKUP(E1240,KeyValues!$A$2:$B1255,2)</f>
        <v>Specific Items</v>
      </c>
      <c r="G1240">
        <f t="shared" si="232"/>
        <v>58</v>
      </c>
      <c r="H1240" s="7" t="str">
        <f>VLOOKUP($G1240,KeyValues!$S$2:$T$64,2)</f>
        <v>Belt</v>
      </c>
      <c r="I1240">
        <f t="shared" si="231"/>
        <v>1239</v>
      </c>
      <c r="J1240">
        <f t="shared" si="233"/>
        <v>0</v>
      </c>
      <c r="K1240" s="8">
        <f>IF(OR($E1240=9,$E1240=5),VLOOKUP(J1240,KeyValues!$D$2:$E$562,2),IF(AND($E1240=14,NOT(VLOOKUP(J1240,KeyValues!$D$2:$E$562,2) = 0)),"???",0))</f>
        <v>0</v>
      </c>
      <c r="L1240">
        <f t="shared" si="234"/>
        <v>0</v>
      </c>
      <c r="M1240">
        <f t="shared" si="235"/>
        <v>0</v>
      </c>
      <c r="N1240">
        <f t="shared" si="236"/>
        <v>1</v>
      </c>
      <c r="O1240">
        <f t="shared" si="237"/>
        <v>0</v>
      </c>
      <c r="P1240">
        <f t="shared" si="238"/>
        <v>1</v>
      </c>
      <c r="Q1240">
        <f t="shared" si="239"/>
        <v>0</v>
      </c>
    </row>
    <row r="1241" spans="1:17" x14ac:dyDescent="0.25">
      <c r="A1241" t="s">
        <v>1239</v>
      </c>
      <c r="B1241" s="5" t="str">
        <f>VLOOKUP(I1241,KeyValues!$J$2:$K$1401,2)</f>
        <v>Carva-Sash</v>
      </c>
      <c r="C1241">
        <f t="shared" si="228"/>
        <v>2500</v>
      </c>
      <c r="D1241">
        <f t="shared" si="229"/>
        <v>125</v>
      </c>
      <c r="E1241">
        <f t="shared" si="230"/>
        <v>15</v>
      </c>
      <c r="F1241" s="7" t="str">
        <f>VLOOKUP(E1241,KeyValues!$A$2:$B1256,2)</f>
        <v>Specific Items</v>
      </c>
      <c r="G1241">
        <f t="shared" si="232"/>
        <v>37</v>
      </c>
      <c r="H1241" s="7" t="str">
        <f>VLOOKUP($G1241,KeyValues!$S$2:$T$64,2)</f>
        <v>Scarf 2</v>
      </c>
      <c r="I1241">
        <f t="shared" si="231"/>
        <v>1240</v>
      </c>
      <c r="J1241">
        <f t="shared" si="233"/>
        <v>0</v>
      </c>
      <c r="K1241" s="8">
        <f>IF(OR($E1241=9,$E1241=5),VLOOKUP(J1241,KeyValues!$D$2:$E$562,2),IF(AND($E1241=14,NOT(VLOOKUP(J1241,KeyValues!$D$2:$E$562,2) = 0)),"???",0))</f>
        <v>0</v>
      </c>
      <c r="L1241">
        <f t="shared" si="234"/>
        <v>0</v>
      </c>
      <c r="M1241">
        <f t="shared" si="235"/>
        <v>0</v>
      </c>
      <c r="N1241">
        <f t="shared" si="236"/>
        <v>0</v>
      </c>
      <c r="O1241">
        <f t="shared" si="237"/>
        <v>0</v>
      </c>
      <c r="P1241">
        <f t="shared" si="238"/>
        <v>1</v>
      </c>
      <c r="Q1241">
        <f t="shared" si="239"/>
        <v>0</v>
      </c>
    </row>
    <row r="1242" spans="1:17" x14ac:dyDescent="0.25">
      <c r="A1242" t="s">
        <v>1240</v>
      </c>
      <c r="B1242" s="5" t="str">
        <f>VLOOKUP(I1242,KeyValues!$J$2:$K$1401,2)</f>
        <v>Vicious Bow</v>
      </c>
      <c r="C1242">
        <f t="shared" si="228"/>
        <v>2500</v>
      </c>
      <c r="D1242">
        <f t="shared" si="229"/>
        <v>125</v>
      </c>
      <c r="E1242">
        <f t="shared" si="230"/>
        <v>15</v>
      </c>
      <c r="F1242" s="7" t="str">
        <f>VLOOKUP(E1242,KeyValues!$A$2:$B1257,2)</f>
        <v>Specific Items</v>
      </c>
      <c r="G1242">
        <f t="shared" si="232"/>
        <v>52</v>
      </c>
      <c r="H1242" s="7" t="str">
        <f>VLOOKUP($G1242,KeyValues!$S$2:$T$64,2)</f>
        <v>Tie</v>
      </c>
      <c r="I1242">
        <f t="shared" si="231"/>
        <v>1241</v>
      </c>
      <c r="J1242">
        <f t="shared" si="233"/>
        <v>0</v>
      </c>
      <c r="K1242" s="8">
        <f>IF(OR($E1242=9,$E1242=5),VLOOKUP(J1242,KeyValues!$D$2:$E$562,2),IF(AND($E1242=14,NOT(VLOOKUP(J1242,KeyValues!$D$2:$E$562,2) = 0)),"???",0))</f>
        <v>0</v>
      </c>
      <c r="L1242">
        <f t="shared" si="234"/>
        <v>0</v>
      </c>
      <c r="M1242">
        <f t="shared" si="235"/>
        <v>0</v>
      </c>
      <c r="N1242">
        <f t="shared" si="236"/>
        <v>4</v>
      </c>
      <c r="O1242">
        <f t="shared" si="237"/>
        <v>0</v>
      </c>
      <c r="P1242">
        <f t="shared" si="238"/>
        <v>1</v>
      </c>
      <c r="Q1242">
        <f t="shared" si="239"/>
        <v>0</v>
      </c>
    </row>
    <row r="1243" spans="1:17" x14ac:dyDescent="0.25">
      <c r="A1243" t="s">
        <v>1241</v>
      </c>
      <c r="B1243" s="5" t="str">
        <f>VLOOKUP(I1243,KeyValues!$J$2:$K$1401,2)</f>
        <v>Spout Scarf</v>
      </c>
      <c r="C1243">
        <f t="shared" si="228"/>
        <v>2500</v>
      </c>
      <c r="D1243">
        <f t="shared" si="229"/>
        <v>125</v>
      </c>
      <c r="E1243">
        <f t="shared" si="230"/>
        <v>15</v>
      </c>
      <c r="F1243" s="7" t="str">
        <f>VLOOKUP(E1243,KeyValues!$A$2:$B1258,2)</f>
        <v>Specific Items</v>
      </c>
      <c r="G1243">
        <f t="shared" si="232"/>
        <v>37</v>
      </c>
      <c r="H1243" s="7" t="str">
        <f>VLOOKUP($G1243,KeyValues!$S$2:$T$64,2)</f>
        <v>Scarf 2</v>
      </c>
      <c r="I1243">
        <f t="shared" si="231"/>
        <v>1242</v>
      </c>
      <c r="J1243">
        <f t="shared" si="233"/>
        <v>0</v>
      </c>
      <c r="K1243" s="8">
        <f>IF(OR($E1243=9,$E1243=5),VLOOKUP(J1243,KeyValues!$D$2:$E$562,2),IF(AND($E1243=14,NOT(VLOOKUP(J1243,KeyValues!$D$2:$E$562,2) = 0)),"???",0))</f>
        <v>0</v>
      </c>
      <c r="L1243">
        <f t="shared" si="234"/>
        <v>0</v>
      </c>
      <c r="M1243">
        <f t="shared" si="235"/>
        <v>0</v>
      </c>
      <c r="N1243">
        <f t="shared" si="236"/>
        <v>12</v>
      </c>
      <c r="O1243">
        <f t="shared" si="237"/>
        <v>0</v>
      </c>
      <c r="P1243">
        <f t="shared" si="238"/>
        <v>1</v>
      </c>
      <c r="Q1243">
        <f t="shared" si="239"/>
        <v>0</v>
      </c>
    </row>
    <row r="1244" spans="1:17" x14ac:dyDescent="0.25">
      <c r="A1244" t="s">
        <v>1242</v>
      </c>
      <c r="B1244" s="5" t="str">
        <f>VLOOKUP(I1244,KeyValues!$J$2:$K$1401,2)</f>
        <v>Huge Bow</v>
      </c>
      <c r="C1244">
        <f t="shared" si="228"/>
        <v>2500</v>
      </c>
      <c r="D1244">
        <f t="shared" si="229"/>
        <v>125</v>
      </c>
      <c r="E1244">
        <f t="shared" si="230"/>
        <v>15</v>
      </c>
      <c r="F1244" s="7" t="str">
        <f>VLOOKUP(E1244,KeyValues!$A$2:$B1259,2)</f>
        <v>Specific Items</v>
      </c>
      <c r="G1244">
        <f t="shared" si="232"/>
        <v>52</v>
      </c>
      <c r="H1244" s="7" t="str">
        <f>VLOOKUP($G1244,KeyValues!$S$2:$T$64,2)</f>
        <v>Tie</v>
      </c>
      <c r="I1244">
        <f t="shared" si="231"/>
        <v>1243</v>
      </c>
      <c r="J1244">
        <f t="shared" si="233"/>
        <v>0</v>
      </c>
      <c r="K1244" s="8">
        <f>IF(OR($E1244=9,$E1244=5),VLOOKUP(J1244,KeyValues!$D$2:$E$562,2),IF(AND($E1244=14,NOT(VLOOKUP(J1244,KeyValues!$D$2:$E$562,2) = 0)),"???",0))</f>
        <v>0</v>
      </c>
      <c r="L1244">
        <f t="shared" si="234"/>
        <v>0</v>
      </c>
      <c r="M1244">
        <f t="shared" si="235"/>
        <v>0</v>
      </c>
      <c r="N1244">
        <f t="shared" si="236"/>
        <v>4</v>
      </c>
      <c r="O1244">
        <f t="shared" si="237"/>
        <v>0</v>
      </c>
      <c r="P1244">
        <f t="shared" si="238"/>
        <v>1</v>
      </c>
      <c r="Q1244">
        <f t="shared" si="239"/>
        <v>0</v>
      </c>
    </row>
    <row r="1245" spans="1:17" x14ac:dyDescent="0.25">
      <c r="A1245" t="s">
        <v>1243</v>
      </c>
      <c r="B1245" s="5" t="str">
        <f>VLOOKUP(I1245,KeyValues!$J$2:$K$1401,2)</f>
        <v>Numel Bow</v>
      </c>
      <c r="C1245">
        <f t="shared" si="228"/>
        <v>2500</v>
      </c>
      <c r="D1245">
        <f t="shared" si="229"/>
        <v>125</v>
      </c>
      <c r="E1245">
        <f t="shared" si="230"/>
        <v>15</v>
      </c>
      <c r="F1245" s="7" t="str">
        <f>VLOOKUP(E1245,KeyValues!$A$2:$B1260,2)</f>
        <v>Specific Items</v>
      </c>
      <c r="G1245">
        <f t="shared" si="232"/>
        <v>52</v>
      </c>
      <c r="H1245" s="7" t="str">
        <f>VLOOKUP($G1245,KeyValues!$S$2:$T$64,2)</f>
        <v>Tie</v>
      </c>
      <c r="I1245">
        <f t="shared" si="231"/>
        <v>1244</v>
      </c>
      <c r="J1245">
        <f t="shared" si="233"/>
        <v>0</v>
      </c>
      <c r="K1245" s="8">
        <f>IF(OR($E1245=9,$E1245=5),VLOOKUP(J1245,KeyValues!$D$2:$E$562,2),IF(AND($E1245=14,NOT(VLOOKUP(J1245,KeyValues!$D$2:$E$562,2) = 0)),"???",0))</f>
        <v>0</v>
      </c>
      <c r="L1245">
        <f t="shared" si="234"/>
        <v>0</v>
      </c>
      <c r="M1245">
        <f t="shared" si="235"/>
        <v>0</v>
      </c>
      <c r="N1245">
        <f t="shared" si="236"/>
        <v>4</v>
      </c>
      <c r="O1245">
        <f t="shared" si="237"/>
        <v>0</v>
      </c>
      <c r="P1245">
        <f t="shared" si="238"/>
        <v>1</v>
      </c>
      <c r="Q1245">
        <f t="shared" si="239"/>
        <v>0</v>
      </c>
    </row>
    <row r="1246" spans="1:17" x14ac:dyDescent="0.25">
      <c r="A1246" t="s">
        <v>1244</v>
      </c>
      <c r="B1246" s="5" t="str">
        <f>VLOOKUP(I1246,KeyValues!$J$2:$K$1401,2)</f>
        <v>Erupt Scarf</v>
      </c>
      <c r="C1246">
        <f t="shared" si="228"/>
        <v>2500</v>
      </c>
      <c r="D1246">
        <f t="shared" si="229"/>
        <v>125</v>
      </c>
      <c r="E1246">
        <f t="shared" si="230"/>
        <v>15</v>
      </c>
      <c r="F1246" s="7" t="str">
        <f>VLOOKUP(E1246,KeyValues!$A$2:$B1261,2)</f>
        <v>Specific Items</v>
      </c>
      <c r="G1246">
        <f t="shared" si="232"/>
        <v>37</v>
      </c>
      <c r="H1246" s="7" t="str">
        <f>VLOOKUP($G1246,KeyValues!$S$2:$T$64,2)</f>
        <v>Scarf 2</v>
      </c>
      <c r="I1246">
        <f t="shared" si="231"/>
        <v>1245</v>
      </c>
      <c r="J1246">
        <f t="shared" si="233"/>
        <v>0</v>
      </c>
      <c r="K1246" s="8">
        <f>IF(OR($E1246=9,$E1246=5),VLOOKUP(J1246,KeyValues!$D$2:$E$562,2),IF(AND($E1246=14,NOT(VLOOKUP(J1246,KeyValues!$D$2:$E$562,2) = 0)),"???",0))</f>
        <v>0</v>
      </c>
      <c r="L1246">
        <f t="shared" si="234"/>
        <v>0</v>
      </c>
      <c r="M1246">
        <f t="shared" si="235"/>
        <v>0</v>
      </c>
      <c r="N1246">
        <f t="shared" si="236"/>
        <v>12</v>
      </c>
      <c r="O1246">
        <f t="shared" si="237"/>
        <v>0</v>
      </c>
      <c r="P1246">
        <f t="shared" si="238"/>
        <v>1</v>
      </c>
      <c r="Q1246">
        <f t="shared" si="239"/>
        <v>0</v>
      </c>
    </row>
    <row r="1247" spans="1:17" x14ac:dyDescent="0.25">
      <c r="A1247" t="s">
        <v>1245</v>
      </c>
      <c r="B1247" s="5" t="str">
        <f>VLOOKUP(I1247,KeyValues!$J$2:$K$1401,2)</f>
        <v>Sooty Sash</v>
      </c>
      <c r="C1247">
        <f t="shared" si="228"/>
        <v>2500</v>
      </c>
      <c r="D1247">
        <f t="shared" si="229"/>
        <v>125</v>
      </c>
      <c r="E1247">
        <f t="shared" si="230"/>
        <v>15</v>
      </c>
      <c r="F1247" s="7" t="str">
        <f>VLOOKUP(E1247,KeyValues!$A$2:$B1262,2)</f>
        <v>Specific Items</v>
      </c>
      <c r="G1247">
        <f t="shared" si="232"/>
        <v>37</v>
      </c>
      <c r="H1247" s="7" t="str">
        <f>VLOOKUP($G1247,KeyValues!$S$2:$T$64,2)</f>
        <v>Scarf 2</v>
      </c>
      <c r="I1247">
        <f t="shared" si="231"/>
        <v>1246</v>
      </c>
      <c r="J1247">
        <f t="shared" si="233"/>
        <v>0</v>
      </c>
      <c r="K1247" s="8">
        <f>IF(OR($E1247=9,$E1247=5),VLOOKUP(J1247,KeyValues!$D$2:$E$562,2),IF(AND($E1247=14,NOT(VLOOKUP(J1247,KeyValues!$D$2:$E$562,2) = 0)),"???",0))</f>
        <v>0</v>
      </c>
      <c r="L1247">
        <f t="shared" si="234"/>
        <v>0</v>
      </c>
      <c r="M1247">
        <f t="shared" si="235"/>
        <v>0</v>
      </c>
      <c r="N1247">
        <f t="shared" si="236"/>
        <v>0</v>
      </c>
      <c r="O1247">
        <f t="shared" si="237"/>
        <v>0</v>
      </c>
      <c r="P1247">
        <f t="shared" si="238"/>
        <v>1</v>
      </c>
      <c r="Q1247">
        <f t="shared" si="239"/>
        <v>0</v>
      </c>
    </row>
    <row r="1248" spans="1:17" x14ac:dyDescent="0.25">
      <c r="A1248" t="s">
        <v>1246</v>
      </c>
      <c r="B1248" s="5" t="str">
        <f>VLOOKUP(I1248,KeyValues!$J$2:$K$1401,2)</f>
        <v>Spring Bow</v>
      </c>
      <c r="C1248">
        <f t="shared" si="228"/>
        <v>2500</v>
      </c>
      <c r="D1248">
        <f t="shared" si="229"/>
        <v>125</v>
      </c>
      <c r="E1248">
        <f t="shared" si="230"/>
        <v>15</v>
      </c>
      <c r="F1248" s="7" t="str">
        <f>VLOOKUP(E1248,KeyValues!$A$2:$B1263,2)</f>
        <v>Specific Items</v>
      </c>
      <c r="G1248">
        <f t="shared" si="232"/>
        <v>52</v>
      </c>
      <c r="H1248" s="7" t="str">
        <f>VLOOKUP($G1248,KeyValues!$S$2:$T$64,2)</f>
        <v>Tie</v>
      </c>
      <c r="I1248">
        <f t="shared" si="231"/>
        <v>1247</v>
      </c>
      <c r="J1248">
        <f t="shared" si="233"/>
        <v>0</v>
      </c>
      <c r="K1248" s="8">
        <f>IF(OR($E1248=9,$E1248=5),VLOOKUP(J1248,KeyValues!$D$2:$E$562,2),IF(AND($E1248=14,NOT(VLOOKUP(J1248,KeyValues!$D$2:$E$562,2) = 0)),"???",0))</f>
        <v>0</v>
      </c>
      <c r="L1248">
        <f t="shared" si="234"/>
        <v>0</v>
      </c>
      <c r="M1248">
        <f t="shared" si="235"/>
        <v>0</v>
      </c>
      <c r="N1248">
        <f t="shared" si="236"/>
        <v>4</v>
      </c>
      <c r="O1248">
        <f t="shared" si="237"/>
        <v>0</v>
      </c>
      <c r="P1248">
        <f t="shared" si="238"/>
        <v>1</v>
      </c>
      <c r="Q1248">
        <f t="shared" si="239"/>
        <v>0</v>
      </c>
    </row>
    <row r="1249" spans="1:17" x14ac:dyDescent="0.25">
      <c r="A1249" t="s">
        <v>1247</v>
      </c>
      <c r="B1249" s="5" t="str">
        <f>VLOOKUP(I1249,KeyValues!$J$2:$K$1401,2)</f>
        <v>Scheme Scarf</v>
      </c>
      <c r="C1249">
        <f t="shared" si="228"/>
        <v>2500</v>
      </c>
      <c r="D1249">
        <f t="shared" si="229"/>
        <v>125</v>
      </c>
      <c r="E1249">
        <f t="shared" si="230"/>
        <v>15</v>
      </c>
      <c r="F1249" s="7" t="str">
        <f>VLOOKUP(E1249,KeyValues!$A$2:$B1264,2)</f>
        <v>Specific Items</v>
      </c>
      <c r="G1249">
        <f t="shared" si="232"/>
        <v>37</v>
      </c>
      <c r="H1249" s="7" t="str">
        <f>VLOOKUP($G1249,KeyValues!$S$2:$T$64,2)</f>
        <v>Scarf 2</v>
      </c>
      <c r="I1249">
        <f t="shared" si="231"/>
        <v>1248</v>
      </c>
      <c r="J1249">
        <f t="shared" si="233"/>
        <v>0</v>
      </c>
      <c r="K1249" s="8">
        <f>IF(OR($E1249=9,$E1249=5),VLOOKUP(J1249,KeyValues!$D$2:$E$562,2),IF(AND($E1249=14,NOT(VLOOKUP(J1249,KeyValues!$D$2:$E$562,2) = 0)),"???",0))</f>
        <v>0</v>
      </c>
      <c r="L1249">
        <f t="shared" si="234"/>
        <v>0</v>
      </c>
      <c r="M1249">
        <f t="shared" si="235"/>
        <v>0</v>
      </c>
      <c r="N1249">
        <f t="shared" si="236"/>
        <v>12</v>
      </c>
      <c r="O1249">
        <f t="shared" si="237"/>
        <v>0</v>
      </c>
      <c r="P1249">
        <f t="shared" si="238"/>
        <v>1</v>
      </c>
      <c r="Q1249">
        <f t="shared" si="239"/>
        <v>0</v>
      </c>
    </row>
    <row r="1250" spans="1:17" x14ac:dyDescent="0.25">
      <c r="A1250" t="s">
        <v>1248</v>
      </c>
      <c r="B1250" s="5" t="str">
        <f>VLOOKUP(I1250,KeyValues!$J$2:$K$1401,2)</f>
        <v>Hula Bow</v>
      </c>
      <c r="C1250">
        <f t="shared" si="228"/>
        <v>2500</v>
      </c>
      <c r="D1250">
        <f t="shared" si="229"/>
        <v>125</v>
      </c>
      <c r="E1250">
        <f t="shared" si="230"/>
        <v>15</v>
      </c>
      <c r="F1250" s="7" t="str">
        <f>VLOOKUP(E1250,KeyValues!$A$2:$B1265,2)</f>
        <v>Specific Items</v>
      </c>
      <c r="G1250">
        <f t="shared" si="232"/>
        <v>52</v>
      </c>
      <c r="H1250" s="7" t="str">
        <f>VLOOKUP($G1250,KeyValues!$S$2:$T$64,2)</f>
        <v>Tie</v>
      </c>
      <c r="I1250">
        <f t="shared" si="231"/>
        <v>1249</v>
      </c>
      <c r="J1250">
        <f t="shared" si="233"/>
        <v>0</v>
      </c>
      <c r="K1250" s="8">
        <f>IF(OR($E1250=9,$E1250=5),VLOOKUP(J1250,KeyValues!$D$2:$E$562,2),IF(AND($E1250=14,NOT(VLOOKUP(J1250,KeyValues!$D$2:$E$562,2) = 0)),"???",0))</f>
        <v>0</v>
      </c>
      <c r="L1250">
        <f t="shared" si="234"/>
        <v>0</v>
      </c>
      <c r="M1250">
        <f t="shared" si="235"/>
        <v>0</v>
      </c>
      <c r="N1250">
        <f t="shared" si="236"/>
        <v>4</v>
      </c>
      <c r="O1250">
        <f t="shared" si="237"/>
        <v>0</v>
      </c>
      <c r="P1250">
        <f t="shared" si="238"/>
        <v>1</v>
      </c>
      <c r="Q1250">
        <f t="shared" si="239"/>
        <v>0</v>
      </c>
    </row>
    <row r="1251" spans="1:17" x14ac:dyDescent="0.25">
      <c r="A1251" t="s">
        <v>1249</v>
      </c>
      <c r="B1251" s="5" t="str">
        <f>VLOOKUP(I1251,KeyValues!$J$2:$K$1401,2)</f>
        <v>Desert Bow</v>
      </c>
      <c r="C1251">
        <f t="shared" si="228"/>
        <v>2500</v>
      </c>
      <c r="D1251">
        <f t="shared" si="229"/>
        <v>125</v>
      </c>
      <c r="E1251">
        <f t="shared" si="230"/>
        <v>15</v>
      </c>
      <c r="F1251" s="7" t="str">
        <f>VLOOKUP(E1251,KeyValues!$A$2:$B1266,2)</f>
        <v>Specific Items</v>
      </c>
      <c r="G1251">
        <f t="shared" si="232"/>
        <v>52</v>
      </c>
      <c r="H1251" s="7" t="str">
        <f>VLOOKUP($G1251,KeyValues!$S$2:$T$64,2)</f>
        <v>Tie</v>
      </c>
      <c r="I1251">
        <f t="shared" si="231"/>
        <v>1250</v>
      </c>
      <c r="J1251">
        <f t="shared" si="233"/>
        <v>0</v>
      </c>
      <c r="K1251" s="8">
        <f>IF(OR($E1251=9,$E1251=5),VLOOKUP(J1251,KeyValues!$D$2:$E$562,2),IF(AND($E1251=14,NOT(VLOOKUP(J1251,KeyValues!$D$2:$E$562,2) = 0)),"???",0))</f>
        <v>0</v>
      </c>
      <c r="L1251">
        <f t="shared" si="234"/>
        <v>0</v>
      </c>
      <c r="M1251">
        <f t="shared" si="235"/>
        <v>0</v>
      </c>
      <c r="N1251">
        <f t="shared" si="236"/>
        <v>4</v>
      </c>
      <c r="O1251">
        <f t="shared" si="237"/>
        <v>0</v>
      </c>
      <c r="P1251">
        <f t="shared" si="238"/>
        <v>1</v>
      </c>
      <c r="Q1251">
        <f t="shared" si="239"/>
        <v>0</v>
      </c>
    </row>
    <row r="1252" spans="1:17" x14ac:dyDescent="0.25">
      <c r="A1252" t="s">
        <v>1250</v>
      </c>
      <c r="B1252" s="5" t="str">
        <f>VLOOKUP(I1252,KeyValues!$J$2:$K$1401,2)</f>
        <v>Vibra Scarf</v>
      </c>
      <c r="C1252">
        <f t="shared" si="228"/>
        <v>2500</v>
      </c>
      <c r="D1252">
        <f t="shared" si="229"/>
        <v>125</v>
      </c>
      <c r="E1252">
        <f t="shared" si="230"/>
        <v>15</v>
      </c>
      <c r="F1252" s="7" t="str">
        <f>VLOOKUP(E1252,KeyValues!$A$2:$B1267,2)</f>
        <v>Specific Items</v>
      </c>
      <c r="G1252">
        <f t="shared" si="232"/>
        <v>37</v>
      </c>
      <c r="H1252" s="7" t="str">
        <f>VLOOKUP($G1252,KeyValues!$S$2:$T$64,2)</f>
        <v>Scarf 2</v>
      </c>
      <c r="I1252">
        <f t="shared" si="231"/>
        <v>1251</v>
      </c>
      <c r="J1252">
        <f t="shared" si="233"/>
        <v>0</v>
      </c>
      <c r="K1252" s="8">
        <f>IF(OR($E1252=9,$E1252=5),VLOOKUP(J1252,KeyValues!$D$2:$E$562,2),IF(AND($E1252=14,NOT(VLOOKUP(J1252,KeyValues!$D$2:$E$562,2) = 0)),"???",0))</f>
        <v>0</v>
      </c>
      <c r="L1252">
        <f t="shared" si="234"/>
        <v>0</v>
      </c>
      <c r="M1252">
        <f t="shared" si="235"/>
        <v>0</v>
      </c>
      <c r="N1252">
        <f t="shared" si="236"/>
        <v>12</v>
      </c>
      <c r="O1252">
        <f t="shared" si="237"/>
        <v>0</v>
      </c>
      <c r="P1252">
        <f t="shared" si="238"/>
        <v>1</v>
      </c>
      <c r="Q1252">
        <f t="shared" si="239"/>
        <v>0</v>
      </c>
    </row>
    <row r="1253" spans="1:17" x14ac:dyDescent="0.25">
      <c r="A1253" t="s">
        <v>1251</v>
      </c>
      <c r="B1253" s="5" t="str">
        <f>VLOOKUP(I1253,KeyValues!$J$2:$K$1401,2)</f>
        <v>Red Glasses</v>
      </c>
      <c r="C1253">
        <f t="shared" si="228"/>
        <v>2500</v>
      </c>
      <c r="D1253">
        <f t="shared" si="229"/>
        <v>125</v>
      </c>
      <c r="E1253">
        <f t="shared" si="230"/>
        <v>15</v>
      </c>
      <c r="F1253" s="7" t="str">
        <f>VLOOKUP(E1253,KeyValues!$A$2:$B1268,2)</f>
        <v>Specific Items</v>
      </c>
      <c r="G1253">
        <f t="shared" si="232"/>
        <v>13</v>
      </c>
      <c r="H1253" s="7" t="str">
        <f>VLOOKUP($G1253,KeyValues!$S$2:$T$64,2)</f>
        <v>Glasses</v>
      </c>
      <c r="I1253">
        <f t="shared" si="231"/>
        <v>1252</v>
      </c>
      <c r="J1253">
        <f t="shared" si="233"/>
        <v>0</v>
      </c>
      <c r="K1253" s="8">
        <f>IF(OR($E1253=9,$E1253=5),VLOOKUP(J1253,KeyValues!$D$2:$E$562,2),IF(AND($E1253=14,NOT(VLOOKUP(J1253,KeyValues!$D$2:$E$562,2) = 0)),"???",0))</f>
        <v>0</v>
      </c>
      <c r="L1253">
        <f t="shared" si="234"/>
        <v>0</v>
      </c>
      <c r="M1253">
        <f t="shared" si="235"/>
        <v>0</v>
      </c>
      <c r="N1253">
        <f t="shared" si="236"/>
        <v>11</v>
      </c>
      <c r="O1253">
        <f t="shared" si="237"/>
        <v>0</v>
      </c>
      <c r="P1253">
        <f t="shared" si="238"/>
        <v>1</v>
      </c>
      <c r="Q1253">
        <f t="shared" si="239"/>
        <v>0</v>
      </c>
    </row>
    <row r="1254" spans="1:17" x14ac:dyDescent="0.25">
      <c r="A1254" t="s">
        <v>1252</v>
      </c>
      <c r="B1254" s="5" t="str">
        <f>VLOOKUP(I1254,KeyValues!$J$2:$K$1401,2)</f>
        <v>Desert Sash</v>
      </c>
      <c r="C1254">
        <f t="shared" si="228"/>
        <v>2500</v>
      </c>
      <c r="D1254">
        <f t="shared" si="229"/>
        <v>125</v>
      </c>
      <c r="E1254">
        <f t="shared" si="230"/>
        <v>15</v>
      </c>
      <c r="F1254" s="7" t="str">
        <f>VLOOKUP(E1254,KeyValues!$A$2:$B1269,2)</f>
        <v>Specific Items</v>
      </c>
      <c r="G1254">
        <f t="shared" si="232"/>
        <v>37</v>
      </c>
      <c r="H1254" s="7" t="str">
        <f>VLOOKUP($G1254,KeyValues!$S$2:$T$64,2)</f>
        <v>Scarf 2</v>
      </c>
      <c r="I1254">
        <f t="shared" si="231"/>
        <v>1253</v>
      </c>
      <c r="J1254">
        <f t="shared" si="233"/>
        <v>0</v>
      </c>
      <c r="K1254" s="8">
        <f>IF(OR($E1254=9,$E1254=5),VLOOKUP(J1254,KeyValues!$D$2:$E$562,2),IF(AND($E1254=14,NOT(VLOOKUP(J1254,KeyValues!$D$2:$E$562,2) = 0)),"???",0))</f>
        <v>0</v>
      </c>
      <c r="L1254">
        <f t="shared" si="234"/>
        <v>0</v>
      </c>
      <c r="M1254">
        <f t="shared" si="235"/>
        <v>0</v>
      </c>
      <c r="N1254">
        <f t="shared" si="236"/>
        <v>0</v>
      </c>
      <c r="O1254">
        <f t="shared" si="237"/>
        <v>0</v>
      </c>
      <c r="P1254">
        <f t="shared" si="238"/>
        <v>1</v>
      </c>
      <c r="Q1254">
        <f t="shared" si="239"/>
        <v>0</v>
      </c>
    </row>
    <row r="1255" spans="1:17" x14ac:dyDescent="0.25">
      <c r="A1255" t="s">
        <v>1253</v>
      </c>
      <c r="B1255" s="5" t="str">
        <f>VLOOKUP(I1255,KeyValues!$J$2:$K$1401,2)</f>
        <v>Cacturne Hat</v>
      </c>
      <c r="C1255">
        <f t="shared" si="228"/>
        <v>2500</v>
      </c>
      <c r="D1255">
        <f t="shared" si="229"/>
        <v>125</v>
      </c>
      <c r="E1255">
        <f t="shared" si="230"/>
        <v>15</v>
      </c>
      <c r="F1255" s="7" t="str">
        <f>VLOOKUP(E1255,KeyValues!$A$2:$B1270,2)</f>
        <v>Specific Items</v>
      </c>
      <c r="G1255">
        <f t="shared" si="232"/>
        <v>43</v>
      </c>
      <c r="H1255" s="7" t="str">
        <f>VLOOKUP($G1255,KeyValues!$S$2:$T$64,2)</f>
        <v>Hat</v>
      </c>
      <c r="I1255">
        <f t="shared" si="231"/>
        <v>1254</v>
      </c>
      <c r="J1255">
        <f t="shared" si="233"/>
        <v>0</v>
      </c>
      <c r="K1255" s="8">
        <f>IF(OR($E1255=9,$E1255=5),VLOOKUP(J1255,KeyValues!$D$2:$E$562,2),IF(AND($E1255=14,NOT(VLOOKUP(J1255,KeyValues!$D$2:$E$562,2) = 0)),"???",0))</f>
        <v>0</v>
      </c>
      <c r="L1255">
        <f t="shared" si="234"/>
        <v>0</v>
      </c>
      <c r="M1255">
        <f t="shared" si="235"/>
        <v>0</v>
      </c>
      <c r="N1255">
        <f t="shared" si="236"/>
        <v>13</v>
      </c>
      <c r="O1255">
        <f t="shared" si="237"/>
        <v>0</v>
      </c>
      <c r="P1255">
        <f t="shared" si="238"/>
        <v>1</v>
      </c>
      <c r="Q1255">
        <f t="shared" si="239"/>
        <v>0</v>
      </c>
    </row>
    <row r="1256" spans="1:17" x14ac:dyDescent="0.25">
      <c r="A1256" t="s">
        <v>1254</v>
      </c>
      <c r="B1256" s="5" t="str">
        <f>VLOOKUP(I1256,KeyValues!$J$2:$K$1401,2)</f>
        <v>Tuft Bow</v>
      </c>
      <c r="C1256">
        <f t="shared" si="228"/>
        <v>2500</v>
      </c>
      <c r="D1256">
        <f t="shared" si="229"/>
        <v>125</v>
      </c>
      <c r="E1256">
        <f t="shared" si="230"/>
        <v>15</v>
      </c>
      <c r="F1256" s="7" t="str">
        <f>VLOOKUP(E1256,KeyValues!$A$2:$B1271,2)</f>
        <v>Specific Items</v>
      </c>
      <c r="G1256">
        <f t="shared" si="232"/>
        <v>52</v>
      </c>
      <c r="H1256" s="7" t="str">
        <f>VLOOKUP($G1256,KeyValues!$S$2:$T$64,2)</f>
        <v>Tie</v>
      </c>
      <c r="I1256">
        <f t="shared" si="231"/>
        <v>1255</v>
      </c>
      <c r="J1256">
        <f t="shared" si="233"/>
        <v>0</v>
      </c>
      <c r="K1256" s="8">
        <f>IF(OR($E1256=9,$E1256=5),VLOOKUP(J1256,KeyValues!$D$2:$E$562,2),IF(AND($E1256=14,NOT(VLOOKUP(J1256,KeyValues!$D$2:$E$562,2) = 0)),"???",0))</f>
        <v>0</v>
      </c>
      <c r="L1256">
        <f t="shared" si="234"/>
        <v>0</v>
      </c>
      <c r="M1256">
        <f t="shared" si="235"/>
        <v>0</v>
      </c>
      <c r="N1256">
        <f t="shared" si="236"/>
        <v>4</v>
      </c>
      <c r="O1256">
        <f t="shared" si="237"/>
        <v>0</v>
      </c>
      <c r="P1256">
        <f t="shared" si="238"/>
        <v>1</v>
      </c>
      <c r="Q1256">
        <f t="shared" si="239"/>
        <v>0</v>
      </c>
    </row>
    <row r="1257" spans="1:17" x14ac:dyDescent="0.25">
      <c r="A1257" t="s">
        <v>1255</v>
      </c>
      <c r="B1257" s="5" t="str">
        <f>VLOOKUP(I1257,KeyValues!$J$2:$K$1401,2)</f>
        <v>Cloud Ruff</v>
      </c>
      <c r="C1257">
        <f t="shared" si="228"/>
        <v>2500</v>
      </c>
      <c r="D1257">
        <f t="shared" si="229"/>
        <v>125</v>
      </c>
      <c r="E1257">
        <f t="shared" si="230"/>
        <v>15</v>
      </c>
      <c r="F1257" s="7" t="str">
        <f>VLOOKUP(E1257,KeyValues!$A$2:$B1272,2)</f>
        <v>Specific Items</v>
      </c>
      <c r="G1257">
        <f t="shared" si="232"/>
        <v>37</v>
      </c>
      <c r="H1257" s="7" t="str">
        <f>VLOOKUP($G1257,KeyValues!$S$2:$T$64,2)</f>
        <v>Scarf 2</v>
      </c>
      <c r="I1257">
        <f t="shared" si="231"/>
        <v>1256</v>
      </c>
      <c r="J1257">
        <f t="shared" si="233"/>
        <v>0</v>
      </c>
      <c r="K1257" s="8">
        <f>IF(OR($E1257=9,$E1257=5),VLOOKUP(J1257,KeyValues!$D$2:$E$562,2),IF(AND($E1257=14,NOT(VLOOKUP(J1257,KeyValues!$D$2:$E$562,2) = 0)),"???",0))</f>
        <v>0</v>
      </c>
      <c r="L1257">
        <f t="shared" si="234"/>
        <v>0</v>
      </c>
      <c r="M1257">
        <f t="shared" si="235"/>
        <v>0</v>
      </c>
      <c r="N1257">
        <f t="shared" si="236"/>
        <v>14</v>
      </c>
      <c r="O1257">
        <f t="shared" si="237"/>
        <v>0</v>
      </c>
      <c r="P1257">
        <f t="shared" si="238"/>
        <v>1</v>
      </c>
      <c r="Q1257">
        <f t="shared" si="239"/>
        <v>0</v>
      </c>
    </row>
    <row r="1258" spans="1:17" x14ac:dyDescent="0.25">
      <c r="A1258" t="s">
        <v>1256</v>
      </c>
      <c r="B1258" s="5" t="str">
        <f>VLOOKUP(I1258,KeyValues!$J$2:$K$1401,2)</f>
        <v>Strong Sash</v>
      </c>
      <c r="C1258">
        <f t="shared" si="228"/>
        <v>2500</v>
      </c>
      <c r="D1258">
        <f t="shared" si="229"/>
        <v>125</v>
      </c>
      <c r="E1258">
        <f t="shared" si="230"/>
        <v>15</v>
      </c>
      <c r="F1258" s="7" t="str">
        <f>VLOOKUP(E1258,KeyValues!$A$2:$B1273,2)</f>
        <v>Specific Items</v>
      </c>
      <c r="G1258">
        <f t="shared" si="232"/>
        <v>37</v>
      </c>
      <c r="H1258" s="7" t="str">
        <f>VLOOKUP($G1258,KeyValues!$S$2:$T$64,2)</f>
        <v>Scarf 2</v>
      </c>
      <c r="I1258">
        <f t="shared" si="231"/>
        <v>1257</v>
      </c>
      <c r="J1258">
        <f t="shared" si="233"/>
        <v>0</v>
      </c>
      <c r="K1258" s="8">
        <f>IF(OR($E1258=9,$E1258=5),VLOOKUP(J1258,KeyValues!$D$2:$E$562,2),IF(AND($E1258=14,NOT(VLOOKUP(J1258,KeyValues!$D$2:$E$562,2) = 0)),"???",0))</f>
        <v>0</v>
      </c>
      <c r="L1258">
        <f t="shared" si="234"/>
        <v>0</v>
      </c>
      <c r="M1258">
        <f t="shared" si="235"/>
        <v>0</v>
      </c>
      <c r="N1258">
        <f t="shared" si="236"/>
        <v>0</v>
      </c>
      <c r="O1258">
        <f t="shared" si="237"/>
        <v>0</v>
      </c>
      <c r="P1258">
        <f t="shared" si="238"/>
        <v>1</v>
      </c>
      <c r="Q1258">
        <f t="shared" si="239"/>
        <v>0</v>
      </c>
    </row>
    <row r="1259" spans="1:17" x14ac:dyDescent="0.25">
      <c r="A1259" t="s">
        <v>1257</v>
      </c>
      <c r="B1259" s="5" t="str">
        <f>VLOOKUP(I1259,KeyValues!$J$2:$K$1401,2)</f>
        <v>Seviper Bow</v>
      </c>
      <c r="C1259">
        <f t="shared" si="228"/>
        <v>2500</v>
      </c>
      <c r="D1259">
        <f t="shared" si="229"/>
        <v>125</v>
      </c>
      <c r="E1259">
        <f t="shared" si="230"/>
        <v>15</v>
      </c>
      <c r="F1259" s="7" t="str">
        <f>VLOOKUP(E1259,KeyValues!$A$2:$B1274,2)</f>
        <v>Specific Items</v>
      </c>
      <c r="G1259">
        <f t="shared" si="232"/>
        <v>52</v>
      </c>
      <c r="H1259" s="7" t="str">
        <f>VLOOKUP($G1259,KeyValues!$S$2:$T$64,2)</f>
        <v>Tie</v>
      </c>
      <c r="I1259">
        <f t="shared" si="231"/>
        <v>1258</v>
      </c>
      <c r="J1259">
        <f t="shared" si="233"/>
        <v>0</v>
      </c>
      <c r="K1259" s="8">
        <f>IF(OR($E1259=9,$E1259=5),VLOOKUP(J1259,KeyValues!$D$2:$E$562,2),IF(AND($E1259=14,NOT(VLOOKUP(J1259,KeyValues!$D$2:$E$562,2) = 0)),"???",0))</f>
        <v>0</v>
      </c>
      <c r="L1259">
        <f t="shared" si="234"/>
        <v>0</v>
      </c>
      <c r="M1259">
        <f t="shared" si="235"/>
        <v>0</v>
      </c>
      <c r="N1259">
        <f t="shared" si="236"/>
        <v>4</v>
      </c>
      <c r="O1259">
        <f t="shared" si="237"/>
        <v>0</v>
      </c>
      <c r="P1259">
        <f t="shared" si="238"/>
        <v>1</v>
      </c>
      <c r="Q1259">
        <f t="shared" si="239"/>
        <v>0</v>
      </c>
    </row>
    <row r="1260" spans="1:17" x14ac:dyDescent="0.25">
      <c r="A1260" t="s">
        <v>1258</v>
      </c>
      <c r="B1260" s="5" t="str">
        <f>VLOOKUP(I1260,KeyValues!$J$2:$K$1401,2)</f>
        <v>Lunaton-Torc</v>
      </c>
      <c r="C1260">
        <f t="shared" si="228"/>
        <v>2500</v>
      </c>
      <c r="D1260">
        <f t="shared" si="229"/>
        <v>125</v>
      </c>
      <c r="E1260">
        <f t="shared" si="230"/>
        <v>15</v>
      </c>
      <c r="F1260" s="7" t="str">
        <f>VLOOKUP(E1260,KeyValues!$A$2:$B1275,2)</f>
        <v>Specific Items</v>
      </c>
      <c r="G1260">
        <f t="shared" si="232"/>
        <v>54</v>
      </c>
      <c r="H1260" s="7" t="str">
        <f>VLOOKUP($G1260,KeyValues!$S$2:$T$64,2)</f>
        <v>Ring</v>
      </c>
      <c r="I1260">
        <f t="shared" si="231"/>
        <v>1259</v>
      </c>
      <c r="J1260">
        <f t="shared" si="233"/>
        <v>0</v>
      </c>
      <c r="K1260" s="8">
        <f>IF(OR($E1260=9,$E1260=5),VLOOKUP(J1260,KeyValues!$D$2:$E$562,2),IF(AND($E1260=14,NOT(VLOOKUP(J1260,KeyValues!$D$2:$E$562,2) = 0)),"???",0))</f>
        <v>0</v>
      </c>
      <c r="L1260">
        <f t="shared" si="234"/>
        <v>0</v>
      </c>
      <c r="M1260">
        <f t="shared" si="235"/>
        <v>0</v>
      </c>
      <c r="N1260">
        <f t="shared" si="236"/>
        <v>5</v>
      </c>
      <c r="O1260">
        <f t="shared" si="237"/>
        <v>0</v>
      </c>
      <c r="P1260">
        <f t="shared" si="238"/>
        <v>1</v>
      </c>
      <c r="Q1260">
        <f t="shared" si="239"/>
        <v>0</v>
      </c>
    </row>
    <row r="1261" spans="1:17" x14ac:dyDescent="0.25">
      <c r="A1261" t="s">
        <v>1259</v>
      </c>
      <c r="B1261" s="5" t="str">
        <f>VLOOKUP(I1261,KeyValues!$J$2:$K$1401,2)</f>
        <v>Solrock Bow</v>
      </c>
      <c r="C1261">
        <f t="shared" si="228"/>
        <v>2500</v>
      </c>
      <c r="D1261">
        <f t="shared" si="229"/>
        <v>125</v>
      </c>
      <c r="E1261">
        <f t="shared" si="230"/>
        <v>15</v>
      </c>
      <c r="F1261" s="7" t="str">
        <f>VLOOKUP(E1261,KeyValues!$A$2:$B1276,2)</f>
        <v>Specific Items</v>
      </c>
      <c r="G1261">
        <f t="shared" si="232"/>
        <v>52</v>
      </c>
      <c r="H1261" s="7" t="str">
        <f>VLOOKUP($G1261,KeyValues!$S$2:$T$64,2)</f>
        <v>Tie</v>
      </c>
      <c r="I1261">
        <f t="shared" si="231"/>
        <v>1260</v>
      </c>
      <c r="J1261">
        <f t="shared" si="233"/>
        <v>0</v>
      </c>
      <c r="K1261" s="8">
        <f>IF(OR($E1261=9,$E1261=5),VLOOKUP(J1261,KeyValues!$D$2:$E$562,2),IF(AND($E1261=14,NOT(VLOOKUP(J1261,KeyValues!$D$2:$E$562,2) = 0)),"???",0))</f>
        <v>0</v>
      </c>
      <c r="L1261">
        <f t="shared" si="234"/>
        <v>0</v>
      </c>
      <c r="M1261">
        <f t="shared" si="235"/>
        <v>0</v>
      </c>
      <c r="N1261">
        <f t="shared" si="236"/>
        <v>4</v>
      </c>
      <c r="O1261">
        <f t="shared" si="237"/>
        <v>0</v>
      </c>
      <c r="P1261">
        <f t="shared" si="238"/>
        <v>1</v>
      </c>
      <c r="Q1261">
        <f t="shared" si="239"/>
        <v>0</v>
      </c>
    </row>
    <row r="1262" spans="1:17" x14ac:dyDescent="0.25">
      <c r="A1262" t="s">
        <v>1260</v>
      </c>
      <c r="B1262" s="5" t="str">
        <f>VLOOKUP(I1262,KeyValues!$J$2:$K$1401,2)</f>
        <v>Soak Scarf</v>
      </c>
      <c r="C1262">
        <f t="shared" si="228"/>
        <v>2500</v>
      </c>
      <c r="D1262">
        <f t="shared" si="229"/>
        <v>125</v>
      </c>
      <c r="E1262">
        <f t="shared" si="230"/>
        <v>15</v>
      </c>
      <c r="F1262" s="7" t="str">
        <f>VLOOKUP(E1262,KeyValues!$A$2:$B1277,2)</f>
        <v>Specific Items</v>
      </c>
      <c r="G1262">
        <f t="shared" si="232"/>
        <v>37</v>
      </c>
      <c r="H1262" s="7" t="str">
        <f>VLOOKUP($G1262,KeyValues!$S$2:$T$64,2)</f>
        <v>Scarf 2</v>
      </c>
      <c r="I1262">
        <f t="shared" si="231"/>
        <v>1261</v>
      </c>
      <c r="J1262">
        <f t="shared" si="233"/>
        <v>0</v>
      </c>
      <c r="K1262" s="8">
        <f>IF(OR($E1262=9,$E1262=5),VLOOKUP(J1262,KeyValues!$D$2:$E$562,2),IF(AND($E1262=14,NOT(VLOOKUP(J1262,KeyValues!$D$2:$E$562,2) = 0)),"???",0))</f>
        <v>0</v>
      </c>
      <c r="L1262">
        <f t="shared" si="234"/>
        <v>0</v>
      </c>
      <c r="M1262">
        <f t="shared" si="235"/>
        <v>0</v>
      </c>
      <c r="N1262">
        <f t="shared" si="236"/>
        <v>12</v>
      </c>
      <c r="O1262">
        <f t="shared" si="237"/>
        <v>0</v>
      </c>
      <c r="P1262">
        <f t="shared" si="238"/>
        <v>1</v>
      </c>
      <c r="Q1262">
        <f t="shared" si="239"/>
        <v>0</v>
      </c>
    </row>
    <row r="1263" spans="1:17" x14ac:dyDescent="0.25">
      <c r="A1263" t="s">
        <v>1261</v>
      </c>
      <c r="B1263" s="5" t="str">
        <f>VLOOKUP(I1263,KeyValues!$J$2:$K$1401,2)</f>
        <v>Whiscash Bow</v>
      </c>
      <c r="C1263">
        <f t="shared" si="228"/>
        <v>2500</v>
      </c>
      <c r="D1263">
        <f t="shared" si="229"/>
        <v>125</v>
      </c>
      <c r="E1263">
        <f t="shared" si="230"/>
        <v>15</v>
      </c>
      <c r="F1263" s="7" t="str">
        <f>VLOOKUP(E1263,KeyValues!$A$2:$B1278,2)</f>
        <v>Specific Items</v>
      </c>
      <c r="G1263">
        <f t="shared" si="232"/>
        <v>52</v>
      </c>
      <c r="H1263" s="7" t="str">
        <f>VLOOKUP($G1263,KeyValues!$S$2:$T$64,2)</f>
        <v>Tie</v>
      </c>
      <c r="I1263">
        <f t="shared" si="231"/>
        <v>1262</v>
      </c>
      <c r="J1263">
        <f t="shared" si="233"/>
        <v>0</v>
      </c>
      <c r="K1263" s="8">
        <f>IF(OR($E1263=9,$E1263=5),VLOOKUP(J1263,KeyValues!$D$2:$E$562,2),IF(AND($E1263=14,NOT(VLOOKUP(J1263,KeyValues!$D$2:$E$562,2) = 0)),"???",0))</f>
        <v>0</v>
      </c>
      <c r="L1263">
        <f t="shared" si="234"/>
        <v>0</v>
      </c>
      <c r="M1263">
        <f t="shared" si="235"/>
        <v>0</v>
      </c>
      <c r="N1263">
        <f t="shared" si="236"/>
        <v>4</v>
      </c>
      <c r="O1263">
        <f t="shared" si="237"/>
        <v>0</v>
      </c>
      <c r="P1263">
        <f t="shared" si="238"/>
        <v>1</v>
      </c>
      <c r="Q1263">
        <f t="shared" si="239"/>
        <v>0</v>
      </c>
    </row>
    <row r="1264" spans="1:17" x14ac:dyDescent="0.25">
      <c r="A1264" t="s">
        <v>1262</v>
      </c>
      <c r="B1264" s="5" t="str">
        <f>VLOOKUP(I1264,KeyValues!$J$2:$K$1401,2)</f>
        <v>Bossy Scarf</v>
      </c>
      <c r="C1264">
        <f t="shared" si="228"/>
        <v>2500</v>
      </c>
      <c r="D1264">
        <f t="shared" si="229"/>
        <v>125</v>
      </c>
      <c r="E1264">
        <f t="shared" si="230"/>
        <v>15</v>
      </c>
      <c r="F1264" s="7" t="str">
        <f>VLOOKUP(E1264,KeyValues!$A$2:$B1279,2)</f>
        <v>Specific Items</v>
      </c>
      <c r="G1264">
        <f t="shared" si="232"/>
        <v>37</v>
      </c>
      <c r="H1264" s="7" t="str">
        <f>VLOOKUP($G1264,KeyValues!$S$2:$T$64,2)</f>
        <v>Scarf 2</v>
      </c>
      <c r="I1264">
        <f t="shared" si="231"/>
        <v>1263</v>
      </c>
      <c r="J1264">
        <f t="shared" si="233"/>
        <v>0</v>
      </c>
      <c r="K1264" s="8">
        <f>IF(OR($E1264=9,$E1264=5),VLOOKUP(J1264,KeyValues!$D$2:$E$562,2),IF(AND($E1264=14,NOT(VLOOKUP(J1264,KeyValues!$D$2:$E$562,2) = 0)),"???",0))</f>
        <v>0</v>
      </c>
      <c r="L1264">
        <f t="shared" si="234"/>
        <v>0</v>
      </c>
      <c r="M1264">
        <f t="shared" si="235"/>
        <v>0</v>
      </c>
      <c r="N1264">
        <f t="shared" si="236"/>
        <v>12</v>
      </c>
      <c r="O1264">
        <f t="shared" si="237"/>
        <v>0</v>
      </c>
      <c r="P1264">
        <f t="shared" si="238"/>
        <v>1</v>
      </c>
      <c r="Q1264">
        <f t="shared" si="239"/>
        <v>0</v>
      </c>
    </row>
    <row r="1265" spans="1:17" x14ac:dyDescent="0.25">
      <c r="A1265" t="s">
        <v>1263</v>
      </c>
      <c r="B1265" s="5" t="str">
        <f>VLOOKUP(I1265,KeyValues!$J$2:$K$1401,2)</f>
        <v>Cower Sash</v>
      </c>
      <c r="C1265">
        <f t="shared" si="228"/>
        <v>2500</v>
      </c>
      <c r="D1265">
        <f t="shared" si="229"/>
        <v>125</v>
      </c>
      <c r="E1265">
        <f t="shared" si="230"/>
        <v>15</v>
      </c>
      <c r="F1265" s="7" t="str">
        <f>VLOOKUP(E1265,KeyValues!$A$2:$B1280,2)</f>
        <v>Specific Items</v>
      </c>
      <c r="G1265">
        <f t="shared" si="232"/>
        <v>37</v>
      </c>
      <c r="H1265" s="7" t="str">
        <f>VLOOKUP($G1265,KeyValues!$S$2:$T$64,2)</f>
        <v>Scarf 2</v>
      </c>
      <c r="I1265">
        <f t="shared" si="231"/>
        <v>1264</v>
      </c>
      <c r="J1265">
        <f t="shared" si="233"/>
        <v>0</v>
      </c>
      <c r="K1265" s="8">
        <f>IF(OR($E1265=9,$E1265=5),VLOOKUP(J1265,KeyValues!$D$2:$E$562,2),IF(AND($E1265=14,NOT(VLOOKUP(J1265,KeyValues!$D$2:$E$562,2) = 0)),"???",0))</f>
        <v>0</v>
      </c>
      <c r="L1265">
        <f t="shared" si="234"/>
        <v>0</v>
      </c>
      <c r="M1265">
        <f t="shared" si="235"/>
        <v>0</v>
      </c>
      <c r="N1265">
        <f t="shared" si="236"/>
        <v>0</v>
      </c>
      <c r="O1265">
        <f t="shared" si="237"/>
        <v>0</v>
      </c>
      <c r="P1265">
        <f t="shared" si="238"/>
        <v>1</v>
      </c>
      <c r="Q1265">
        <f t="shared" si="239"/>
        <v>0</v>
      </c>
    </row>
    <row r="1266" spans="1:17" x14ac:dyDescent="0.25">
      <c r="A1266" t="s">
        <v>1264</v>
      </c>
      <c r="B1266" s="5" t="str">
        <f>VLOOKUP(I1266,KeyValues!$J$2:$K$1401,2)</f>
        <v>Bal-Brooch</v>
      </c>
      <c r="C1266">
        <f t="shared" si="228"/>
        <v>2500</v>
      </c>
      <c r="D1266">
        <f t="shared" si="229"/>
        <v>125</v>
      </c>
      <c r="E1266">
        <f t="shared" si="230"/>
        <v>15</v>
      </c>
      <c r="F1266" s="7" t="str">
        <f>VLOOKUP(E1266,KeyValues!$A$2:$B1281,2)</f>
        <v>Specific Items</v>
      </c>
      <c r="G1266">
        <f t="shared" si="232"/>
        <v>47</v>
      </c>
      <c r="H1266" s="7" t="str">
        <f>VLOOKUP($G1266,KeyValues!$S$2:$T$64,2)</f>
        <v>Brooch</v>
      </c>
      <c r="I1266">
        <f t="shared" si="231"/>
        <v>1265</v>
      </c>
      <c r="J1266">
        <f t="shared" si="233"/>
        <v>0</v>
      </c>
      <c r="K1266" s="8">
        <f>IF(OR($E1266=9,$E1266=5),VLOOKUP(J1266,KeyValues!$D$2:$E$562,2),IF(AND($E1266=14,NOT(VLOOKUP(J1266,KeyValues!$D$2:$E$562,2) = 0)),"???",0))</f>
        <v>0</v>
      </c>
      <c r="L1266">
        <f t="shared" si="234"/>
        <v>0</v>
      </c>
      <c r="M1266">
        <f t="shared" si="235"/>
        <v>0</v>
      </c>
      <c r="N1266">
        <f t="shared" si="236"/>
        <v>3</v>
      </c>
      <c r="O1266">
        <f t="shared" si="237"/>
        <v>0</v>
      </c>
      <c r="P1266">
        <f t="shared" si="238"/>
        <v>1</v>
      </c>
      <c r="Q1266">
        <f t="shared" si="239"/>
        <v>0</v>
      </c>
    </row>
    <row r="1267" spans="1:17" x14ac:dyDescent="0.25">
      <c r="A1267" t="s">
        <v>1265</v>
      </c>
      <c r="B1267" s="5" t="str">
        <f>VLOOKUP(I1267,KeyValues!$J$2:$K$1401,2)</f>
        <v>Claydol Torc</v>
      </c>
      <c r="C1267">
        <f t="shared" si="228"/>
        <v>2500</v>
      </c>
      <c r="D1267">
        <f t="shared" si="229"/>
        <v>125</v>
      </c>
      <c r="E1267">
        <f t="shared" si="230"/>
        <v>15</v>
      </c>
      <c r="F1267" s="7" t="str">
        <f>VLOOKUP(E1267,KeyValues!$A$2:$B1282,2)</f>
        <v>Specific Items</v>
      </c>
      <c r="G1267">
        <f t="shared" si="232"/>
        <v>54</v>
      </c>
      <c r="H1267" s="7" t="str">
        <f>VLOOKUP($G1267,KeyValues!$S$2:$T$64,2)</f>
        <v>Ring</v>
      </c>
      <c r="I1267">
        <f t="shared" si="231"/>
        <v>1266</v>
      </c>
      <c r="J1267">
        <f t="shared" si="233"/>
        <v>0</v>
      </c>
      <c r="K1267" s="8">
        <f>IF(OR($E1267=9,$E1267=5),VLOOKUP(J1267,KeyValues!$D$2:$E$562,2),IF(AND($E1267=14,NOT(VLOOKUP(J1267,KeyValues!$D$2:$E$562,2) = 0)),"???",0))</f>
        <v>0</v>
      </c>
      <c r="L1267">
        <f t="shared" si="234"/>
        <v>0</v>
      </c>
      <c r="M1267">
        <f t="shared" si="235"/>
        <v>0</v>
      </c>
      <c r="N1267">
        <f t="shared" si="236"/>
        <v>5</v>
      </c>
      <c r="O1267">
        <f t="shared" si="237"/>
        <v>0</v>
      </c>
      <c r="P1267">
        <f t="shared" si="238"/>
        <v>1</v>
      </c>
      <c r="Q1267">
        <f t="shared" si="239"/>
        <v>0</v>
      </c>
    </row>
    <row r="1268" spans="1:17" x14ac:dyDescent="0.25">
      <c r="A1268" t="s">
        <v>1266</v>
      </c>
      <c r="B1268" s="5" t="str">
        <f>VLOOKUP(I1268,KeyValues!$J$2:$K$1401,2)</f>
        <v>Bind Scarf</v>
      </c>
      <c r="C1268">
        <f t="shared" si="228"/>
        <v>2500</v>
      </c>
      <c r="D1268">
        <f t="shared" si="229"/>
        <v>125</v>
      </c>
      <c r="E1268">
        <f t="shared" si="230"/>
        <v>15</v>
      </c>
      <c r="F1268" s="7" t="str">
        <f>VLOOKUP(E1268,KeyValues!$A$2:$B1283,2)</f>
        <v>Specific Items</v>
      </c>
      <c r="G1268">
        <f t="shared" si="232"/>
        <v>37</v>
      </c>
      <c r="H1268" s="7" t="str">
        <f>VLOOKUP($G1268,KeyValues!$S$2:$T$64,2)</f>
        <v>Scarf 2</v>
      </c>
      <c r="I1268">
        <f t="shared" si="231"/>
        <v>1267</v>
      </c>
      <c r="J1268">
        <f t="shared" si="233"/>
        <v>0</v>
      </c>
      <c r="K1268" s="8">
        <f>IF(OR($E1268=9,$E1268=5),VLOOKUP(J1268,KeyValues!$D$2:$E$562,2),IF(AND($E1268=14,NOT(VLOOKUP(J1268,KeyValues!$D$2:$E$562,2) = 0)),"???",0))</f>
        <v>0</v>
      </c>
      <c r="L1268">
        <f t="shared" si="234"/>
        <v>0</v>
      </c>
      <c r="M1268">
        <f t="shared" si="235"/>
        <v>0</v>
      </c>
      <c r="N1268">
        <f t="shared" si="236"/>
        <v>12</v>
      </c>
      <c r="O1268">
        <f t="shared" si="237"/>
        <v>0</v>
      </c>
      <c r="P1268">
        <f t="shared" si="238"/>
        <v>1</v>
      </c>
      <c r="Q1268">
        <f t="shared" si="239"/>
        <v>0</v>
      </c>
    </row>
    <row r="1269" spans="1:17" x14ac:dyDescent="0.25">
      <c r="A1269" t="s">
        <v>1267</v>
      </c>
      <c r="B1269" s="5" t="str">
        <f>VLOOKUP(I1269,KeyValues!$J$2:$K$1401,2)</f>
        <v>Cradily Bow</v>
      </c>
      <c r="C1269">
        <f t="shared" si="228"/>
        <v>2500</v>
      </c>
      <c r="D1269">
        <f t="shared" si="229"/>
        <v>125</v>
      </c>
      <c r="E1269">
        <f t="shared" si="230"/>
        <v>15</v>
      </c>
      <c r="F1269" s="7" t="str">
        <f>VLOOKUP(E1269,KeyValues!$A$2:$B1284,2)</f>
        <v>Specific Items</v>
      </c>
      <c r="G1269">
        <f t="shared" si="232"/>
        <v>52</v>
      </c>
      <c r="H1269" s="7" t="str">
        <f>VLOOKUP($G1269,KeyValues!$S$2:$T$64,2)</f>
        <v>Tie</v>
      </c>
      <c r="I1269">
        <f t="shared" si="231"/>
        <v>1268</v>
      </c>
      <c r="J1269">
        <f t="shared" si="233"/>
        <v>0</v>
      </c>
      <c r="K1269" s="8">
        <f>IF(OR($E1269=9,$E1269=5),VLOOKUP(J1269,KeyValues!$D$2:$E$562,2),IF(AND($E1269=14,NOT(VLOOKUP(J1269,KeyValues!$D$2:$E$562,2) = 0)),"???",0))</f>
        <v>0</v>
      </c>
      <c r="L1269">
        <f t="shared" si="234"/>
        <v>0</v>
      </c>
      <c r="M1269">
        <f t="shared" si="235"/>
        <v>0</v>
      </c>
      <c r="N1269">
        <f t="shared" si="236"/>
        <v>4</v>
      </c>
      <c r="O1269">
        <f t="shared" si="237"/>
        <v>0</v>
      </c>
      <c r="P1269">
        <f t="shared" si="238"/>
        <v>1</v>
      </c>
      <c r="Q1269">
        <f t="shared" si="239"/>
        <v>0</v>
      </c>
    </row>
    <row r="1270" spans="1:17" x14ac:dyDescent="0.25">
      <c r="A1270" t="s">
        <v>1268</v>
      </c>
      <c r="B1270" s="5" t="str">
        <f>VLOOKUP(I1270,KeyValues!$J$2:$K$1401,2)</f>
        <v>Guard Claw</v>
      </c>
      <c r="C1270">
        <f t="shared" si="228"/>
        <v>2500</v>
      </c>
      <c r="D1270">
        <f t="shared" si="229"/>
        <v>125</v>
      </c>
      <c r="E1270">
        <f t="shared" si="230"/>
        <v>15</v>
      </c>
      <c r="F1270" s="7" t="str">
        <f>VLOOKUP(E1270,KeyValues!$A$2:$B1285,2)</f>
        <v>Specific Items</v>
      </c>
      <c r="G1270">
        <f t="shared" si="232"/>
        <v>39</v>
      </c>
      <c r="H1270" s="7" t="str">
        <f>VLOOKUP($G1270,KeyValues!$S$2:$T$64,2)</f>
        <v>Claw</v>
      </c>
      <c r="I1270">
        <f t="shared" si="231"/>
        <v>1269</v>
      </c>
      <c r="J1270">
        <f t="shared" si="233"/>
        <v>0</v>
      </c>
      <c r="K1270" s="8">
        <f>IF(OR($E1270=9,$E1270=5),VLOOKUP(J1270,KeyValues!$D$2:$E$562,2),IF(AND($E1270=14,NOT(VLOOKUP(J1270,KeyValues!$D$2:$E$562,2) = 0)),"???",0))</f>
        <v>0</v>
      </c>
      <c r="L1270">
        <f t="shared" si="234"/>
        <v>0</v>
      </c>
      <c r="M1270">
        <f t="shared" si="235"/>
        <v>0</v>
      </c>
      <c r="N1270">
        <f t="shared" si="236"/>
        <v>0</v>
      </c>
      <c r="O1270">
        <f t="shared" si="237"/>
        <v>0</v>
      </c>
      <c r="P1270">
        <f t="shared" si="238"/>
        <v>1</v>
      </c>
      <c r="Q1270">
        <f t="shared" si="239"/>
        <v>0</v>
      </c>
    </row>
    <row r="1271" spans="1:17" x14ac:dyDescent="0.25">
      <c r="A1271" t="s">
        <v>1269</v>
      </c>
      <c r="B1271" s="5" t="str">
        <f>VLOOKUP(I1271,KeyValues!$J$2:$K$1401,2)</f>
        <v>Rigid Cape</v>
      </c>
      <c r="C1271">
        <f t="shared" si="228"/>
        <v>2500</v>
      </c>
      <c r="D1271">
        <f t="shared" si="229"/>
        <v>125</v>
      </c>
      <c r="E1271">
        <f t="shared" si="230"/>
        <v>15</v>
      </c>
      <c r="F1271" s="7" t="str">
        <f>VLOOKUP(E1271,KeyValues!$A$2:$B1286,2)</f>
        <v>Specific Items</v>
      </c>
      <c r="G1271">
        <f t="shared" si="232"/>
        <v>57</v>
      </c>
      <c r="H1271" s="7" t="str">
        <f>VLOOKUP($G1271,KeyValues!$S$2:$T$64,2)</f>
        <v>Robe</v>
      </c>
      <c r="I1271">
        <f t="shared" si="231"/>
        <v>1270</v>
      </c>
      <c r="J1271">
        <f t="shared" si="233"/>
        <v>0</v>
      </c>
      <c r="K1271" s="8">
        <f>IF(OR($E1271=9,$E1271=5),VLOOKUP(J1271,KeyValues!$D$2:$E$562,2),IF(AND($E1271=14,NOT(VLOOKUP(J1271,KeyValues!$D$2:$E$562,2) = 0)),"???",0))</f>
        <v>0</v>
      </c>
      <c r="L1271">
        <f t="shared" si="234"/>
        <v>0</v>
      </c>
      <c r="M1271">
        <f t="shared" si="235"/>
        <v>0</v>
      </c>
      <c r="N1271">
        <f t="shared" si="236"/>
        <v>15</v>
      </c>
      <c r="O1271">
        <f t="shared" si="237"/>
        <v>0</v>
      </c>
      <c r="P1271">
        <f t="shared" si="238"/>
        <v>1</v>
      </c>
      <c r="Q1271">
        <f t="shared" si="239"/>
        <v>0</v>
      </c>
    </row>
    <row r="1272" spans="1:17" x14ac:dyDescent="0.25">
      <c r="A1272" t="s">
        <v>1270</v>
      </c>
      <c r="B1272" s="5" t="str">
        <f>VLOOKUP(I1272,KeyValues!$J$2:$K$1401,2)</f>
        <v>Admire Scarf</v>
      </c>
      <c r="C1272">
        <f t="shared" si="228"/>
        <v>2500</v>
      </c>
      <c r="D1272">
        <f t="shared" si="229"/>
        <v>125</v>
      </c>
      <c r="E1272">
        <f t="shared" si="230"/>
        <v>15</v>
      </c>
      <c r="F1272" s="7" t="str">
        <f>VLOOKUP(E1272,KeyValues!$A$2:$B1287,2)</f>
        <v>Specific Items</v>
      </c>
      <c r="G1272">
        <f t="shared" si="232"/>
        <v>37</v>
      </c>
      <c r="H1272" s="7" t="str">
        <f>VLOOKUP($G1272,KeyValues!$S$2:$T$64,2)</f>
        <v>Scarf 2</v>
      </c>
      <c r="I1272">
        <f t="shared" si="231"/>
        <v>1271</v>
      </c>
      <c r="J1272">
        <f t="shared" si="233"/>
        <v>0</v>
      </c>
      <c r="K1272" s="8">
        <f>IF(OR($E1272=9,$E1272=5),VLOOKUP(J1272,KeyValues!$D$2:$E$562,2),IF(AND($E1272=14,NOT(VLOOKUP(J1272,KeyValues!$D$2:$E$562,2) = 0)),"???",0))</f>
        <v>0</v>
      </c>
      <c r="L1272">
        <f t="shared" si="234"/>
        <v>0</v>
      </c>
      <c r="M1272">
        <f t="shared" si="235"/>
        <v>0</v>
      </c>
      <c r="N1272">
        <f t="shared" si="236"/>
        <v>12</v>
      </c>
      <c r="O1272">
        <f t="shared" si="237"/>
        <v>0</v>
      </c>
      <c r="P1272">
        <f t="shared" si="238"/>
        <v>1</v>
      </c>
      <c r="Q1272">
        <f t="shared" si="239"/>
        <v>0</v>
      </c>
    </row>
    <row r="1273" spans="1:17" x14ac:dyDescent="0.25">
      <c r="A1273" t="s">
        <v>1271</v>
      </c>
      <c r="B1273" s="5" t="str">
        <f>VLOOKUP(I1273,KeyValues!$J$2:$K$1401,2)</f>
        <v>Grace Scarf</v>
      </c>
      <c r="C1273">
        <f t="shared" si="228"/>
        <v>2500</v>
      </c>
      <c r="D1273">
        <f t="shared" si="229"/>
        <v>125</v>
      </c>
      <c r="E1273">
        <f t="shared" si="230"/>
        <v>15</v>
      </c>
      <c r="F1273" s="7" t="str">
        <f>VLOOKUP(E1273,KeyValues!$A$2:$B1288,2)</f>
        <v>Specific Items</v>
      </c>
      <c r="G1273">
        <f t="shared" si="232"/>
        <v>37</v>
      </c>
      <c r="H1273" s="7" t="str">
        <f>VLOOKUP($G1273,KeyValues!$S$2:$T$64,2)</f>
        <v>Scarf 2</v>
      </c>
      <c r="I1273">
        <f t="shared" si="231"/>
        <v>1272</v>
      </c>
      <c r="J1273">
        <f t="shared" si="233"/>
        <v>0</v>
      </c>
      <c r="K1273" s="8">
        <f>IF(OR($E1273=9,$E1273=5),VLOOKUP(J1273,KeyValues!$D$2:$E$562,2),IF(AND($E1273=14,NOT(VLOOKUP(J1273,KeyValues!$D$2:$E$562,2) = 0)),"???",0))</f>
        <v>0</v>
      </c>
      <c r="L1273">
        <f t="shared" si="234"/>
        <v>0</v>
      </c>
      <c r="M1273">
        <f t="shared" si="235"/>
        <v>0</v>
      </c>
      <c r="N1273">
        <f t="shared" si="236"/>
        <v>12</v>
      </c>
      <c r="O1273">
        <f t="shared" si="237"/>
        <v>0</v>
      </c>
      <c r="P1273">
        <f t="shared" si="238"/>
        <v>1</v>
      </c>
      <c r="Q1273">
        <f t="shared" si="239"/>
        <v>0</v>
      </c>
    </row>
    <row r="1274" spans="1:17" x14ac:dyDescent="0.25">
      <c r="A1274" t="s">
        <v>1272</v>
      </c>
      <c r="B1274" s="5" t="str">
        <f>VLOOKUP(I1274,KeyValues!$J$2:$K$1401,2)</f>
        <v>Kecleon Torc</v>
      </c>
      <c r="C1274">
        <f t="shared" si="228"/>
        <v>2500</v>
      </c>
      <c r="D1274">
        <f t="shared" si="229"/>
        <v>125</v>
      </c>
      <c r="E1274">
        <f t="shared" si="230"/>
        <v>15</v>
      </c>
      <c r="F1274" s="7" t="str">
        <f>VLOOKUP(E1274,KeyValues!$A$2:$B1289,2)</f>
        <v>Specific Items</v>
      </c>
      <c r="G1274">
        <f t="shared" si="232"/>
        <v>54</v>
      </c>
      <c r="H1274" s="7" t="str">
        <f>VLOOKUP($G1274,KeyValues!$S$2:$T$64,2)</f>
        <v>Ring</v>
      </c>
      <c r="I1274">
        <f t="shared" si="231"/>
        <v>1273</v>
      </c>
      <c r="J1274">
        <f t="shared" si="233"/>
        <v>0</v>
      </c>
      <c r="K1274" s="8">
        <f>IF(OR($E1274=9,$E1274=5),VLOOKUP(J1274,KeyValues!$D$2:$E$562,2),IF(AND($E1274=14,NOT(VLOOKUP(J1274,KeyValues!$D$2:$E$562,2) = 0)),"???",0))</f>
        <v>0</v>
      </c>
      <c r="L1274">
        <f t="shared" si="234"/>
        <v>0</v>
      </c>
      <c r="M1274">
        <f t="shared" si="235"/>
        <v>0</v>
      </c>
      <c r="N1274">
        <f t="shared" si="236"/>
        <v>5</v>
      </c>
      <c r="O1274">
        <f t="shared" si="237"/>
        <v>0</v>
      </c>
      <c r="P1274">
        <f t="shared" si="238"/>
        <v>1</v>
      </c>
      <c r="Q1274">
        <f t="shared" si="239"/>
        <v>0</v>
      </c>
    </row>
    <row r="1275" spans="1:17" x14ac:dyDescent="0.25">
      <c r="A1275" t="s">
        <v>1273</v>
      </c>
      <c r="B1275" s="5" t="str">
        <f>VLOOKUP(I1275,KeyValues!$J$2:$K$1401,2)</f>
        <v>Shuppet Cape</v>
      </c>
      <c r="C1275">
        <f t="shared" si="228"/>
        <v>2500</v>
      </c>
      <c r="D1275">
        <f t="shared" si="229"/>
        <v>125</v>
      </c>
      <c r="E1275">
        <f t="shared" si="230"/>
        <v>15</v>
      </c>
      <c r="F1275" s="7" t="str">
        <f>VLOOKUP(E1275,KeyValues!$A$2:$B1290,2)</f>
        <v>Specific Items</v>
      </c>
      <c r="G1275">
        <f t="shared" si="232"/>
        <v>37</v>
      </c>
      <c r="H1275" s="7" t="str">
        <f>VLOOKUP($G1275,KeyValues!$S$2:$T$64,2)</f>
        <v>Scarf 2</v>
      </c>
      <c r="I1275">
        <f t="shared" si="231"/>
        <v>1274</v>
      </c>
      <c r="J1275">
        <f t="shared" si="233"/>
        <v>0</v>
      </c>
      <c r="K1275" s="8">
        <f>IF(OR($E1275=9,$E1275=5),VLOOKUP(J1275,KeyValues!$D$2:$E$562,2),IF(AND($E1275=14,NOT(VLOOKUP(J1275,KeyValues!$D$2:$E$562,2) = 0)),"???",0))</f>
        <v>0</v>
      </c>
      <c r="L1275">
        <f t="shared" si="234"/>
        <v>0</v>
      </c>
      <c r="M1275">
        <f t="shared" si="235"/>
        <v>0</v>
      </c>
      <c r="N1275">
        <f t="shared" si="236"/>
        <v>3</v>
      </c>
      <c r="O1275">
        <f t="shared" si="237"/>
        <v>0</v>
      </c>
      <c r="P1275">
        <f t="shared" si="238"/>
        <v>1</v>
      </c>
      <c r="Q1275">
        <f t="shared" si="239"/>
        <v>0</v>
      </c>
    </row>
    <row r="1276" spans="1:17" x14ac:dyDescent="0.25">
      <c r="A1276" t="s">
        <v>1274</v>
      </c>
      <c r="B1276" s="5" t="str">
        <f>VLOOKUP(I1276,KeyValues!$J$2:$K$1401,2)</f>
        <v>Ominous Torc</v>
      </c>
      <c r="C1276">
        <f t="shared" si="228"/>
        <v>2500</v>
      </c>
      <c r="D1276">
        <f t="shared" si="229"/>
        <v>125</v>
      </c>
      <c r="E1276">
        <f t="shared" si="230"/>
        <v>15</v>
      </c>
      <c r="F1276" s="7" t="str">
        <f>VLOOKUP(E1276,KeyValues!$A$2:$B1291,2)</f>
        <v>Specific Items</v>
      </c>
      <c r="G1276">
        <f t="shared" si="232"/>
        <v>54</v>
      </c>
      <c r="H1276" s="7" t="str">
        <f>VLOOKUP($G1276,KeyValues!$S$2:$T$64,2)</f>
        <v>Ring</v>
      </c>
      <c r="I1276">
        <f t="shared" si="231"/>
        <v>1275</v>
      </c>
      <c r="J1276">
        <f t="shared" si="233"/>
        <v>0</v>
      </c>
      <c r="K1276" s="8">
        <f>IF(OR($E1276=9,$E1276=5),VLOOKUP(J1276,KeyValues!$D$2:$E$562,2),IF(AND($E1276=14,NOT(VLOOKUP(J1276,KeyValues!$D$2:$E$562,2) = 0)),"???",0))</f>
        <v>0</v>
      </c>
      <c r="L1276">
        <f t="shared" si="234"/>
        <v>0</v>
      </c>
      <c r="M1276">
        <f t="shared" si="235"/>
        <v>0</v>
      </c>
      <c r="N1276">
        <f t="shared" si="236"/>
        <v>5</v>
      </c>
      <c r="O1276">
        <f t="shared" si="237"/>
        <v>0</v>
      </c>
      <c r="P1276">
        <f t="shared" si="238"/>
        <v>1</v>
      </c>
      <c r="Q1276">
        <f t="shared" si="239"/>
        <v>0</v>
      </c>
    </row>
    <row r="1277" spans="1:17" x14ac:dyDescent="0.25">
      <c r="A1277" t="s">
        <v>1275</v>
      </c>
      <c r="B1277" s="5" t="str">
        <f>VLOOKUP(I1277,KeyValues!$J$2:$K$1401,2)</f>
        <v>Duskull Ruff</v>
      </c>
      <c r="C1277">
        <f t="shared" si="228"/>
        <v>2500</v>
      </c>
      <c r="D1277">
        <f t="shared" si="229"/>
        <v>125</v>
      </c>
      <c r="E1277">
        <f t="shared" si="230"/>
        <v>15</v>
      </c>
      <c r="F1277" s="7" t="str">
        <f>VLOOKUP(E1277,KeyValues!$A$2:$B1292,2)</f>
        <v>Specific Items</v>
      </c>
      <c r="G1277">
        <f t="shared" si="232"/>
        <v>37</v>
      </c>
      <c r="H1277" s="7" t="str">
        <f>VLOOKUP($G1277,KeyValues!$S$2:$T$64,2)</f>
        <v>Scarf 2</v>
      </c>
      <c r="I1277">
        <f t="shared" si="231"/>
        <v>1276</v>
      </c>
      <c r="J1277">
        <f t="shared" si="233"/>
        <v>0</v>
      </c>
      <c r="K1277" s="8">
        <f>IF(OR($E1277=9,$E1277=5),VLOOKUP(J1277,KeyValues!$D$2:$E$562,2),IF(AND($E1277=14,NOT(VLOOKUP(J1277,KeyValues!$D$2:$E$562,2) = 0)),"???",0))</f>
        <v>0</v>
      </c>
      <c r="L1277">
        <f t="shared" si="234"/>
        <v>0</v>
      </c>
      <c r="M1277">
        <f t="shared" si="235"/>
        <v>0</v>
      </c>
      <c r="N1277">
        <f t="shared" si="236"/>
        <v>14</v>
      </c>
      <c r="O1277">
        <f t="shared" si="237"/>
        <v>0</v>
      </c>
      <c r="P1277">
        <f t="shared" si="238"/>
        <v>1</v>
      </c>
      <c r="Q1277">
        <f t="shared" si="239"/>
        <v>0</v>
      </c>
    </row>
    <row r="1278" spans="1:17" x14ac:dyDescent="0.25">
      <c r="A1278" t="s">
        <v>1276</v>
      </c>
      <c r="B1278" s="5" t="str">
        <f>VLOOKUP(I1278,KeyValues!$J$2:$K$1401,2)</f>
        <v>Illusion Bow</v>
      </c>
      <c r="C1278">
        <f t="shared" si="228"/>
        <v>2500</v>
      </c>
      <c r="D1278">
        <f t="shared" si="229"/>
        <v>125</v>
      </c>
      <c r="E1278">
        <f t="shared" si="230"/>
        <v>15</v>
      </c>
      <c r="F1278" s="7" t="str">
        <f>VLOOKUP(E1278,KeyValues!$A$2:$B1293,2)</f>
        <v>Specific Items</v>
      </c>
      <c r="G1278">
        <f t="shared" si="232"/>
        <v>52</v>
      </c>
      <c r="H1278" s="7" t="str">
        <f>VLOOKUP($G1278,KeyValues!$S$2:$T$64,2)</f>
        <v>Tie</v>
      </c>
      <c r="I1278">
        <f t="shared" si="231"/>
        <v>1277</v>
      </c>
      <c r="J1278">
        <f t="shared" si="233"/>
        <v>0</v>
      </c>
      <c r="K1278" s="8">
        <f>IF(OR($E1278=9,$E1278=5),VLOOKUP(J1278,KeyValues!$D$2:$E$562,2),IF(AND($E1278=14,NOT(VLOOKUP(J1278,KeyValues!$D$2:$E$562,2) = 0)),"???",0))</f>
        <v>0</v>
      </c>
      <c r="L1278">
        <f t="shared" si="234"/>
        <v>0</v>
      </c>
      <c r="M1278">
        <f t="shared" si="235"/>
        <v>0</v>
      </c>
      <c r="N1278">
        <f t="shared" si="236"/>
        <v>4</v>
      </c>
      <c r="O1278">
        <f t="shared" si="237"/>
        <v>0</v>
      </c>
      <c r="P1278">
        <f t="shared" si="238"/>
        <v>1</v>
      </c>
      <c r="Q1278">
        <f t="shared" si="239"/>
        <v>0</v>
      </c>
    </row>
    <row r="1279" spans="1:17" x14ac:dyDescent="0.25">
      <c r="A1279" t="s">
        <v>1277</v>
      </c>
      <c r="B1279" s="5" t="str">
        <f>VLOOKUP(I1279,KeyValues!$J$2:$K$1401,2)</f>
        <v>Tropius Bow</v>
      </c>
      <c r="C1279">
        <f t="shared" si="228"/>
        <v>2500</v>
      </c>
      <c r="D1279">
        <f t="shared" si="229"/>
        <v>125</v>
      </c>
      <c r="E1279">
        <f t="shared" si="230"/>
        <v>15</v>
      </c>
      <c r="F1279" s="7" t="str">
        <f>VLOOKUP(E1279,KeyValues!$A$2:$B1294,2)</f>
        <v>Specific Items</v>
      </c>
      <c r="G1279">
        <f t="shared" si="232"/>
        <v>52</v>
      </c>
      <c r="H1279" s="7" t="str">
        <f>VLOOKUP($G1279,KeyValues!$S$2:$T$64,2)</f>
        <v>Tie</v>
      </c>
      <c r="I1279">
        <f t="shared" si="231"/>
        <v>1278</v>
      </c>
      <c r="J1279">
        <f t="shared" si="233"/>
        <v>0</v>
      </c>
      <c r="K1279" s="8">
        <f>IF(OR($E1279=9,$E1279=5),VLOOKUP(J1279,KeyValues!$D$2:$E$562,2),IF(AND($E1279=14,NOT(VLOOKUP(J1279,KeyValues!$D$2:$E$562,2) = 0)),"???",0))</f>
        <v>0</v>
      </c>
      <c r="L1279">
        <f t="shared" si="234"/>
        <v>0</v>
      </c>
      <c r="M1279">
        <f t="shared" si="235"/>
        <v>0</v>
      </c>
      <c r="N1279">
        <f t="shared" si="236"/>
        <v>4</v>
      </c>
      <c r="O1279">
        <f t="shared" si="237"/>
        <v>0</v>
      </c>
      <c r="P1279">
        <f t="shared" si="238"/>
        <v>1</v>
      </c>
      <c r="Q1279">
        <f t="shared" si="239"/>
        <v>0</v>
      </c>
    </row>
    <row r="1280" spans="1:17" x14ac:dyDescent="0.25">
      <c r="A1280" t="s">
        <v>1278</v>
      </c>
      <c r="B1280" s="5" t="str">
        <f>VLOOKUP(I1280,KeyValues!$J$2:$K$1401,2)</f>
        <v>Chime-Scarf</v>
      </c>
      <c r="C1280">
        <f t="shared" si="228"/>
        <v>2500</v>
      </c>
      <c r="D1280">
        <f t="shared" si="229"/>
        <v>125</v>
      </c>
      <c r="E1280">
        <f t="shared" si="230"/>
        <v>15</v>
      </c>
      <c r="F1280" s="7" t="str">
        <f>VLOOKUP(E1280,KeyValues!$A$2:$B1295,2)</f>
        <v>Specific Items</v>
      </c>
      <c r="G1280">
        <f t="shared" si="232"/>
        <v>37</v>
      </c>
      <c r="H1280" s="7" t="str">
        <f>VLOOKUP($G1280,KeyValues!$S$2:$T$64,2)</f>
        <v>Scarf 2</v>
      </c>
      <c r="I1280">
        <f t="shared" si="231"/>
        <v>1279</v>
      </c>
      <c r="J1280">
        <f t="shared" si="233"/>
        <v>0</v>
      </c>
      <c r="K1280" s="8">
        <f>IF(OR($E1280=9,$E1280=5),VLOOKUP(J1280,KeyValues!$D$2:$E$562,2),IF(AND($E1280=14,NOT(VLOOKUP(J1280,KeyValues!$D$2:$E$562,2) = 0)),"???",0))</f>
        <v>0</v>
      </c>
      <c r="L1280">
        <f t="shared" si="234"/>
        <v>0</v>
      </c>
      <c r="M1280">
        <f t="shared" si="235"/>
        <v>0</v>
      </c>
      <c r="N1280">
        <f t="shared" si="236"/>
        <v>12</v>
      </c>
      <c r="O1280">
        <f t="shared" si="237"/>
        <v>0</v>
      </c>
      <c r="P1280">
        <f t="shared" si="238"/>
        <v>1</v>
      </c>
      <c r="Q1280">
        <f t="shared" si="239"/>
        <v>0</v>
      </c>
    </row>
    <row r="1281" spans="1:17" x14ac:dyDescent="0.25">
      <c r="A1281" t="s">
        <v>1279</v>
      </c>
      <c r="B1281" s="5" t="str">
        <f>VLOOKUP(I1281,KeyValues!$J$2:$K$1401,2)</f>
        <v>Perish Torc</v>
      </c>
      <c r="C1281">
        <f t="shared" si="228"/>
        <v>2500</v>
      </c>
      <c r="D1281">
        <f t="shared" si="229"/>
        <v>125</v>
      </c>
      <c r="E1281">
        <f t="shared" si="230"/>
        <v>15</v>
      </c>
      <c r="F1281" s="7" t="str">
        <f>VLOOKUP(E1281,KeyValues!$A$2:$B1296,2)</f>
        <v>Specific Items</v>
      </c>
      <c r="G1281">
        <f t="shared" si="232"/>
        <v>54</v>
      </c>
      <c r="H1281" s="7" t="str">
        <f>VLOOKUP($G1281,KeyValues!$S$2:$T$64,2)</f>
        <v>Ring</v>
      </c>
      <c r="I1281">
        <f t="shared" si="231"/>
        <v>1280</v>
      </c>
      <c r="J1281">
        <f t="shared" si="233"/>
        <v>0</v>
      </c>
      <c r="K1281" s="8">
        <f>IF(OR($E1281=9,$E1281=5),VLOOKUP(J1281,KeyValues!$D$2:$E$562,2),IF(AND($E1281=14,NOT(VLOOKUP(J1281,KeyValues!$D$2:$E$562,2) = 0)),"???",0))</f>
        <v>0</v>
      </c>
      <c r="L1281">
        <f t="shared" si="234"/>
        <v>0</v>
      </c>
      <c r="M1281">
        <f t="shared" si="235"/>
        <v>0</v>
      </c>
      <c r="N1281">
        <f t="shared" si="236"/>
        <v>5</v>
      </c>
      <c r="O1281">
        <f t="shared" si="237"/>
        <v>0</v>
      </c>
      <c r="P1281">
        <f t="shared" si="238"/>
        <v>1</v>
      </c>
      <c r="Q1281">
        <f t="shared" si="239"/>
        <v>0</v>
      </c>
    </row>
    <row r="1282" spans="1:17" x14ac:dyDescent="0.25">
      <c r="A1282" t="s">
        <v>1280</v>
      </c>
      <c r="B1282" s="5" t="str">
        <f>VLOOKUP(I1282,KeyValues!$J$2:$K$1401,2)</f>
        <v>Chilly Hat</v>
      </c>
      <c r="C1282">
        <f t="shared" ref="C1282:C1345" si="240">HEX2DEC(MID($A1282,4,2)&amp;MID($A1282,1,2))</f>
        <v>2500</v>
      </c>
      <c r="D1282">
        <f t="shared" ref="D1282:D1345" si="241">HEX2DEC(MID($A1282,10,2)&amp;MID($A1282,7,2))</f>
        <v>125</v>
      </c>
      <c r="E1282">
        <f t="shared" ref="E1282:E1345" si="242">HEX2DEC(MID($A1282,13,2))</f>
        <v>15</v>
      </c>
      <c r="F1282" s="7" t="str">
        <f>VLOOKUP(E1282,KeyValues!$A$2:$B1297,2)</f>
        <v>Specific Items</v>
      </c>
      <c r="G1282">
        <f t="shared" si="232"/>
        <v>43</v>
      </c>
      <c r="H1282" s="7" t="str">
        <f>VLOOKUP($G1282,KeyValues!$S$2:$T$64,2)</f>
        <v>Hat</v>
      </c>
      <c r="I1282">
        <f t="shared" ref="I1282:I1345" si="243">HEX2DEC(MID($A1282,22,2)&amp;MID($A1282,19,2))</f>
        <v>1281</v>
      </c>
      <c r="J1282">
        <f t="shared" si="233"/>
        <v>0</v>
      </c>
      <c r="K1282" s="8">
        <f>IF(OR($E1282=9,$E1282=5),VLOOKUP(J1282,KeyValues!$D$2:$E$562,2),IF(AND($E1282=14,NOT(VLOOKUP(J1282,KeyValues!$D$2:$E$562,2) = 0)),"???",0))</f>
        <v>0</v>
      </c>
      <c r="L1282">
        <f t="shared" si="234"/>
        <v>0</v>
      </c>
      <c r="M1282">
        <f t="shared" si="235"/>
        <v>0</v>
      </c>
      <c r="N1282">
        <f t="shared" si="236"/>
        <v>3</v>
      </c>
      <c r="O1282">
        <f t="shared" si="237"/>
        <v>0</v>
      </c>
      <c r="P1282">
        <f t="shared" si="238"/>
        <v>1</v>
      </c>
      <c r="Q1282">
        <f t="shared" si="239"/>
        <v>0</v>
      </c>
    </row>
    <row r="1283" spans="1:17" x14ac:dyDescent="0.25">
      <c r="A1283" t="s">
        <v>1281</v>
      </c>
      <c r="B1283" s="5" t="str">
        <f>VLOOKUP(I1283,KeyValues!$J$2:$K$1401,2)</f>
        <v>Hail Scarf</v>
      </c>
      <c r="C1283">
        <f t="shared" si="240"/>
        <v>2500</v>
      </c>
      <c r="D1283">
        <f t="shared" si="241"/>
        <v>125</v>
      </c>
      <c r="E1283">
        <f t="shared" si="242"/>
        <v>15</v>
      </c>
      <c r="F1283" s="7" t="str">
        <f>VLOOKUP(E1283,KeyValues!$A$2:$B1298,2)</f>
        <v>Specific Items</v>
      </c>
      <c r="G1283">
        <f t="shared" ref="G1283:G1346" si="244">HEX2DEC(MID($A1283,16,2))</f>
        <v>37</v>
      </c>
      <c r="H1283" s="7" t="str">
        <f>VLOOKUP($G1283,KeyValues!$S$2:$T$64,2)</f>
        <v>Scarf 2</v>
      </c>
      <c r="I1283">
        <f t="shared" si="243"/>
        <v>1282</v>
      </c>
      <c r="J1283">
        <f t="shared" ref="J1283:J1346" si="245">HEX2DEC(MID($A1283,28,2)&amp;MID($A1283,25,2))</f>
        <v>0</v>
      </c>
      <c r="K1283" s="8">
        <f>IF(OR($E1283=9,$E1283=5),VLOOKUP(J1283,KeyValues!$D$2:$E$562,2),IF(AND($E1283=14,NOT(VLOOKUP(J1283,KeyValues!$D$2:$E$562,2) = 0)),"???",0))</f>
        <v>0</v>
      </c>
      <c r="L1283">
        <f t="shared" ref="L1283:L1346" si="246">HEX2DEC(MID($A1283,31,2))</f>
        <v>0</v>
      </c>
      <c r="M1283">
        <f t="shared" ref="M1283:M1346" si="247">HEX2DEC(MID($A1283,34,2))</f>
        <v>0</v>
      </c>
      <c r="N1283">
        <f t="shared" ref="N1283:N1346" si="248">HEX2DEC(MID($A1283,37,2))</f>
        <v>12</v>
      </c>
      <c r="O1283">
        <f t="shared" ref="O1283:O1346" si="249">HEX2DEC(MID($A1283,40,2))</f>
        <v>0</v>
      </c>
      <c r="P1283">
        <f t="shared" ref="P1283:P1346" si="250">HEX2DEC(MID($A1283,43,2))</f>
        <v>1</v>
      </c>
      <c r="Q1283">
        <f t="shared" ref="Q1283:Q1346" si="251">HEX2DEC(MID($A1283,46,2))</f>
        <v>0</v>
      </c>
    </row>
    <row r="1284" spans="1:17" x14ac:dyDescent="0.25">
      <c r="A1284" t="s">
        <v>1282</v>
      </c>
      <c r="B1284" s="5" t="str">
        <f>VLOOKUP(I1284,KeyValues!$J$2:$K$1401,2)</f>
        <v>Sleet Bow</v>
      </c>
      <c r="C1284">
        <f t="shared" si="240"/>
        <v>2500</v>
      </c>
      <c r="D1284">
        <f t="shared" si="241"/>
        <v>125</v>
      </c>
      <c r="E1284">
        <f t="shared" si="242"/>
        <v>15</v>
      </c>
      <c r="F1284" s="7" t="str">
        <f>VLOOKUP(E1284,KeyValues!$A$2:$B1299,2)</f>
        <v>Specific Items</v>
      </c>
      <c r="G1284">
        <f t="shared" si="244"/>
        <v>52</v>
      </c>
      <c r="H1284" s="7" t="str">
        <f>VLOOKUP($G1284,KeyValues!$S$2:$T$64,2)</f>
        <v>Tie</v>
      </c>
      <c r="I1284">
        <f t="shared" si="243"/>
        <v>1283</v>
      </c>
      <c r="J1284">
        <f t="shared" si="245"/>
        <v>0</v>
      </c>
      <c r="K1284" s="8">
        <f>IF(OR($E1284=9,$E1284=5),VLOOKUP(J1284,KeyValues!$D$2:$E$562,2),IF(AND($E1284=14,NOT(VLOOKUP(J1284,KeyValues!$D$2:$E$562,2) = 0)),"???",0))</f>
        <v>0</v>
      </c>
      <c r="L1284">
        <f t="shared" si="246"/>
        <v>0</v>
      </c>
      <c r="M1284">
        <f t="shared" si="247"/>
        <v>0</v>
      </c>
      <c r="N1284">
        <f t="shared" si="248"/>
        <v>4</v>
      </c>
      <c r="O1284">
        <f t="shared" si="249"/>
        <v>0</v>
      </c>
      <c r="P1284">
        <f t="shared" si="250"/>
        <v>1</v>
      </c>
      <c r="Q1284">
        <f t="shared" si="251"/>
        <v>0</v>
      </c>
    </row>
    <row r="1285" spans="1:17" x14ac:dyDescent="0.25">
      <c r="A1285" t="s">
        <v>1283</v>
      </c>
      <c r="B1285" s="5" t="str">
        <f>VLOOKUP(I1285,KeyValues!$J$2:$K$1401,2)</f>
        <v>Safe Scarf</v>
      </c>
      <c r="C1285">
        <f t="shared" si="240"/>
        <v>2500</v>
      </c>
      <c r="D1285">
        <f t="shared" si="241"/>
        <v>125</v>
      </c>
      <c r="E1285">
        <f t="shared" si="242"/>
        <v>15</v>
      </c>
      <c r="F1285" s="7" t="str">
        <f>VLOOKUP(E1285,KeyValues!$A$2:$B1300,2)</f>
        <v>Specific Items</v>
      </c>
      <c r="G1285">
        <f t="shared" si="244"/>
        <v>37</v>
      </c>
      <c r="H1285" s="7" t="str">
        <f>VLOOKUP($G1285,KeyValues!$S$2:$T$64,2)</f>
        <v>Scarf 2</v>
      </c>
      <c r="I1285">
        <f t="shared" si="243"/>
        <v>1284</v>
      </c>
      <c r="J1285">
        <f t="shared" si="245"/>
        <v>0</v>
      </c>
      <c r="K1285" s="8">
        <f>IF(OR($E1285=9,$E1285=5),VLOOKUP(J1285,KeyValues!$D$2:$E$562,2),IF(AND($E1285=14,NOT(VLOOKUP(J1285,KeyValues!$D$2:$E$562,2) = 0)),"???",0))</f>
        <v>0</v>
      </c>
      <c r="L1285">
        <f t="shared" si="246"/>
        <v>0</v>
      </c>
      <c r="M1285">
        <f t="shared" si="247"/>
        <v>0</v>
      </c>
      <c r="N1285">
        <f t="shared" si="248"/>
        <v>12</v>
      </c>
      <c r="O1285">
        <f t="shared" si="249"/>
        <v>0</v>
      </c>
      <c r="P1285">
        <f t="shared" si="250"/>
        <v>1</v>
      </c>
      <c r="Q1285">
        <f t="shared" si="251"/>
        <v>0</v>
      </c>
    </row>
    <row r="1286" spans="1:17" x14ac:dyDescent="0.25">
      <c r="A1286" t="s">
        <v>1284</v>
      </c>
      <c r="B1286" s="5" t="str">
        <f>VLOOKUP(I1286,KeyValues!$J$2:$K$1401,2)</f>
        <v>Walrein Torc</v>
      </c>
      <c r="C1286">
        <f t="shared" si="240"/>
        <v>2500</v>
      </c>
      <c r="D1286">
        <f t="shared" si="241"/>
        <v>125</v>
      </c>
      <c r="E1286">
        <f t="shared" si="242"/>
        <v>15</v>
      </c>
      <c r="F1286" s="7" t="str">
        <f>VLOOKUP(E1286,KeyValues!$A$2:$B1301,2)</f>
        <v>Specific Items</v>
      </c>
      <c r="G1286">
        <f t="shared" si="244"/>
        <v>54</v>
      </c>
      <c r="H1286" s="7" t="str">
        <f>VLOOKUP($G1286,KeyValues!$S$2:$T$64,2)</f>
        <v>Ring</v>
      </c>
      <c r="I1286">
        <f t="shared" si="243"/>
        <v>1285</v>
      </c>
      <c r="J1286">
        <f t="shared" si="245"/>
        <v>0</v>
      </c>
      <c r="K1286" s="8">
        <f>IF(OR($E1286=9,$E1286=5),VLOOKUP(J1286,KeyValues!$D$2:$E$562,2),IF(AND($E1286=14,NOT(VLOOKUP(J1286,KeyValues!$D$2:$E$562,2) = 0)),"???",0))</f>
        <v>0</v>
      </c>
      <c r="L1286">
        <f t="shared" si="246"/>
        <v>0</v>
      </c>
      <c r="M1286">
        <f t="shared" si="247"/>
        <v>0</v>
      </c>
      <c r="N1286">
        <f t="shared" si="248"/>
        <v>5</v>
      </c>
      <c r="O1286">
        <f t="shared" si="249"/>
        <v>0</v>
      </c>
      <c r="P1286">
        <f t="shared" si="250"/>
        <v>1</v>
      </c>
      <c r="Q1286">
        <f t="shared" si="251"/>
        <v>0</v>
      </c>
    </row>
    <row r="1287" spans="1:17" x14ac:dyDescent="0.25">
      <c r="A1287" t="s">
        <v>1285</v>
      </c>
      <c r="B1287" s="5" t="str">
        <f>VLOOKUP(I1287,KeyValues!$J$2:$K$1401,2)</f>
        <v>Clam-Brooch</v>
      </c>
      <c r="C1287">
        <f t="shared" si="240"/>
        <v>2500</v>
      </c>
      <c r="D1287">
        <f t="shared" si="241"/>
        <v>125</v>
      </c>
      <c r="E1287">
        <f t="shared" si="242"/>
        <v>15</v>
      </c>
      <c r="F1287" s="7" t="str">
        <f>VLOOKUP(E1287,KeyValues!$A$2:$B1302,2)</f>
        <v>Specific Items</v>
      </c>
      <c r="G1287">
        <f t="shared" si="244"/>
        <v>47</v>
      </c>
      <c r="H1287" s="7" t="str">
        <f>VLOOKUP($G1287,KeyValues!$S$2:$T$64,2)</f>
        <v>Brooch</v>
      </c>
      <c r="I1287">
        <f t="shared" si="243"/>
        <v>1286</v>
      </c>
      <c r="J1287">
        <f t="shared" si="245"/>
        <v>0</v>
      </c>
      <c r="K1287" s="8">
        <f>IF(OR($E1287=9,$E1287=5),VLOOKUP(J1287,KeyValues!$D$2:$E$562,2),IF(AND($E1287=14,NOT(VLOOKUP(J1287,KeyValues!$D$2:$E$562,2) = 0)),"???",0))</f>
        <v>0</v>
      </c>
      <c r="L1287">
        <f t="shared" si="246"/>
        <v>0</v>
      </c>
      <c r="M1287">
        <f t="shared" si="247"/>
        <v>0</v>
      </c>
      <c r="N1287">
        <f t="shared" si="248"/>
        <v>3</v>
      </c>
      <c r="O1287">
        <f t="shared" si="249"/>
        <v>0</v>
      </c>
      <c r="P1287">
        <f t="shared" si="250"/>
        <v>1</v>
      </c>
      <c r="Q1287">
        <f t="shared" si="251"/>
        <v>0</v>
      </c>
    </row>
    <row r="1288" spans="1:17" x14ac:dyDescent="0.25">
      <c r="A1288" t="s">
        <v>1286</v>
      </c>
      <c r="B1288" s="5" t="str">
        <f>VLOOKUP(I1288,KeyValues!$J$2:$K$1401,2)</f>
        <v>Deep Torc</v>
      </c>
      <c r="C1288">
        <f t="shared" si="240"/>
        <v>2500</v>
      </c>
      <c r="D1288">
        <f t="shared" si="241"/>
        <v>125</v>
      </c>
      <c r="E1288">
        <f t="shared" si="242"/>
        <v>15</v>
      </c>
      <c r="F1288" s="7" t="str">
        <f>VLOOKUP(E1288,KeyValues!$A$2:$B1303,2)</f>
        <v>Specific Items</v>
      </c>
      <c r="G1288">
        <f t="shared" si="244"/>
        <v>54</v>
      </c>
      <c r="H1288" s="7" t="str">
        <f>VLOOKUP($G1288,KeyValues!$S$2:$T$64,2)</f>
        <v>Ring</v>
      </c>
      <c r="I1288">
        <f t="shared" si="243"/>
        <v>1287</v>
      </c>
      <c r="J1288">
        <f t="shared" si="245"/>
        <v>0</v>
      </c>
      <c r="K1288" s="8">
        <f>IF(OR($E1288=9,$E1288=5),VLOOKUP(J1288,KeyValues!$D$2:$E$562,2),IF(AND($E1288=14,NOT(VLOOKUP(J1288,KeyValues!$D$2:$E$562,2) = 0)),"???",0))</f>
        <v>0</v>
      </c>
      <c r="L1288">
        <f t="shared" si="246"/>
        <v>0</v>
      </c>
      <c r="M1288">
        <f t="shared" si="247"/>
        <v>0</v>
      </c>
      <c r="N1288">
        <f t="shared" si="248"/>
        <v>5</v>
      </c>
      <c r="O1288">
        <f t="shared" si="249"/>
        <v>0</v>
      </c>
      <c r="P1288">
        <f t="shared" si="250"/>
        <v>1</v>
      </c>
      <c r="Q1288">
        <f t="shared" si="251"/>
        <v>0</v>
      </c>
    </row>
    <row r="1289" spans="1:17" x14ac:dyDescent="0.25">
      <c r="A1289" t="s">
        <v>1287</v>
      </c>
      <c r="B1289" s="5" t="str">
        <f>VLOOKUP(I1289,KeyValues!$J$2:$K$1401,2)</f>
        <v>Gore-Scarf</v>
      </c>
      <c r="C1289">
        <f t="shared" si="240"/>
        <v>2500</v>
      </c>
      <c r="D1289">
        <f t="shared" si="241"/>
        <v>125</v>
      </c>
      <c r="E1289">
        <f t="shared" si="242"/>
        <v>15</v>
      </c>
      <c r="F1289" s="7" t="str">
        <f>VLOOKUP(E1289,KeyValues!$A$2:$B1304,2)</f>
        <v>Specific Items</v>
      </c>
      <c r="G1289">
        <f t="shared" si="244"/>
        <v>37</v>
      </c>
      <c r="H1289" s="7" t="str">
        <f>VLOOKUP($G1289,KeyValues!$S$2:$T$64,2)</f>
        <v>Scarf 2</v>
      </c>
      <c r="I1289">
        <f t="shared" si="243"/>
        <v>1288</v>
      </c>
      <c r="J1289">
        <f t="shared" si="245"/>
        <v>0</v>
      </c>
      <c r="K1289" s="8">
        <f>IF(OR($E1289=9,$E1289=5),VLOOKUP(J1289,KeyValues!$D$2:$E$562,2),IF(AND($E1289=14,NOT(VLOOKUP(J1289,KeyValues!$D$2:$E$562,2) = 0)),"???",0))</f>
        <v>0</v>
      </c>
      <c r="L1289">
        <f t="shared" si="246"/>
        <v>0</v>
      </c>
      <c r="M1289">
        <f t="shared" si="247"/>
        <v>0</v>
      </c>
      <c r="N1289">
        <f t="shared" si="248"/>
        <v>12</v>
      </c>
      <c r="O1289">
        <f t="shared" si="249"/>
        <v>0</v>
      </c>
      <c r="P1289">
        <f t="shared" si="250"/>
        <v>1</v>
      </c>
      <c r="Q1289">
        <f t="shared" si="251"/>
        <v>0</v>
      </c>
    </row>
    <row r="1290" spans="1:17" x14ac:dyDescent="0.25">
      <c r="A1290" t="s">
        <v>1288</v>
      </c>
      <c r="B1290" s="5" t="str">
        <f>VLOOKUP(I1290,KeyValues!$J$2:$K$1401,2)</f>
        <v>Reli-Torc</v>
      </c>
      <c r="C1290">
        <f t="shared" si="240"/>
        <v>2500</v>
      </c>
      <c r="D1290">
        <f t="shared" si="241"/>
        <v>125</v>
      </c>
      <c r="E1290">
        <f t="shared" si="242"/>
        <v>15</v>
      </c>
      <c r="F1290" s="7" t="str">
        <f>VLOOKUP(E1290,KeyValues!$A$2:$B1305,2)</f>
        <v>Specific Items</v>
      </c>
      <c r="G1290">
        <f t="shared" si="244"/>
        <v>54</v>
      </c>
      <c r="H1290" s="7" t="str">
        <f>VLOOKUP($G1290,KeyValues!$S$2:$T$64,2)</f>
        <v>Ring</v>
      </c>
      <c r="I1290">
        <f t="shared" si="243"/>
        <v>1289</v>
      </c>
      <c r="J1290">
        <f t="shared" si="245"/>
        <v>0</v>
      </c>
      <c r="K1290" s="8">
        <f>IF(OR($E1290=9,$E1290=5),VLOOKUP(J1290,KeyValues!$D$2:$E$562,2),IF(AND($E1290=14,NOT(VLOOKUP(J1290,KeyValues!$D$2:$E$562,2) = 0)),"???",0))</f>
        <v>0</v>
      </c>
      <c r="L1290">
        <f t="shared" si="246"/>
        <v>0</v>
      </c>
      <c r="M1290">
        <f t="shared" si="247"/>
        <v>0</v>
      </c>
      <c r="N1290">
        <f t="shared" si="248"/>
        <v>5</v>
      </c>
      <c r="O1290">
        <f t="shared" si="249"/>
        <v>0</v>
      </c>
      <c r="P1290">
        <f t="shared" si="250"/>
        <v>1</v>
      </c>
      <c r="Q1290">
        <f t="shared" si="251"/>
        <v>0</v>
      </c>
    </row>
    <row r="1291" spans="1:17" x14ac:dyDescent="0.25">
      <c r="A1291" t="s">
        <v>1289</v>
      </c>
      <c r="B1291" s="5" t="str">
        <f>VLOOKUP(I1291,KeyValues!$J$2:$K$1401,2)</f>
        <v>Luvdisc Torc</v>
      </c>
      <c r="C1291">
        <f t="shared" si="240"/>
        <v>2500</v>
      </c>
      <c r="D1291">
        <f t="shared" si="241"/>
        <v>125</v>
      </c>
      <c r="E1291">
        <f t="shared" si="242"/>
        <v>15</v>
      </c>
      <c r="F1291" s="7" t="str">
        <f>VLOOKUP(E1291,KeyValues!$A$2:$B1306,2)</f>
        <v>Specific Items</v>
      </c>
      <c r="G1291">
        <f t="shared" si="244"/>
        <v>54</v>
      </c>
      <c r="H1291" s="7" t="str">
        <f>VLOOKUP($G1291,KeyValues!$S$2:$T$64,2)</f>
        <v>Ring</v>
      </c>
      <c r="I1291">
        <f t="shared" si="243"/>
        <v>1290</v>
      </c>
      <c r="J1291">
        <f t="shared" si="245"/>
        <v>0</v>
      </c>
      <c r="K1291" s="8">
        <f>IF(OR($E1291=9,$E1291=5),VLOOKUP(J1291,KeyValues!$D$2:$E$562,2),IF(AND($E1291=14,NOT(VLOOKUP(J1291,KeyValues!$D$2:$E$562,2) = 0)),"???",0))</f>
        <v>0</v>
      </c>
      <c r="L1291">
        <f t="shared" si="246"/>
        <v>0</v>
      </c>
      <c r="M1291">
        <f t="shared" si="247"/>
        <v>0</v>
      </c>
      <c r="N1291">
        <f t="shared" si="248"/>
        <v>5</v>
      </c>
      <c r="O1291">
        <f t="shared" si="249"/>
        <v>0</v>
      </c>
      <c r="P1291">
        <f t="shared" si="250"/>
        <v>1</v>
      </c>
      <c r="Q1291">
        <f t="shared" si="251"/>
        <v>0</v>
      </c>
    </row>
    <row r="1292" spans="1:17" x14ac:dyDescent="0.25">
      <c r="A1292" t="s">
        <v>1290</v>
      </c>
      <c r="B1292" s="5" t="str">
        <f>VLOOKUP(I1292,KeyValues!$J$2:$K$1401,2)</f>
        <v>Crag Helmet</v>
      </c>
      <c r="C1292">
        <f t="shared" si="240"/>
        <v>2500</v>
      </c>
      <c r="D1292">
        <f t="shared" si="241"/>
        <v>125</v>
      </c>
      <c r="E1292">
        <f t="shared" si="242"/>
        <v>15</v>
      </c>
      <c r="F1292" s="7" t="str">
        <f>VLOOKUP(E1292,KeyValues!$A$2:$B1307,2)</f>
        <v>Specific Items</v>
      </c>
      <c r="G1292">
        <f t="shared" si="244"/>
        <v>43</v>
      </c>
      <c r="H1292" s="7" t="str">
        <f>VLOOKUP($G1292,KeyValues!$S$2:$T$64,2)</f>
        <v>Hat</v>
      </c>
      <c r="I1292">
        <f t="shared" si="243"/>
        <v>1291</v>
      </c>
      <c r="J1292">
        <f t="shared" si="245"/>
        <v>0</v>
      </c>
      <c r="K1292" s="8">
        <f>IF(OR($E1292=9,$E1292=5),VLOOKUP(J1292,KeyValues!$D$2:$E$562,2),IF(AND($E1292=14,NOT(VLOOKUP(J1292,KeyValues!$D$2:$E$562,2) = 0)),"???",0))</f>
        <v>0</v>
      </c>
      <c r="L1292">
        <f t="shared" si="246"/>
        <v>0</v>
      </c>
      <c r="M1292">
        <f t="shared" si="247"/>
        <v>0</v>
      </c>
      <c r="N1292">
        <f t="shared" si="248"/>
        <v>11</v>
      </c>
      <c r="O1292">
        <f t="shared" si="249"/>
        <v>0</v>
      </c>
      <c r="P1292">
        <f t="shared" si="250"/>
        <v>1</v>
      </c>
      <c r="Q1292">
        <f t="shared" si="251"/>
        <v>0</v>
      </c>
    </row>
    <row r="1293" spans="1:17" x14ac:dyDescent="0.25">
      <c r="A1293" t="s">
        <v>1291</v>
      </c>
      <c r="B1293" s="5" t="str">
        <f>VLOOKUP(I1293,KeyValues!$J$2:$K$1401,2)</f>
        <v>Outlast Bow</v>
      </c>
      <c r="C1293">
        <f t="shared" si="240"/>
        <v>2500</v>
      </c>
      <c r="D1293">
        <f t="shared" si="241"/>
        <v>125</v>
      </c>
      <c r="E1293">
        <f t="shared" si="242"/>
        <v>15</v>
      </c>
      <c r="F1293" s="7" t="str">
        <f>VLOOKUP(E1293,KeyValues!$A$2:$B1308,2)</f>
        <v>Specific Items</v>
      </c>
      <c r="G1293">
        <f t="shared" si="244"/>
        <v>52</v>
      </c>
      <c r="H1293" s="7" t="str">
        <f>VLOOKUP($G1293,KeyValues!$S$2:$T$64,2)</f>
        <v>Tie</v>
      </c>
      <c r="I1293">
        <f t="shared" si="243"/>
        <v>1292</v>
      </c>
      <c r="J1293">
        <f t="shared" si="245"/>
        <v>0</v>
      </c>
      <c r="K1293" s="8">
        <f>IF(OR($E1293=9,$E1293=5),VLOOKUP(J1293,KeyValues!$D$2:$E$562,2),IF(AND($E1293=14,NOT(VLOOKUP(J1293,KeyValues!$D$2:$E$562,2) = 0)),"???",0))</f>
        <v>0</v>
      </c>
      <c r="L1293">
        <f t="shared" si="246"/>
        <v>0</v>
      </c>
      <c r="M1293">
        <f t="shared" si="247"/>
        <v>0</v>
      </c>
      <c r="N1293">
        <f t="shared" si="248"/>
        <v>4</v>
      </c>
      <c r="O1293">
        <f t="shared" si="249"/>
        <v>0</v>
      </c>
      <c r="P1293">
        <f t="shared" si="250"/>
        <v>1</v>
      </c>
      <c r="Q1293">
        <f t="shared" si="251"/>
        <v>0</v>
      </c>
    </row>
    <row r="1294" spans="1:17" x14ac:dyDescent="0.25">
      <c r="A1294" t="s">
        <v>1292</v>
      </c>
      <c r="B1294" s="5" t="str">
        <f>VLOOKUP(I1294,KeyValues!$J$2:$K$1401,2)</f>
        <v>Sala-Cape</v>
      </c>
      <c r="C1294">
        <f t="shared" si="240"/>
        <v>2500</v>
      </c>
      <c r="D1294">
        <f t="shared" si="241"/>
        <v>125</v>
      </c>
      <c r="E1294">
        <f t="shared" si="242"/>
        <v>15</v>
      </c>
      <c r="F1294" s="7" t="str">
        <f>VLOOKUP(E1294,KeyValues!$A$2:$B1309,2)</f>
        <v>Specific Items</v>
      </c>
      <c r="G1294">
        <f t="shared" si="244"/>
        <v>57</v>
      </c>
      <c r="H1294" s="7" t="str">
        <f>VLOOKUP($G1294,KeyValues!$S$2:$T$64,2)</f>
        <v>Robe</v>
      </c>
      <c r="I1294">
        <f t="shared" si="243"/>
        <v>1293</v>
      </c>
      <c r="J1294">
        <f t="shared" si="245"/>
        <v>0</v>
      </c>
      <c r="K1294" s="8">
        <f>IF(OR($E1294=9,$E1294=5),VLOOKUP(J1294,KeyValues!$D$2:$E$562,2),IF(AND($E1294=14,NOT(VLOOKUP(J1294,KeyValues!$D$2:$E$562,2) = 0)),"???",0))</f>
        <v>0</v>
      </c>
      <c r="L1294">
        <f t="shared" si="246"/>
        <v>0</v>
      </c>
      <c r="M1294">
        <f t="shared" si="247"/>
        <v>0</v>
      </c>
      <c r="N1294">
        <f t="shared" si="248"/>
        <v>15</v>
      </c>
      <c r="O1294">
        <f t="shared" si="249"/>
        <v>0</v>
      </c>
      <c r="P1294">
        <f t="shared" si="250"/>
        <v>1</v>
      </c>
      <c r="Q1294">
        <f t="shared" si="251"/>
        <v>0</v>
      </c>
    </row>
    <row r="1295" spans="1:17" x14ac:dyDescent="0.25">
      <c r="A1295" t="s">
        <v>1293</v>
      </c>
      <c r="B1295" s="5" t="str">
        <f>VLOOKUP(I1295,KeyValues!$J$2:$K$1401,2)</f>
        <v>Beldum Torc</v>
      </c>
      <c r="C1295">
        <f t="shared" si="240"/>
        <v>2500</v>
      </c>
      <c r="D1295">
        <f t="shared" si="241"/>
        <v>125</v>
      </c>
      <c r="E1295">
        <f t="shared" si="242"/>
        <v>15</v>
      </c>
      <c r="F1295" s="7" t="str">
        <f>VLOOKUP(E1295,KeyValues!$A$2:$B1310,2)</f>
        <v>Specific Items</v>
      </c>
      <c r="G1295">
        <f t="shared" si="244"/>
        <v>54</v>
      </c>
      <c r="H1295" s="7" t="str">
        <f>VLOOKUP($G1295,KeyValues!$S$2:$T$64,2)</f>
        <v>Ring</v>
      </c>
      <c r="I1295">
        <f t="shared" si="243"/>
        <v>1294</v>
      </c>
      <c r="J1295">
        <f t="shared" si="245"/>
        <v>0</v>
      </c>
      <c r="K1295" s="8">
        <f>IF(OR($E1295=9,$E1295=5),VLOOKUP(J1295,KeyValues!$D$2:$E$562,2),IF(AND($E1295=14,NOT(VLOOKUP(J1295,KeyValues!$D$2:$E$562,2) = 0)),"???",0))</f>
        <v>0</v>
      </c>
      <c r="L1295">
        <f t="shared" si="246"/>
        <v>0</v>
      </c>
      <c r="M1295">
        <f t="shared" si="247"/>
        <v>0</v>
      </c>
      <c r="N1295">
        <f t="shared" si="248"/>
        <v>5</v>
      </c>
      <c r="O1295">
        <f t="shared" si="249"/>
        <v>0</v>
      </c>
      <c r="P1295">
        <f t="shared" si="250"/>
        <v>1</v>
      </c>
      <c r="Q1295">
        <f t="shared" si="251"/>
        <v>0</v>
      </c>
    </row>
    <row r="1296" spans="1:17" x14ac:dyDescent="0.25">
      <c r="A1296" t="s">
        <v>1294</v>
      </c>
      <c r="B1296" s="5" t="str">
        <f>VLOOKUP(I1296,KeyValues!$J$2:$K$1401,2)</f>
        <v>Metang Scarf</v>
      </c>
      <c r="C1296">
        <f t="shared" si="240"/>
        <v>2500</v>
      </c>
      <c r="D1296">
        <f t="shared" si="241"/>
        <v>125</v>
      </c>
      <c r="E1296">
        <f t="shared" si="242"/>
        <v>15</v>
      </c>
      <c r="F1296" s="7" t="str">
        <f>VLOOKUP(E1296,KeyValues!$A$2:$B1311,2)</f>
        <v>Specific Items</v>
      </c>
      <c r="G1296">
        <f t="shared" si="244"/>
        <v>37</v>
      </c>
      <c r="H1296" s="7" t="str">
        <f>VLOOKUP($G1296,KeyValues!$S$2:$T$64,2)</f>
        <v>Scarf 2</v>
      </c>
      <c r="I1296">
        <f t="shared" si="243"/>
        <v>1295</v>
      </c>
      <c r="J1296">
        <f t="shared" si="245"/>
        <v>0</v>
      </c>
      <c r="K1296" s="8">
        <f>IF(OR($E1296=9,$E1296=5),VLOOKUP(J1296,KeyValues!$D$2:$E$562,2),IF(AND($E1296=14,NOT(VLOOKUP(J1296,KeyValues!$D$2:$E$562,2) = 0)),"???",0))</f>
        <v>0</v>
      </c>
      <c r="L1296">
        <f t="shared" si="246"/>
        <v>0</v>
      </c>
      <c r="M1296">
        <f t="shared" si="247"/>
        <v>0</v>
      </c>
      <c r="N1296">
        <f t="shared" si="248"/>
        <v>12</v>
      </c>
      <c r="O1296">
        <f t="shared" si="249"/>
        <v>0</v>
      </c>
      <c r="P1296">
        <f t="shared" si="250"/>
        <v>1</v>
      </c>
      <c r="Q1296">
        <f t="shared" si="251"/>
        <v>0</v>
      </c>
    </row>
    <row r="1297" spans="1:17" x14ac:dyDescent="0.25">
      <c r="A1297" t="s">
        <v>1295</v>
      </c>
      <c r="B1297" s="5" t="str">
        <f>VLOOKUP(I1297,KeyValues!$J$2:$K$1401,2)</f>
        <v>Meta-Torc</v>
      </c>
      <c r="C1297">
        <f t="shared" si="240"/>
        <v>2500</v>
      </c>
      <c r="D1297">
        <f t="shared" si="241"/>
        <v>125</v>
      </c>
      <c r="E1297">
        <f t="shared" si="242"/>
        <v>15</v>
      </c>
      <c r="F1297" s="7" t="str">
        <f>VLOOKUP(E1297,KeyValues!$A$2:$B1312,2)</f>
        <v>Specific Items</v>
      </c>
      <c r="G1297">
        <f t="shared" si="244"/>
        <v>54</v>
      </c>
      <c r="H1297" s="7" t="str">
        <f>VLOOKUP($G1297,KeyValues!$S$2:$T$64,2)</f>
        <v>Ring</v>
      </c>
      <c r="I1297">
        <f t="shared" si="243"/>
        <v>1296</v>
      </c>
      <c r="J1297">
        <f t="shared" si="245"/>
        <v>0</v>
      </c>
      <c r="K1297" s="8">
        <f>IF(OR($E1297=9,$E1297=5),VLOOKUP(J1297,KeyValues!$D$2:$E$562,2),IF(AND($E1297=14,NOT(VLOOKUP(J1297,KeyValues!$D$2:$E$562,2) = 0)),"???",0))</f>
        <v>0</v>
      </c>
      <c r="L1297">
        <f t="shared" si="246"/>
        <v>0</v>
      </c>
      <c r="M1297">
        <f t="shared" si="247"/>
        <v>0</v>
      </c>
      <c r="N1297">
        <f t="shared" si="248"/>
        <v>5</v>
      </c>
      <c r="O1297">
        <f t="shared" si="249"/>
        <v>0</v>
      </c>
      <c r="P1297">
        <f t="shared" si="250"/>
        <v>1</v>
      </c>
      <c r="Q1297">
        <f t="shared" si="251"/>
        <v>0</v>
      </c>
    </row>
    <row r="1298" spans="1:17" x14ac:dyDescent="0.25">
      <c r="A1298" t="s">
        <v>1296</v>
      </c>
      <c r="B1298" s="5" t="str">
        <f>VLOOKUP(I1298,KeyValues!$J$2:$K$1401,2)</f>
        <v>Starly Bow</v>
      </c>
      <c r="C1298">
        <f t="shared" si="240"/>
        <v>2500</v>
      </c>
      <c r="D1298">
        <f t="shared" si="241"/>
        <v>125</v>
      </c>
      <c r="E1298">
        <f t="shared" si="242"/>
        <v>15</v>
      </c>
      <c r="F1298" s="7" t="str">
        <f>VLOOKUP(E1298,KeyValues!$A$2:$B1313,2)</f>
        <v>Specific Items</v>
      </c>
      <c r="G1298">
        <f t="shared" si="244"/>
        <v>52</v>
      </c>
      <c r="H1298" s="7" t="str">
        <f>VLOOKUP($G1298,KeyValues!$S$2:$T$64,2)</f>
        <v>Tie</v>
      </c>
      <c r="I1298">
        <f t="shared" si="243"/>
        <v>1297</v>
      </c>
      <c r="J1298">
        <f t="shared" si="245"/>
        <v>0</v>
      </c>
      <c r="K1298" s="8">
        <f>IF(OR($E1298=9,$E1298=5),VLOOKUP(J1298,KeyValues!$D$2:$E$562,2),IF(AND($E1298=14,NOT(VLOOKUP(J1298,KeyValues!$D$2:$E$562,2) = 0)),"???",0))</f>
        <v>0</v>
      </c>
      <c r="L1298">
        <f t="shared" si="246"/>
        <v>0</v>
      </c>
      <c r="M1298">
        <f t="shared" si="247"/>
        <v>0</v>
      </c>
      <c r="N1298">
        <f t="shared" si="248"/>
        <v>4</v>
      </c>
      <c r="O1298">
        <f t="shared" si="249"/>
        <v>0</v>
      </c>
      <c r="P1298">
        <f t="shared" si="250"/>
        <v>1</v>
      </c>
      <c r="Q1298">
        <f t="shared" si="251"/>
        <v>0</v>
      </c>
    </row>
    <row r="1299" spans="1:17" x14ac:dyDescent="0.25">
      <c r="A1299" t="s">
        <v>1297</v>
      </c>
      <c r="B1299" s="5" t="str">
        <f>VLOOKUP(I1299,KeyValues!$J$2:$K$1401,2)</f>
        <v>Regret Torc</v>
      </c>
      <c r="C1299">
        <f t="shared" si="240"/>
        <v>2500</v>
      </c>
      <c r="D1299">
        <f t="shared" si="241"/>
        <v>125</v>
      </c>
      <c r="E1299">
        <f t="shared" si="242"/>
        <v>15</v>
      </c>
      <c r="F1299" s="7" t="str">
        <f>VLOOKUP(E1299,KeyValues!$A$2:$B1314,2)</f>
        <v>Specific Items</v>
      </c>
      <c r="G1299">
        <f t="shared" si="244"/>
        <v>54</v>
      </c>
      <c r="H1299" s="7" t="str">
        <f>VLOOKUP($G1299,KeyValues!$S$2:$T$64,2)</f>
        <v>Ring</v>
      </c>
      <c r="I1299">
        <f t="shared" si="243"/>
        <v>1298</v>
      </c>
      <c r="J1299">
        <f t="shared" si="245"/>
        <v>0</v>
      </c>
      <c r="K1299" s="8">
        <f>IF(OR($E1299=9,$E1299=5),VLOOKUP(J1299,KeyValues!$D$2:$E$562,2),IF(AND($E1299=14,NOT(VLOOKUP(J1299,KeyValues!$D$2:$E$562,2) = 0)),"???",0))</f>
        <v>0</v>
      </c>
      <c r="L1299">
        <f t="shared" si="246"/>
        <v>0</v>
      </c>
      <c r="M1299">
        <f t="shared" si="247"/>
        <v>0</v>
      </c>
      <c r="N1299">
        <f t="shared" si="248"/>
        <v>5</v>
      </c>
      <c r="O1299">
        <f t="shared" si="249"/>
        <v>0</v>
      </c>
      <c r="P1299">
        <f t="shared" si="250"/>
        <v>1</v>
      </c>
      <c r="Q1299">
        <f t="shared" si="251"/>
        <v>0</v>
      </c>
    </row>
    <row r="1300" spans="1:17" x14ac:dyDescent="0.25">
      <c r="A1300" t="s">
        <v>1298</v>
      </c>
      <c r="B1300" s="5" t="str">
        <f>VLOOKUP(I1300,KeyValues!$J$2:$K$1401,2)</f>
        <v>Guts Sash</v>
      </c>
      <c r="C1300">
        <f t="shared" si="240"/>
        <v>2500</v>
      </c>
      <c r="D1300">
        <f t="shared" si="241"/>
        <v>125</v>
      </c>
      <c r="E1300">
        <f t="shared" si="242"/>
        <v>15</v>
      </c>
      <c r="F1300" s="7" t="str">
        <f>VLOOKUP(E1300,KeyValues!$A$2:$B1315,2)</f>
        <v>Specific Items</v>
      </c>
      <c r="G1300">
        <f t="shared" si="244"/>
        <v>37</v>
      </c>
      <c r="H1300" s="7" t="str">
        <f>VLOOKUP($G1300,KeyValues!$S$2:$T$64,2)</f>
        <v>Scarf 2</v>
      </c>
      <c r="I1300">
        <f t="shared" si="243"/>
        <v>1299</v>
      </c>
      <c r="J1300">
        <f t="shared" si="245"/>
        <v>0</v>
      </c>
      <c r="K1300" s="8">
        <f>IF(OR($E1300=9,$E1300=5),VLOOKUP(J1300,KeyValues!$D$2:$E$562,2),IF(AND($E1300=14,NOT(VLOOKUP(J1300,KeyValues!$D$2:$E$562,2) = 0)),"???",0))</f>
        <v>0</v>
      </c>
      <c r="L1300">
        <f t="shared" si="246"/>
        <v>0</v>
      </c>
      <c r="M1300">
        <f t="shared" si="247"/>
        <v>0</v>
      </c>
      <c r="N1300">
        <f t="shared" si="248"/>
        <v>0</v>
      </c>
      <c r="O1300">
        <f t="shared" si="249"/>
        <v>0</v>
      </c>
      <c r="P1300">
        <f t="shared" si="250"/>
        <v>1</v>
      </c>
      <c r="Q1300">
        <f t="shared" si="251"/>
        <v>0</v>
      </c>
    </row>
    <row r="1301" spans="1:17" x14ac:dyDescent="0.25">
      <c r="A1301" t="s">
        <v>1299</v>
      </c>
      <c r="B1301" s="5" t="str">
        <f>VLOOKUP(I1301,KeyValues!$J$2:$K$1401,2)</f>
        <v>Still Bow</v>
      </c>
      <c r="C1301">
        <f t="shared" si="240"/>
        <v>2500</v>
      </c>
      <c r="D1301">
        <f t="shared" si="241"/>
        <v>125</v>
      </c>
      <c r="E1301">
        <f t="shared" si="242"/>
        <v>15</v>
      </c>
      <c r="F1301" s="7" t="str">
        <f>VLOOKUP(E1301,KeyValues!$A$2:$B1316,2)</f>
        <v>Specific Items</v>
      </c>
      <c r="G1301">
        <f t="shared" si="244"/>
        <v>52</v>
      </c>
      <c r="H1301" s="7" t="str">
        <f>VLOOKUP($G1301,KeyValues!$S$2:$T$64,2)</f>
        <v>Tie</v>
      </c>
      <c r="I1301">
        <f t="shared" si="243"/>
        <v>1300</v>
      </c>
      <c r="J1301">
        <f t="shared" si="245"/>
        <v>0</v>
      </c>
      <c r="K1301" s="8">
        <f>IF(OR($E1301=9,$E1301=5),VLOOKUP(J1301,KeyValues!$D$2:$E$562,2),IF(AND($E1301=14,NOT(VLOOKUP(J1301,KeyValues!$D$2:$E$562,2) = 0)),"???",0))</f>
        <v>0</v>
      </c>
      <c r="L1301">
        <f t="shared" si="246"/>
        <v>0</v>
      </c>
      <c r="M1301">
        <f t="shared" si="247"/>
        <v>0</v>
      </c>
      <c r="N1301">
        <f t="shared" si="248"/>
        <v>4</v>
      </c>
      <c r="O1301">
        <f t="shared" si="249"/>
        <v>0</v>
      </c>
      <c r="P1301">
        <f t="shared" si="250"/>
        <v>1</v>
      </c>
      <c r="Q1301">
        <f t="shared" si="251"/>
        <v>0</v>
      </c>
    </row>
    <row r="1302" spans="1:17" x14ac:dyDescent="0.25">
      <c r="A1302" t="s">
        <v>1300</v>
      </c>
      <c r="B1302" s="5" t="str">
        <f>VLOOKUP(I1302,KeyValues!$J$2:$K$1401,2)</f>
        <v>Kricke-Torc</v>
      </c>
      <c r="C1302">
        <f t="shared" si="240"/>
        <v>2500</v>
      </c>
      <c r="D1302">
        <f t="shared" si="241"/>
        <v>125</v>
      </c>
      <c r="E1302">
        <f t="shared" si="242"/>
        <v>15</v>
      </c>
      <c r="F1302" s="7" t="str">
        <f>VLOOKUP(E1302,KeyValues!$A$2:$B1317,2)</f>
        <v>Specific Items</v>
      </c>
      <c r="G1302">
        <f t="shared" si="244"/>
        <v>54</v>
      </c>
      <c r="H1302" s="7" t="str">
        <f>VLOOKUP($G1302,KeyValues!$S$2:$T$64,2)</f>
        <v>Ring</v>
      </c>
      <c r="I1302">
        <f t="shared" si="243"/>
        <v>1301</v>
      </c>
      <c r="J1302">
        <f t="shared" si="245"/>
        <v>0</v>
      </c>
      <c r="K1302" s="8">
        <f>IF(OR($E1302=9,$E1302=5),VLOOKUP(J1302,KeyValues!$D$2:$E$562,2),IF(AND($E1302=14,NOT(VLOOKUP(J1302,KeyValues!$D$2:$E$562,2) = 0)),"???",0))</f>
        <v>0</v>
      </c>
      <c r="L1302">
        <f t="shared" si="246"/>
        <v>0</v>
      </c>
      <c r="M1302">
        <f t="shared" si="247"/>
        <v>0</v>
      </c>
      <c r="N1302">
        <f t="shared" si="248"/>
        <v>5</v>
      </c>
      <c r="O1302">
        <f t="shared" si="249"/>
        <v>0</v>
      </c>
      <c r="P1302">
        <f t="shared" si="250"/>
        <v>1</v>
      </c>
      <c r="Q1302">
        <f t="shared" si="251"/>
        <v>0</v>
      </c>
    </row>
    <row r="1303" spans="1:17" x14ac:dyDescent="0.25">
      <c r="A1303" t="s">
        <v>1301</v>
      </c>
      <c r="B1303" s="5" t="str">
        <f>VLOOKUP(I1303,KeyValues!$J$2:$K$1401,2)</f>
        <v>Budew Scarf</v>
      </c>
      <c r="C1303">
        <f t="shared" si="240"/>
        <v>2500</v>
      </c>
      <c r="D1303">
        <f t="shared" si="241"/>
        <v>125</v>
      </c>
      <c r="E1303">
        <f t="shared" si="242"/>
        <v>15</v>
      </c>
      <c r="F1303" s="7" t="str">
        <f>VLOOKUP(E1303,KeyValues!$A$2:$B1318,2)</f>
        <v>Specific Items</v>
      </c>
      <c r="G1303">
        <f t="shared" si="244"/>
        <v>37</v>
      </c>
      <c r="H1303" s="7" t="str">
        <f>VLOOKUP($G1303,KeyValues!$S$2:$T$64,2)</f>
        <v>Scarf 2</v>
      </c>
      <c r="I1303">
        <f t="shared" si="243"/>
        <v>1302</v>
      </c>
      <c r="J1303">
        <f t="shared" si="245"/>
        <v>0</v>
      </c>
      <c r="K1303" s="8">
        <f>IF(OR($E1303=9,$E1303=5),VLOOKUP(J1303,KeyValues!$D$2:$E$562,2),IF(AND($E1303=14,NOT(VLOOKUP(J1303,KeyValues!$D$2:$E$562,2) = 0)),"???",0))</f>
        <v>0</v>
      </c>
      <c r="L1303">
        <f t="shared" si="246"/>
        <v>0</v>
      </c>
      <c r="M1303">
        <f t="shared" si="247"/>
        <v>0</v>
      </c>
      <c r="N1303">
        <f t="shared" si="248"/>
        <v>12</v>
      </c>
      <c r="O1303">
        <f t="shared" si="249"/>
        <v>0</v>
      </c>
      <c r="P1303">
        <f t="shared" si="250"/>
        <v>1</v>
      </c>
      <c r="Q1303">
        <f t="shared" si="251"/>
        <v>0</v>
      </c>
    </row>
    <row r="1304" spans="1:17" x14ac:dyDescent="0.25">
      <c r="A1304" t="s">
        <v>1302</v>
      </c>
      <c r="B1304" s="5" t="str">
        <f>VLOOKUP(I1304,KeyValues!$J$2:$K$1401,2)</f>
        <v>Bouquet Cape</v>
      </c>
      <c r="C1304">
        <f t="shared" si="240"/>
        <v>2500</v>
      </c>
      <c r="D1304">
        <f t="shared" si="241"/>
        <v>125</v>
      </c>
      <c r="E1304">
        <f t="shared" si="242"/>
        <v>15</v>
      </c>
      <c r="F1304" s="7" t="str">
        <f>VLOOKUP(E1304,KeyValues!$A$2:$B1319,2)</f>
        <v>Specific Items</v>
      </c>
      <c r="G1304">
        <f t="shared" si="244"/>
        <v>57</v>
      </c>
      <c r="H1304" s="7" t="str">
        <f>VLOOKUP($G1304,KeyValues!$S$2:$T$64,2)</f>
        <v>Robe</v>
      </c>
      <c r="I1304">
        <f t="shared" si="243"/>
        <v>1303</v>
      </c>
      <c r="J1304">
        <f t="shared" si="245"/>
        <v>0</v>
      </c>
      <c r="K1304" s="8">
        <f>IF(OR($E1304=9,$E1304=5),VLOOKUP(J1304,KeyValues!$D$2:$E$562,2),IF(AND($E1304=14,NOT(VLOOKUP(J1304,KeyValues!$D$2:$E$562,2) = 0)),"???",0))</f>
        <v>0</v>
      </c>
      <c r="L1304">
        <f t="shared" si="246"/>
        <v>0</v>
      </c>
      <c r="M1304">
        <f t="shared" si="247"/>
        <v>0</v>
      </c>
      <c r="N1304">
        <f t="shared" si="248"/>
        <v>15</v>
      </c>
      <c r="O1304">
        <f t="shared" si="249"/>
        <v>0</v>
      </c>
      <c r="P1304">
        <f t="shared" si="250"/>
        <v>1</v>
      </c>
      <c r="Q1304">
        <f t="shared" si="251"/>
        <v>0</v>
      </c>
    </row>
    <row r="1305" spans="1:17" x14ac:dyDescent="0.25">
      <c r="A1305" t="s">
        <v>1303</v>
      </c>
      <c r="B1305" s="5" t="str">
        <f>VLOOKUP(I1305,KeyValues!$J$2:$K$1401,2)</f>
        <v>Hard Helmet</v>
      </c>
      <c r="C1305">
        <f t="shared" si="240"/>
        <v>2500</v>
      </c>
      <c r="D1305">
        <f t="shared" si="241"/>
        <v>125</v>
      </c>
      <c r="E1305">
        <f t="shared" si="242"/>
        <v>15</v>
      </c>
      <c r="F1305" s="7" t="str">
        <f>VLOOKUP(E1305,KeyValues!$A$2:$B1320,2)</f>
        <v>Specific Items</v>
      </c>
      <c r="G1305">
        <f t="shared" si="244"/>
        <v>43</v>
      </c>
      <c r="H1305" s="7" t="str">
        <f>VLOOKUP($G1305,KeyValues!$S$2:$T$64,2)</f>
        <v>Hat</v>
      </c>
      <c r="I1305">
        <f t="shared" si="243"/>
        <v>1304</v>
      </c>
      <c r="J1305">
        <f t="shared" si="245"/>
        <v>0</v>
      </c>
      <c r="K1305" s="8">
        <f>IF(OR($E1305=9,$E1305=5),VLOOKUP(J1305,KeyValues!$D$2:$E$562,2),IF(AND($E1305=14,NOT(VLOOKUP(J1305,KeyValues!$D$2:$E$562,2) = 0)),"???",0))</f>
        <v>0</v>
      </c>
      <c r="L1305">
        <f t="shared" si="246"/>
        <v>0</v>
      </c>
      <c r="M1305">
        <f t="shared" si="247"/>
        <v>0</v>
      </c>
      <c r="N1305">
        <f t="shared" si="248"/>
        <v>11</v>
      </c>
      <c r="O1305">
        <f t="shared" si="249"/>
        <v>0</v>
      </c>
      <c r="P1305">
        <f t="shared" si="250"/>
        <v>1</v>
      </c>
      <c r="Q1305">
        <f t="shared" si="251"/>
        <v>0</v>
      </c>
    </row>
    <row r="1306" spans="1:17" x14ac:dyDescent="0.25">
      <c r="A1306" t="s">
        <v>1304</v>
      </c>
      <c r="B1306" s="5" t="str">
        <f>VLOOKUP(I1306,KeyValues!$J$2:$K$1401,2)</f>
        <v>Skull Helmet</v>
      </c>
      <c r="C1306">
        <f t="shared" si="240"/>
        <v>2500</v>
      </c>
      <c r="D1306">
        <f t="shared" si="241"/>
        <v>125</v>
      </c>
      <c r="E1306">
        <f t="shared" si="242"/>
        <v>15</v>
      </c>
      <c r="F1306" s="7" t="str">
        <f>VLOOKUP(E1306,KeyValues!$A$2:$B1321,2)</f>
        <v>Specific Items</v>
      </c>
      <c r="G1306">
        <f t="shared" si="244"/>
        <v>43</v>
      </c>
      <c r="H1306" s="7" t="str">
        <f>VLOOKUP($G1306,KeyValues!$S$2:$T$64,2)</f>
        <v>Hat</v>
      </c>
      <c r="I1306">
        <f t="shared" si="243"/>
        <v>1305</v>
      </c>
      <c r="J1306">
        <f t="shared" si="245"/>
        <v>0</v>
      </c>
      <c r="K1306" s="8">
        <f>IF(OR($E1306=9,$E1306=5),VLOOKUP(J1306,KeyValues!$D$2:$E$562,2),IF(AND($E1306=14,NOT(VLOOKUP(J1306,KeyValues!$D$2:$E$562,2) = 0)),"???",0))</f>
        <v>0</v>
      </c>
      <c r="L1306">
        <f t="shared" si="246"/>
        <v>0</v>
      </c>
      <c r="M1306">
        <f t="shared" si="247"/>
        <v>0</v>
      </c>
      <c r="N1306">
        <f t="shared" si="248"/>
        <v>11</v>
      </c>
      <c r="O1306">
        <f t="shared" si="249"/>
        <v>0</v>
      </c>
      <c r="P1306">
        <f t="shared" si="250"/>
        <v>1</v>
      </c>
      <c r="Q1306">
        <f t="shared" si="251"/>
        <v>0</v>
      </c>
    </row>
    <row r="1307" spans="1:17" x14ac:dyDescent="0.25">
      <c r="A1307" t="s">
        <v>1305</v>
      </c>
      <c r="B1307" s="5" t="str">
        <f>VLOOKUP(I1307,KeyValues!$J$2:$K$1401,2)</f>
        <v>Rebound Bow</v>
      </c>
      <c r="C1307">
        <f t="shared" si="240"/>
        <v>2500</v>
      </c>
      <c r="D1307">
        <f t="shared" si="241"/>
        <v>125</v>
      </c>
      <c r="E1307">
        <f t="shared" si="242"/>
        <v>15</v>
      </c>
      <c r="F1307" s="7" t="str">
        <f>VLOOKUP(E1307,KeyValues!$A$2:$B1322,2)</f>
        <v>Specific Items</v>
      </c>
      <c r="G1307">
        <f t="shared" si="244"/>
        <v>52</v>
      </c>
      <c r="H1307" s="7" t="str">
        <f>VLOOKUP($G1307,KeyValues!$S$2:$T$64,2)</f>
        <v>Tie</v>
      </c>
      <c r="I1307">
        <f t="shared" si="243"/>
        <v>1306</v>
      </c>
      <c r="J1307">
        <f t="shared" si="245"/>
        <v>0</v>
      </c>
      <c r="K1307" s="8">
        <f>IF(OR($E1307=9,$E1307=5),VLOOKUP(J1307,KeyValues!$D$2:$E$562,2),IF(AND($E1307=14,NOT(VLOOKUP(J1307,KeyValues!$D$2:$E$562,2) = 0)),"???",0))</f>
        <v>0</v>
      </c>
      <c r="L1307">
        <f t="shared" si="246"/>
        <v>0</v>
      </c>
      <c r="M1307">
        <f t="shared" si="247"/>
        <v>0</v>
      </c>
      <c r="N1307">
        <f t="shared" si="248"/>
        <v>4</v>
      </c>
      <c r="O1307">
        <f t="shared" si="249"/>
        <v>0</v>
      </c>
      <c r="P1307">
        <f t="shared" si="250"/>
        <v>1</v>
      </c>
      <c r="Q1307">
        <f t="shared" si="251"/>
        <v>0</v>
      </c>
    </row>
    <row r="1308" spans="1:17" x14ac:dyDescent="0.25">
      <c r="A1308" t="s">
        <v>1306</v>
      </c>
      <c r="B1308" s="5" t="str">
        <f>VLOOKUP(I1308,KeyValues!$J$2:$K$1401,2)</f>
        <v>Block Brooch</v>
      </c>
      <c r="C1308">
        <f t="shared" si="240"/>
        <v>2500</v>
      </c>
      <c r="D1308">
        <f t="shared" si="241"/>
        <v>125</v>
      </c>
      <c r="E1308">
        <f t="shared" si="242"/>
        <v>15</v>
      </c>
      <c r="F1308" s="7" t="str">
        <f>VLOOKUP(E1308,KeyValues!$A$2:$B1323,2)</f>
        <v>Specific Items</v>
      </c>
      <c r="G1308">
        <f t="shared" si="244"/>
        <v>47</v>
      </c>
      <c r="H1308" s="7" t="str">
        <f>VLOOKUP($G1308,KeyValues!$S$2:$T$64,2)</f>
        <v>Brooch</v>
      </c>
      <c r="I1308">
        <f t="shared" si="243"/>
        <v>1307</v>
      </c>
      <c r="J1308">
        <f t="shared" si="245"/>
        <v>0</v>
      </c>
      <c r="K1308" s="8">
        <f>IF(OR($E1308=9,$E1308=5),VLOOKUP(J1308,KeyValues!$D$2:$E$562,2),IF(AND($E1308=14,NOT(VLOOKUP(J1308,KeyValues!$D$2:$E$562,2) = 0)),"???",0))</f>
        <v>0</v>
      </c>
      <c r="L1308">
        <f t="shared" si="246"/>
        <v>0</v>
      </c>
      <c r="M1308">
        <f t="shared" si="247"/>
        <v>0</v>
      </c>
      <c r="N1308">
        <f t="shared" si="248"/>
        <v>3</v>
      </c>
      <c r="O1308">
        <f t="shared" si="249"/>
        <v>0</v>
      </c>
      <c r="P1308">
        <f t="shared" si="250"/>
        <v>1</v>
      </c>
      <c r="Q1308">
        <f t="shared" si="251"/>
        <v>0</v>
      </c>
    </row>
    <row r="1309" spans="1:17" x14ac:dyDescent="0.25">
      <c r="A1309" t="s">
        <v>1307</v>
      </c>
      <c r="B1309" s="5" t="str">
        <f>VLOOKUP(I1309,KeyValues!$J$2:$K$1401,2)</f>
        <v>Straw Cape</v>
      </c>
      <c r="C1309">
        <f t="shared" si="240"/>
        <v>2500</v>
      </c>
      <c r="D1309">
        <f t="shared" si="241"/>
        <v>125</v>
      </c>
      <c r="E1309">
        <f t="shared" si="242"/>
        <v>15</v>
      </c>
      <c r="F1309" s="7" t="str">
        <f>VLOOKUP(E1309,KeyValues!$A$2:$B1324,2)</f>
        <v>Specific Items</v>
      </c>
      <c r="G1309">
        <f t="shared" si="244"/>
        <v>57</v>
      </c>
      <c r="H1309" s="7" t="str">
        <f>VLOOKUP($G1309,KeyValues!$S$2:$T$64,2)</f>
        <v>Robe</v>
      </c>
      <c r="I1309">
        <f t="shared" si="243"/>
        <v>1308</v>
      </c>
      <c r="J1309">
        <f t="shared" si="245"/>
        <v>0</v>
      </c>
      <c r="K1309" s="8">
        <f>IF(OR($E1309=9,$E1309=5),VLOOKUP(J1309,KeyValues!$D$2:$E$562,2),IF(AND($E1309=14,NOT(VLOOKUP(J1309,KeyValues!$D$2:$E$562,2) = 0)),"???",0))</f>
        <v>0</v>
      </c>
      <c r="L1309">
        <f t="shared" si="246"/>
        <v>0</v>
      </c>
      <c r="M1309">
        <f t="shared" si="247"/>
        <v>0</v>
      </c>
      <c r="N1309">
        <f t="shared" si="248"/>
        <v>15</v>
      </c>
      <c r="O1309">
        <f t="shared" si="249"/>
        <v>0</v>
      </c>
      <c r="P1309">
        <f t="shared" si="250"/>
        <v>1</v>
      </c>
      <c r="Q1309">
        <f t="shared" si="251"/>
        <v>0</v>
      </c>
    </row>
    <row r="1310" spans="1:17" x14ac:dyDescent="0.25">
      <c r="A1310" t="s">
        <v>1308</v>
      </c>
      <c r="B1310" s="5" t="str">
        <f>VLOOKUP(I1310,KeyValues!$J$2:$K$1401,2)</f>
        <v>Worma-Bow</v>
      </c>
      <c r="C1310">
        <f t="shared" si="240"/>
        <v>2500</v>
      </c>
      <c r="D1310">
        <f t="shared" si="241"/>
        <v>125</v>
      </c>
      <c r="E1310">
        <f t="shared" si="242"/>
        <v>15</v>
      </c>
      <c r="F1310" s="7" t="str">
        <f>VLOOKUP(E1310,KeyValues!$A$2:$B1325,2)</f>
        <v>Specific Items</v>
      </c>
      <c r="G1310">
        <f t="shared" si="244"/>
        <v>52</v>
      </c>
      <c r="H1310" s="7" t="str">
        <f>VLOOKUP($G1310,KeyValues!$S$2:$T$64,2)</f>
        <v>Tie</v>
      </c>
      <c r="I1310">
        <f t="shared" si="243"/>
        <v>1309</v>
      </c>
      <c r="J1310">
        <f t="shared" si="245"/>
        <v>0</v>
      </c>
      <c r="K1310" s="8">
        <f>IF(OR($E1310=9,$E1310=5),VLOOKUP(J1310,KeyValues!$D$2:$E$562,2),IF(AND($E1310=14,NOT(VLOOKUP(J1310,KeyValues!$D$2:$E$562,2) = 0)),"???",0))</f>
        <v>0</v>
      </c>
      <c r="L1310">
        <f t="shared" si="246"/>
        <v>0</v>
      </c>
      <c r="M1310">
        <f t="shared" si="247"/>
        <v>0</v>
      </c>
      <c r="N1310">
        <f t="shared" si="248"/>
        <v>4</v>
      </c>
      <c r="O1310">
        <f t="shared" si="249"/>
        <v>0</v>
      </c>
      <c r="P1310">
        <f t="shared" si="250"/>
        <v>1</v>
      </c>
      <c r="Q1310">
        <f t="shared" si="251"/>
        <v>0</v>
      </c>
    </row>
    <row r="1311" spans="1:17" x14ac:dyDescent="0.25">
      <c r="A1311" t="s">
        <v>1309</v>
      </c>
      <c r="B1311" s="5" t="str">
        <f>VLOOKUP(I1311,KeyValues!$J$2:$K$1401,2)</f>
        <v>Mothim Bow</v>
      </c>
      <c r="C1311">
        <f t="shared" si="240"/>
        <v>2500</v>
      </c>
      <c r="D1311">
        <f t="shared" si="241"/>
        <v>125</v>
      </c>
      <c r="E1311">
        <f t="shared" si="242"/>
        <v>15</v>
      </c>
      <c r="F1311" s="7" t="str">
        <f>VLOOKUP(E1311,KeyValues!$A$2:$B1326,2)</f>
        <v>Specific Items</v>
      </c>
      <c r="G1311">
        <f t="shared" si="244"/>
        <v>52</v>
      </c>
      <c r="H1311" s="7" t="str">
        <f>VLOOKUP($G1311,KeyValues!$S$2:$T$64,2)</f>
        <v>Tie</v>
      </c>
      <c r="I1311">
        <f t="shared" si="243"/>
        <v>1310</v>
      </c>
      <c r="J1311">
        <f t="shared" si="245"/>
        <v>0</v>
      </c>
      <c r="K1311" s="8">
        <f>IF(OR($E1311=9,$E1311=5),VLOOKUP(J1311,KeyValues!$D$2:$E$562,2),IF(AND($E1311=14,NOT(VLOOKUP(J1311,KeyValues!$D$2:$E$562,2) = 0)),"???",0))</f>
        <v>0</v>
      </c>
      <c r="L1311">
        <f t="shared" si="246"/>
        <v>0</v>
      </c>
      <c r="M1311">
        <f t="shared" si="247"/>
        <v>0</v>
      </c>
      <c r="N1311">
        <f t="shared" si="248"/>
        <v>4</v>
      </c>
      <c r="O1311">
        <f t="shared" si="249"/>
        <v>0</v>
      </c>
      <c r="P1311">
        <f t="shared" si="250"/>
        <v>1</v>
      </c>
      <c r="Q1311">
        <f t="shared" si="251"/>
        <v>0</v>
      </c>
    </row>
    <row r="1312" spans="1:17" x14ac:dyDescent="0.25">
      <c r="A1312" t="s">
        <v>1310</v>
      </c>
      <c r="B1312" s="5" t="str">
        <f>VLOOKUP(I1312,KeyValues!$J$2:$K$1401,2)</f>
        <v>Nectar Bow</v>
      </c>
      <c r="C1312">
        <f t="shared" si="240"/>
        <v>2500</v>
      </c>
      <c r="D1312">
        <f t="shared" si="241"/>
        <v>125</v>
      </c>
      <c r="E1312">
        <f t="shared" si="242"/>
        <v>15</v>
      </c>
      <c r="F1312" s="7" t="str">
        <f>VLOOKUP(E1312,KeyValues!$A$2:$B1327,2)</f>
        <v>Specific Items</v>
      </c>
      <c r="G1312">
        <f t="shared" si="244"/>
        <v>52</v>
      </c>
      <c r="H1312" s="7" t="str">
        <f>VLOOKUP($G1312,KeyValues!$S$2:$T$64,2)</f>
        <v>Tie</v>
      </c>
      <c r="I1312">
        <f t="shared" si="243"/>
        <v>1311</v>
      </c>
      <c r="J1312">
        <f t="shared" si="245"/>
        <v>0</v>
      </c>
      <c r="K1312" s="8">
        <f>IF(OR($E1312=9,$E1312=5),VLOOKUP(J1312,KeyValues!$D$2:$E$562,2),IF(AND($E1312=14,NOT(VLOOKUP(J1312,KeyValues!$D$2:$E$562,2) = 0)),"???",0))</f>
        <v>0</v>
      </c>
      <c r="L1312">
        <f t="shared" si="246"/>
        <v>0</v>
      </c>
      <c r="M1312">
        <f t="shared" si="247"/>
        <v>0</v>
      </c>
      <c r="N1312">
        <f t="shared" si="248"/>
        <v>4</v>
      </c>
      <c r="O1312">
        <f t="shared" si="249"/>
        <v>0</v>
      </c>
      <c r="P1312">
        <f t="shared" si="250"/>
        <v>1</v>
      </c>
      <c r="Q1312">
        <f t="shared" si="251"/>
        <v>0</v>
      </c>
    </row>
    <row r="1313" spans="1:17" x14ac:dyDescent="0.25">
      <c r="A1313" t="s">
        <v>1311</v>
      </c>
      <c r="B1313" s="5" t="str">
        <f>VLOOKUP(I1313,KeyValues!$J$2:$K$1401,2)</f>
        <v>Vespi-Torc</v>
      </c>
      <c r="C1313">
        <f t="shared" si="240"/>
        <v>2500</v>
      </c>
      <c r="D1313">
        <f t="shared" si="241"/>
        <v>125</v>
      </c>
      <c r="E1313">
        <f t="shared" si="242"/>
        <v>15</v>
      </c>
      <c r="F1313" s="7" t="str">
        <f>VLOOKUP(E1313,KeyValues!$A$2:$B1328,2)</f>
        <v>Specific Items</v>
      </c>
      <c r="G1313">
        <f t="shared" si="244"/>
        <v>54</v>
      </c>
      <c r="H1313" s="7" t="str">
        <f>VLOOKUP($G1313,KeyValues!$S$2:$T$64,2)</f>
        <v>Ring</v>
      </c>
      <c r="I1313">
        <f t="shared" si="243"/>
        <v>1312</v>
      </c>
      <c r="J1313">
        <f t="shared" si="245"/>
        <v>0</v>
      </c>
      <c r="K1313" s="8">
        <f>IF(OR($E1313=9,$E1313=5),VLOOKUP(J1313,KeyValues!$D$2:$E$562,2),IF(AND($E1313=14,NOT(VLOOKUP(J1313,KeyValues!$D$2:$E$562,2) = 0)),"???",0))</f>
        <v>0</v>
      </c>
      <c r="L1313">
        <f t="shared" si="246"/>
        <v>0</v>
      </c>
      <c r="M1313">
        <f t="shared" si="247"/>
        <v>0</v>
      </c>
      <c r="N1313">
        <f t="shared" si="248"/>
        <v>5</v>
      </c>
      <c r="O1313">
        <f t="shared" si="249"/>
        <v>0</v>
      </c>
      <c r="P1313">
        <f t="shared" si="250"/>
        <v>1</v>
      </c>
      <c r="Q1313">
        <f t="shared" si="251"/>
        <v>0</v>
      </c>
    </row>
    <row r="1314" spans="1:17" x14ac:dyDescent="0.25">
      <c r="A1314" t="s">
        <v>1312</v>
      </c>
      <c r="B1314" s="5" t="str">
        <f>VLOOKUP(I1314,KeyValues!$J$2:$K$1401,2)</f>
        <v>Awake Bow</v>
      </c>
      <c r="C1314">
        <f t="shared" si="240"/>
        <v>2500</v>
      </c>
      <c r="D1314">
        <f t="shared" si="241"/>
        <v>125</v>
      </c>
      <c r="E1314">
        <f t="shared" si="242"/>
        <v>15</v>
      </c>
      <c r="F1314" s="7" t="str">
        <f>VLOOKUP(E1314,KeyValues!$A$2:$B1329,2)</f>
        <v>Specific Items</v>
      </c>
      <c r="G1314">
        <f t="shared" si="244"/>
        <v>52</v>
      </c>
      <c r="H1314" s="7" t="str">
        <f>VLOOKUP($G1314,KeyValues!$S$2:$T$64,2)</f>
        <v>Tie</v>
      </c>
      <c r="I1314">
        <f t="shared" si="243"/>
        <v>1313</v>
      </c>
      <c r="J1314">
        <f t="shared" si="245"/>
        <v>0</v>
      </c>
      <c r="K1314" s="8">
        <f>IF(OR($E1314=9,$E1314=5),VLOOKUP(J1314,KeyValues!$D$2:$E$562,2),IF(AND($E1314=14,NOT(VLOOKUP(J1314,KeyValues!$D$2:$E$562,2) = 0)),"???",0))</f>
        <v>0</v>
      </c>
      <c r="L1314">
        <f t="shared" si="246"/>
        <v>0</v>
      </c>
      <c r="M1314">
        <f t="shared" si="247"/>
        <v>0</v>
      </c>
      <c r="N1314">
        <f t="shared" si="248"/>
        <v>4</v>
      </c>
      <c r="O1314">
        <f t="shared" si="249"/>
        <v>0</v>
      </c>
      <c r="P1314">
        <f t="shared" si="250"/>
        <v>1</v>
      </c>
      <c r="Q1314">
        <f t="shared" si="251"/>
        <v>0</v>
      </c>
    </row>
    <row r="1315" spans="1:17" x14ac:dyDescent="0.25">
      <c r="A1315" t="s">
        <v>1313</v>
      </c>
      <c r="B1315" s="5" t="str">
        <f>VLOOKUP(I1315,KeyValues!$J$2:$K$1401,2)</f>
        <v>Gastro-Torc</v>
      </c>
      <c r="C1315">
        <f t="shared" si="240"/>
        <v>2500</v>
      </c>
      <c r="D1315">
        <f t="shared" si="241"/>
        <v>125</v>
      </c>
      <c r="E1315">
        <f t="shared" si="242"/>
        <v>15</v>
      </c>
      <c r="F1315" s="7" t="str">
        <f>VLOOKUP(E1315,KeyValues!$A$2:$B1330,2)</f>
        <v>Specific Items</v>
      </c>
      <c r="G1315">
        <f t="shared" si="244"/>
        <v>54</v>
      </c>
      <c r="H1315" s="7" t="str">
        <f>VLOOKUP($G1315,KeyValues!$S$2:$T$64,2)</f>
        <v>Ring</v>
      </c>
      <c r="I1315">
        <f t="shared" si="243"/>
        <v>1314</v>
      </c>
      <c r="J1315">
        <f t="shared" si="245"/>
        <v>0</v>
      </c>
      <c r="K1315" s="8">
        <f>IF(OR($E1315=9,$E1315=5),VLOOKUP(J1315,KeyValues!$D$2:$E$562,2),IF(AND($E1315=14,NOT(VLOOKUP(J1315,KeyValues!$D$2:$E$562,2) = 0)),"???",0))</f>
        <v>0</v>
      </c>
      <c r="L1315">
        <f t="shared" si="246"/>
        <v>0</v>
      </c>
      <c r="M1315">
        <f t="shared" si="247"/>
        <v>0</v>
      </c>
      <c r="N1315">
        <f t="shared" si="248"/>
        <v>5</v>
      </c>
      <c r="O1315">
        <f t="shared" si="249"/>
        <v>0</v>
      </c>
      <c r="P1315">
        <f t="shared" si="250"/>
        <v>1</v>
      </c>
      <c r="Q1315">
        <f t="shared" si="251"/>
        <v>0</v>
      </c>
    </row>
    <row r="1316" spans="1:17" x14ac:dyDescent="0.25">
      <c r="A1316" t="s">
        <v>1314</v>
      </c>
      <c r="B1316" s="5" t="str">
        <f>VLOOKUP(I1316,KeyValues!$J$2:$K$1401,2)</f>
        <v>Ambipom Bow</v>
      </c>
      <c r="C1316">
        <f t="shared" si="240"/>
        <v>2500</v>
      </c>
      <c r="D1316">
        <f t="shared" si="241"/>
        <v>125</v>
      </c>
      <c r="E1316">
        <f t="shared" si="242"/>
        <v>15</v>
      </c>
      <c r="F1316" s="7" t="str">
        <f>VLOOKUP(E1316,KeyValues!$A$2:$B1331,2)</f>
        <v>Specific Items</v>
      </c>
      <c r="G1316">
        <f t="shared" si="244"/>
        <v>52</v>
      </c>
      <c r="H1316" s="7" t="str">
        <f>VLOOKUP($G1316,KeyValues!$S$2:$T$64,2)</f>
        <v>Tie</v>
      </c>
      <c r="I1316">
        <f t="shared" si="243"/>
        <v>1315</v>
      </c>
      <c r="J1316">
        <f t="shared" si="245"/>
        <v>0</v>
      </c>
      <c r="K1316" s="8">
        <f>IF(OR($E1316=9,$E1316=5),VLOOKUP(J1316,KeyValues!$D$2:$E$562,2),IF(AND($E1316=14,NOT(VLOOKUP(J1316,KeyValues!$D$2:$E$562,2) = 0)),"???",0))</f>
        <v>0</v>
      </c>
      <c r="L1316">
        <f t="shared" si="246"/>
        <v>0</v>
      </c>
      <c r="M1316">
        <f t="shared" si="247"/>
        <v>0</v>
      </c>
      <c r="N1316">
        <f t="shared" si="248"/>
        <v>4</v>
      </c>
      <c r="O1316">
        <f t="shared" si="249"/>
        <v>0</v>
      </c>
      <c r="P1316">
        <f t="shared" si="250"/>
        <v>1</v>
      </c>
      <c r="Q1316">
        <f t="shared" si="251"/>
        <v>0</v>
      </c>
    </row>
    <row r="1317" spans="1:17" x14ac:dyDescent="0.25">
      <c r="A1317" t="s">
        <v>1315</v>
      </c>
      <c r="B1317" s="5" t="str">
        <f>VLOOKUP(I1317,KeyValues!$J$2:$K$1401,2)</f>
        <v>Defrost Ruff</v>
      </c>
      <c r="C1317">
        <f t="shared" si="240"/>
        <v>2500</v>
      </c>
      <c r="D1317">
        <f t="shared" si="241"/>
        <v>125</v>
      </c>
      <c r="E1317">
        <f t="shared" si="242"/>
        <v>15</v>
      </c>
      <c r="F1317" s="7" t="str">
        <f>VLOOKUP(E1317,KeyValues!$A$2:$B1332,2)</f>
        <v>Specific Items</v>
      </c>
      <c r="G1317">
        <f t="shared" si="244"/>
        <v>37</v>
      </c>
      <c r="H1317" s="7" t="str">
        <f>VLOOKUP($G1317,KeyValues!$S$2:$T$64,2)</f>
        <v>Scarf 2</v>
      </c>
      <c r="I1317">
        <f t="shared" si="243"/>
        <v>1316</v>
      </c>
      <c r="J1317">
        <f t="shared" si="245"/>
        <v>0</v>
      </c>
      <c r="K1317" s="8">
        <f>IF(OR($E1317=9,$E1317=5),VLOOKUP(J1317,KeyValues!$D$2:$E$562,2),IF(AND($E1317=14,NOT(VLOOKUP(J1317,KeyValues!$D$2:$E$562,2) = 0)),"???",0))</f>
        <v>0</v>
      </c>
      <c r="L1317">
        <f t="shared" si="246"/>
        <v>0</v>
      </c>
      <c r="M1317">
        <f t="shared" si="247"/>
        <v>0</v>
      </c>
      <c r="N1317">
        <f t="shared" si="248"/>
        <v>14</v>
      </c>
      <c r="O1317">
        <f t="shared" si="249"/>
        <v>0</v>
      </c>
      <c r="P1317">
        <f t="shared" si="250"/>
        <v>1</v>
      </c>
      <c r="Q1317">
        <f t="shared" si="251"/>
        <v>0</v>
      </c>
    </row>
    <row r="1318" spans="1:17" x14ac:dyDescent="0.25">
      <c r="A1318" t="s">
        <v>1316</v>
      </c>
      <c r="B1318" s="5" t="str">
        <f>VLOOKUP(I1318,KeyValues!$J$2:$K$1401,2)</f>
        <v>Allure Coat</v>
      </c>
      <c r="C1318">
        <f t="shared" si="240"/>
        <v>2500</v>
      </c>
      <c r="D1318">
        <f t="shared" si="241"/>
        <v>125</v>
      </c>
      <c r="E1318">
        <f t="shared" si="242"/>
        <v>15</v>
      </c>
      <c r="F1318" s="7" t="str">
        <f>VLOOKUP(E1318,KeyValues!$A$2:$B1333,2)</f>
        <v>Specific Items</v>
      </c>
      <c r="G1318">
        <f t="shared" si="244"/>
        <v>57</v>
      </c>
      <c r="H1318" s="7" t="str">
        <f>VLOOKUP($G1318,KeyValues!$S$2:$T$64,2)</f>
        <v>Robe</v>
      </c>
      <c r="I1318">
        <f t="shared" si="243"/>
        <v>1317</v>
      </c>
      <c r="J1318">
        <f t="shared" si="245"/>
        <v>0</v>
      </c>
      <c r="K1318" s="8">
        <f>IF(OR($E1318=9,$E1318=5),VLOOKUP(J1318,KeyValues!$D$2:$E$562,2),IF(AND($E1318=14,NOT(VLOOKUP(J1318,KeyValues!$D$2:$E$562,2) = 0)),"???",0))</f>
        <v>0</v>
      </c>
      <c r="L1318">
        <f t="shared" si="246"/>
        <v>0</v>
      </c>
      <c r="M1318">
        <f t="shared" si="247"/>
        <v>0</v>
      </c>
      <c r="N1318">
        <f t="shared" si="248"/>
        <v>4</v>
      </c>
      <c r="O1318">
        <f t="shared" si="249"/>
        <v>0</v>
      </c>
      <c r="P1318">
        <f t="shared" si="250"/>
        <v>1</v>
      </c>
      <c r="Q1318">
        <f t="shared" si="251"/>
        <v>0</v>
      </c>
    </row>
    <row r="1319" spans="1:17" x14ac:dyDescent="0.25">
      <c r="A1319" t="s">
        <v>1317</v>
      </c>
      <c r="B1319" s="5" t="str">
        <f>VLOOKUP(I1319,KeyValues!$J$2:$K$1401,2)</f>
        <v>Magic Hat</v>
      </c>
      <c r="C1319">
        <f t="shared" si="240"/>
        <v>2500</v>
      </c>
      <c r="D1319">
        <f t="shared" si="241"/>
        <v>125</v>
      </c>
      <c r="E1319">
        <f t="shared" si="242"/>
        <v>15</v>
      </c>
      <c r="F1319" s="7" t="str">
        <f>VLOOKUP(E1319,KeyValues!$A$2:$B1334,2)</f>
        <v>Specific Items</v>
      </c>
      <c r="G1319">
        <f t="shared" si="244"/>
        <v>43</v>
      </c>
      <c r="H1319" s="7" t="str">
        <f>VLOOKUP($G1319,KeyValues!$S$2:$T$64,2)</f>
        <v>Hat</v>
      </c>
      <c r="I1319">
        <f t="shared" si="243"/>
        <v>1318</v>
      </c>
      <c r="J1319">
        <f t="shared" si="245"/>
        <v>0</v>
      </c>
      <c r="K1319" s="8">
        <f>IF(OR($E1319=9,$E1319=5),VLOOKUP(J1319,KeyValues!$D$2:$E$562,2),IF(AND($E1319=14,NOT(VLOOKUP(J1319,KeyValues!$D$2:$E$562,2) = 0)),"???",0))</f>
        <v>0</v>
      </c>
      <c r="L1319">
        <f t="shared" si="246"/>
        <v>0</v>
      </c>
      <c r="M1319">
        <f t="shared" si="247"/>
        <v>0</v>
      </c>
      <c r="N1319">
        <f t="shared" si="248"/>
        <v>13</v>
      </c>
      <c r="O1319">
        <f t="shared" si="249"/>
        <v>0</v>
      </c>
      <c r="P1319">
        <f t="shared" si="250"/>
        <v>1</v>
      </c>
      <c r="Q1319">
        <f t="shared" si="251"/>
        <v>0</v>
      </c>
    </row>
    <row r="1320" spans="1:17" x14ac:dyDescent="0.25">
      <c r="A1320" t="s">
        <v>1318</v>
      </c>
      <c r="B1320" s="5" t="str">
        <f>VLOOKUP(I1320,KeyValues!$J$2:$K$1401,2)</f>
        <v>Honch-Cape</v>
      </c>
      <c r="C1320">
        <f t="shared" si="240"/>
        <v>2500</v>
      </c>
      <c r="D1320">
        <f t="shared" si="241"/>
        <v>125</v>
      </c>
      <c r="E1320">
        <f t="shared" si="242"/>
        <v>15</v>
      </c>
      <c r="F1320" s="7" t="str">
        <f>VLOOKUP(E1320,KeyValues!$A$2:$B1335,2)</f>
        <v>Specific Items</v>
      </c>
      <c r="G1320">
        <f t="shared" si="244"/>
        <v>57</v>
      </c>
      <c r="H1320" s="7" t="str">
        <f>VLOOKUP($G1320,KeyValues!$S$2:$T$64,2)</f>
        <v>Robe</v>
      </c>
      <c r="I1320">
        <f t="shared" si="243"/>
        <v>1319</v>
      </c>
      <c r="J1320">
        <f t="shared" si="245"/>
        <v>0</v>
      </c>
      <c r="K1320" s="8">
        <f>IF(OR($E1320=9,$E1320=5),VLOOKUP(J1320,KeyValues!$D$2:$E$562,2),IF(AND($E1320=14,NOT(VLOOKUP(J1320,KeyValues!$D$2:$E$562,2) = 0)),"???",0))</f>
        <v>0</v>
      </c>
      <c r="L1320">
        <f t="shared" si="246"/>
        <v>0</v>
      </c>
      <c r="M1320">
        <f t="shared" si="247"/>
        <v>0</v>
      </c>
      <c r="N1320">
        <f t="shared" si="248"/>
        <v>15</v>
      </c>
      <c r="O1320">
        <f t="shared" si="249"/>
        <v>0</v>
      </c>
      <c r="P1320">
        <f t="shared" si="250"/>
        <v>1</v>
      </c>
      <c r="Q1320">
        <f t="shared" si="251"/>
        <v>0</v>
      </c>
    </row>
    <row r="1321" spans="1:17" x14ac:dyDescent="0.25">
      <c r="A1321" t="s">
        <v>1319</v>
      </c>
      <c r="B1321" s="5" t="str">
        <f>VLOOKUP(I1321,KeyValues!$J$2:$K$1401,2)</f>
        <v>Glameow Bow</v>
      </c>
      <c r="C1321">
        <f t="shared" si="240"/>
        <v>2500</v>
      </c>
      <c r="D1321">
        <f t="shared" si="241"/>
        <v>125</v>
      </c>
      <c r="E1321">
        <f t="shared" si="242"/>
        <v>15</v>
      </c>
      <c r="F1321" s="7" t="str">
        <f>VLOOKUP(E1321,KeyValues!$A$2:$B1336,2)</f>
        <v>Specific Items</v>
      </c>
      <c r="G1321">
        <f t="shared" si="244"/>
        <v>52</v>
      </c>
      <c r="H1321" s="7" t="str">
        <f>VLOOKUP($G1321,KeyValues!$S$2:$T$64,2)</f>
        <v>Tie</v>
      </c>
      <c r="I1321">
        <f t="shared" si="243"/>
        <v>1320</v>
      </c>
      <c r="J1321">
        <f t="shared" si="245"/>
        <v>0</v>
      </c>
      <c r="K1321" s="8">
        <f>IF(OR($E1321=9,$E1321=5),VLOOKUP(J1321,KeyValues!$D$2:$E$562,2),IF(AND($E1321=14,NOT(VLOOKUP(J1321,KeyValues!$D$2:$E$562,2) = 0)),"???",0))</f>
        <v>0</v>
      </c>
      <c r="L1321">
        <f t="shared" si="246"/>
        <v>0</v>
      </c>
      <c r="M1321">
        <f t="shared" si="247"/>
        <v>0</v>
      </c>
      <c r="N1321">
        <f t="shared" si="248"/>
        <v>4</v>
      </c>
      <c r="O1321">
        <f t="shared" si="249"/>
        <v>0</v>
      </c>
      <c r="P1321">
        <f t="shared" si="250"/>
        <v>1</v>
      </c>
      <c r="Q1321">
        <f t="shared" si="251"/>
        <v>0</v>
      </c>
    </row>
    <row r="1322" spans="1:17" x14ac:dyDescent="0.25">
      <c r="A1322" t="s">
        <v>1320</v>
      </c>
      <c r="B1322" s="5" t="str">
        <f>VLOOKUP(I1322,KeyValues!$J$2:$K$1401,2)</f>
        <v>Scary Belt</v>
      </c>
      <c r="C1322">
        <f t="shared" si="240"/>
        <v>2500</v>
      </c>
      <c r="D1322">
        <f t="shared" si="241"/>
        <v>125</v>
      </c>
      <c r="E1322">
        <f t="shared" si="242"/>
        <v>15</v>
      </c>
      <c r="F1322" s="7" t="str">
        <f>VLOOKUP(E1322,KeyValues!$A$2:$B1337,2)</f>
        <v>Specific Items</v>
      </c>
      <c r="G1322">
        <f t="shared" si="244"/>
        <v>58</v>
      </c>
      <c r="H1322" s="7" t="str">
        <f>VLOOKUP($G1322,KeyValues!$S$2:$T$64,2)</f>
        <v>Belt</v>
      </c>
      <c r="I1322">
        <f t="shared" si="243"/>
        <v>1321</v>
      </c>
      <c r="J1322">
        <f t="shared" si="245"/>
        <v>0</v>
      </c>
      <c r="K1322" s="8">
        <f>IF(OR($E1322=9,$E1322=5),VLOOKUP(J1322,KeyValues!$D$2:$E$562,2),IF(AND($E1322=14,NOT(VLOOKUP(J1322,KeyValues!$D$2:$E$562,2) = 0)),"???",0))</f>
        <v>0</v>
      </c>
      <c r="L1322">
        <f t="shared" si="246"/>
        <v>0</v>
      </c>
      <c r="M1322">
        <f t="shared" si="247"/>
        <v>0</v>
      </c>
      <c r="N1322">
        <f t="shared" si="248"/>
        <v>1</v>
      </c>
      <c r="O1322">
        <f t="shared" si="249"/>
        <v>0</v>
      </c>
      <c r="P1322">
        <f t="shared" si="250"/>
        <v>1</v>
      </c>
      <c r="Q1322">
        <f t="shared" si="251"/>
        <v>0</v>
      </c>
    </row>
    <row r="1323" spans="1:17" x14ac:dyDescent="0.25">
      <c r="A1323" t="s">
        <v>1321</v>
      </c>
      <c r="B1323" s="5" t="str">
        <f>VLOOKUP(I1323,KeyValues!$J$2:$K$1401,2)</f>
        <v>Ching-Torc</v>
      </c>
      <c r="C1323">
        <f t="shared" si="240"/>
        <v>2500</v>
      </c>
      <c r="D1323">
        <f t="shared" si="241"/>
        <v>125</v>
      </c>
      <c r="E1323">
        <f t="shared" si="242"/>
        <v>15</v>
      </c>
      <c r="F1323" s="7" t="str">
        <f>VLOOKUP(E1323,KeyValues!$A$2:$B1338,2)</f>
        <v>Specific Items</v>
      </c>
      <c r="G1323">
        <f t="shared" si="244"/>
        <v>54</v>
      </c>
      <c r="H1323" s="7" t="str">
        <f>VLOOKUP($G1323,KeyValues!$S$2:$T$64,2)</f>
        <v>Ring</v>
      </c>
      <c r="I1323">
        <f t="shared" si="243"/>
        <v>1322</v>
      </c>
      <c r="J1323">
        <f t="shared" si="245"/>
        <v>0</v>
      </c>
      <c r="K1323" s="8">
        <f>IF(OR($E1323=9,$E1323=5),VLOOKUP(J1323,KeyValues!$D$2:$E$562,2),IF(AND($E1323=14,NOT(VLOOKUP(J1323,KeyValues!$D$2:$E$562,2) = 0)),"???",0))</f>
        <v>0</v>
      </c>
      <c r="L1323">
        <f t="shared" si="246"/>
        <v>0</v>
      </c>
      <c r="M1323">
        <f t="shared" si="247"/>
        <v>0</v>
      </c>
      <c r="N1323">
        <f t="shared" si="248"/>
        <v>5</v>
      </c>
      <c r="O1323">
        <f t="shared" si="249"/>
        <v>0</v>
      </c>
      <c r="P1323">
        <f t="shared" si="250"/>
        <v>1</v>
      </c>
      <c r="Q1323">
        <f t="shared" si="251"/>
        <v>0</v>
      </c>
    </row>
    <row r="1324" spans="1:17" x14ac:dyDescent="0.25">
      <c r="A1324" t="s">
        <v>1322</v>
      </c>
      <c r="B1324" s="5" t="str">
        <f>VLOOKUP(I1324,KeyValues!$J$2:$K$1401,2)</f>
        <v>Stinky Scarf</v>
      </c>
      <c r="C1324">
        <f t="shared" si="240"/>
        <v>2500</v>
      </c>
      <c r="D1324">
        <f t="shared" si="241"/>
        <v>125</v>
      </c>
      <c r="E1324">
        <f t="shared" si="242"/>
        <v>15</v>
      </c>
      <c r="F1324" s="7" t="str">
        <f>VLOOKUP(E1324,KeyValues!$A$2:$B1339,2)</f>
        <v>Specific Items</v>
      </c>
      <c r="G1324">
        <f t="shared" si="244"/>
        <v>37</v>
      </c>
      <c r="H1324" s="7" t="str">
        <f>VLOOKUP($G1324,KeyValues!$S$2:$T$64,2)</f>
        <v>Scarf 2</v>
      </c>
      <c r="I1324">
        <f t="shared" si="243"/>
        <v>1323</v>
      </c>
      <c r="J1324">
        <f t="shared" si="245"/>
        <v>0</v>
      </c>
      <c r="K1324" s="8">
        <f>IF(OR($E1324=9,$E1324=5),VLOOKUP(J1324,KeyValues!$D$2:$E$562,2),IF(AND($E1324=14,NOT(VLOOKUP(J1324,KeyValues!$D$2:$E$562,2) = 0)),"???",0))</f>
        <v>0</v>
      </c>
      <c r="L1324">
        <f t="shared" si="246"/>
        <v>0</v>
      </c>
      <c r="M1324">
        <f t="shared" si="247"/>
        <v>0</v>
      </c>
      <c r="N1324">
        <f t="shared" si="248"/>
        <v>12</v>
      </c>
      <c r="O1324">
        <f t="shared" si="249"/>
        <v>0</v>
      </c>
      <c r="P1324">
        <f t="shared" si="250"/>
        <v>1</v>
      </c>
      <c r="Q1324">
        <f t="shared" si="251"/>
        <v>0</v>
      </c>
    </row>
    <row r="1325" spans="1:17" x14ac:dyDescent="0.25">
      <c r="A1325" t="s">
        <v>1323</v>
      </c>
      <c r="B1325" s="5" t="str">
        <f>VLOOKUP(I1325,KeyValues!$J$2:$K$1401,2)</f>
        <v>Stench Sash</v>
      </c>
      <c r="C1325">
        <f t="shared" si="240"/>
        <v>2500</v>
      </c>
      <c r="D1325">
        <f t="shared" si="241"/>
        <v>125</v>
      </c>
      <c r="E1325">
        <f t="shared" si="242"/>
        <v>15</v>
      </c>
      <c r="F1325" s="7" t="str">
        <f>VLOOKUP(E1325,KeyValues!$A$2:$B1340,2)</f>
        <v>Specific Items</v>
      </c>
      <c r="G1325">
        <f t="shared" si="244"/>
        <v>37</v>
      </c>
      <c r="H1325" s="7" t="str">
        <f>VLOOKUP($G1325,KeyValues!$S$2:$T$64,2)</f>
        <v>Scarf 2</v>
      </c>
      <c r="I1325">
        <f t="shared" si="243"/>
        <v>1324</v>
      </c>
      <c r="J1325">
        <f t="shared" si="245"/>
        <v>0</v>
      </c>
      <c r="K1325" s="8">
        <f>IF(OR($E1325=9,$E1325=5),VLOOKUP(J1325,KeyValues!$D$2:$E$562,2),IF(AND($E1325=14,NOT(VLOOKUP(J1325,KeyValues!$D$2:$E$562,2) = 0)),"???",0))</f>
        <v>0</v>
      </c>
      <c r="L1325">
        <f t="shared" si="246"/>
        <v>0</v>
      </c>
      <c r="M1325">
        <f t="shared" si="247"/>
        <v>0</v>
      </c>
      <c r="N1325">
        <f t="shared" si="248"/>
        <v>0</v>
      </c>
      <c r="O1325">
        <f t="shared" si="249"/>
        <v>0</v>
      </c>
      <c r="P1325">
        <f t="shared" si="250"/>
        <v>1</v>
      </c>
      <c r="Q1325">
        <f t="shared" si="251"/>
        <v>0</v>
      </c>
    </row>
    <row r="1326" spans="1:17" x14ac:dyDescent="0.25">
      <c r="A1326" t="s">
        <v>1324</v>
      </c>
      <c r="B1326" s="5" t="str">
        <f>VLOOKUP(I1326,KeyValues!$J$2:$K$1401,2)</f>
        <v>Image Brooch</v>
      </c>
      <c r="C1326">
        <f t="shared" si="240"/>
        <v>2500</v>
      </c>
      <c r="D1326">
        <f t="shared" si="241"/>
        <v>125</v>
      </c>
      <c r="E1326">
        <f t="shared" si="242"/>
        <v>15</v>
      </c>
      <c r="F1326" s="7" t="str">
        <f>VLOOKUP(E1326,KeyValues!$A$2:$B1341,2)</f>
        <v>Specific Items</v>
      </c>
      <c r="G1326">
        <f t="shared" si="244"/>
        <v>47</v>
      </c>
      <c r="H1326" s="7" t="str">
        <f>VLOOKUP($G1326,KeyValues!$S$2:$T$64,2)</f>
        <v>Brooch</v>
      </c>
      <c r="I1326">
        <f t="shared" si="243"/>
        <v>1325</v>
      </c>
      <c r="J1326">
        <f t="shared" si="245"/>
        <v>0</v>
      </c>
      <c r="K1326" s="8">
        <f>IF(OR($E1326=9,$E1326=5),VLOOKUP(J1326,KeyValues!$D$2:$E$562,2),IF(AND($E1326=14,NOT(VLOOKUP(J1326,KeyValues!$D$2:$E$562,2) = 0)),"???",0))</f>
        <v>0</v>
      </c>
      <c r="L1326">
        <f t="shared" si="246"/>
        <v>0</v>
      </c>
      <c r="M1326">
        <f t="shared" si="247"/>
        <v>0</v>
      </c>
      <c r="N1326">
        <f t="shared" si="248"/>
        <v>3</v>
      </c>
      <c r="O1326">
        <f t="shared" si="249"/>
        <v>0</v>
      </c>
      <c r="P1326">
        <f t="shared" si="250"/>
        <v>1</v>
      </c>
      <c r="Q1326">
        <f t="shared" si="251"/>
        <v>0</v>
      </c>
    </row>
    <row r="1327" spans="1:17" x14ac:dyDescent="0.25">
      <c r="A1327" t="s">
        <v>1325</v>
      </c>
      <c r="B1327" s="5" t="str">
        <f>VLOOKUP(I1327,KeyValues!$J$2:$K$1401,2)</f>
        <v>Mirror Torc</v>
      </c>
      <c r="C1327">
        <f t="shared" si="240"/>
        <v>2500</v>
      </c>
      <c r="D1327">
        <f t="shared" si="241"/>
        <v>125</v>
      </c>
      <c r="E1327">
        <f t="shared" si="242"/>
        <v>15</v>
      </c>
      <c r="F1327" s="7" t="str">
        <f>VLOOKUP(E1327,KeyValues!$A$2:$B1342,2)</f>
        <v>Specific Items</v>
      </c>
      <c r="G1327">
        <f t="shared" si="244"/>
        <v>54</v>
      </c>
      <c r="H1327" s="7" t="str">
        <f>VLOOKUP($G1327,KeyValues!$S$2:$T$64,2)</f>
        <v>Ring</v>
      </c>
      <c r="I1327">
        <f t="shared" si="243"/>
        <v>1326</v>
      </c>
      <c r="J1327">
        <f t="shared" si="245"/>
        <v>0</v>
      </c>
      <c r="K1327" s="8">
        <f>IF(OR($E1327=9,$E1327=5),VLOOKUP(J1327,KeyValues!$D$2:$E$562,2),IF(AND($E1327=14,NOT(VLOOKUP(J1327,KeyValues!$D$2:$E$562,2) = 0)),"???",0))</f>
        <v>0</v>
      </c>
      <c r="L1327">
        <f t="shared" si="246"/>
        <v>0</v>
      </c>
      <c r="M1327">
        <f t="shared" si="247"/>
        <v>0</v>
      </c>
      <c r="N1327">
        <f t="shared" si="248"/>
        <v>5</v>
      </c>
      <c r="O1327">
        <f t="shared" si="249"/>
        <v>0</v>
      </c>
      <c r="P1327">
        <f t="shared" si="250"/>
        <v>1</v>
      </c>
      <c r="Q1327">
        <f t="shared" si="251"/>
        <v>0</v>
      </c>
    </row>
    <row r="1328" spans="1:17" x14ac:dyDescent="0.25">
      <c r="A1328" t="s">
        <v>1326</v>
      </c>
      <c r="B1328" s="5" t="str">
        <f>VLOOKUP(I1328,KeyValues!$J$2:$K$1401,2)</f>
        <v>Chatot Scarf</v>
      </c>
      <c r="C1328">
        <f t="shared" si="240"/>
        <v>2500</v>
      </c>
      <c r="D1328">
        <f t="shared" si="241"/>
        <v>125</v>
      </c>
      <c r="E1328">
        <f t="shared" si="242"/>
        <v>15</v>
      </c>
      <c r="F1328" s="7" t="str">
        <f>VLOOKUP(E1328,KeyValues!$A$2:$B1343,2)</f>
        <v>Specific Items</v>
      </c>
      <c r="G1328">
        <f t="shared" si="244"/>
        <v>37</v>
      </c>
      <c r="H1328" s="7" t="str">
        <f>VLOOKUP($G1328,KeyValues!$S$2:$T$64,2)</f>
        <v>Scarf 2</v>
      </c>
      <c r="I1328">
        <f t="shared" si="243"/>
        <v>1327</v>
      </c>
      <c r="J1328">
        <f t="shared" si="245"/>
        <v>0</v>
      </c>
      <c r="K1328" s="8">
        <f>IF(OR($E1328=9,$E1328=5),VLOOKUP(J1328,KeyValues!$D$2:$E$562,2),IF(AND($E1328=14,NOT(VLOOKUP(J1328,KeyValues!$D$2:$E$562,2) = 0)),"???",0))</f>
        <v>0</v>
      </c>
      <c r="L1328">
        <f t="shared" si="246"/>
        <v>0</v>
      </c>
      <c r="M1328">
        <f t="shared" si="247"/>
        <v>0</v>
      </c>
      <c r="N1328">
        <f t="shared" si="248"/>
        <v>12</v>
      </c>
      <c r="O1328">
        <f t="shared" si="249"/>
        <v>0</v>
      </c>
      <c r="P1328">
        <f t="shared" si="250"/>
        <v>1</v>
      </c>
      <c r="Q1328">
        <f t="shared" si="251"/>
        <v>0</v>
      </c>
    </row>
    <row r="1329" spans="1:17" x14ac:dyDescent="0.25">
      <c r="A1329" t="s">
        <v>1327</v>
      </c>
      <c r="B1329" s="5" t="str">
        <f>VLOOKUP(I1329,KeyValues!$J$2:$K$1401,2)</f>
        <v>Thick Scarf</v>
      </c>
      <c r="C1329">
        <f t="shared" si="240"/>
        <v>2500</v>
      </c>
      <c r="D1329">
        <f t="shared" si="241"/>
        <v>125</v>
      </c>
      <c r="E1329">
        <f t="shared" si="242"/>
        <v>15</v>
      </c>
      <c r="F1329" s="7" t="str">
        <f>VLOOKUP(E1329,KeyValues!$A$2:$B1344,2)</f>
        <v>Specific Items</v>
      </c>
      <c r="G1329">
        <f t="shared" si="244"/>
        <v>37</v>
      </c>
      <c r="H1329" s="7" t="str">
        <f>VLOOKUP($G1329,KeyValues!$S$2:$T$64,2)</f>
        <v>Scarf 2</v>
      </c>
      <c r="I1329">
        <f t="shared" si="243"/>
        <v>1328</v>
      </c>
      <c r="J1329">
        <f t="shared" si="245"/>
        <v>0</v>
      </c>
      <c r="K1329" s="8">
        <f>IF(OR($E1329=9,$E1329=5),VLOOKUP(J1329,KeyValues!$D$2:$E$562,2),IF(AND($E1329=14,NOT(VLOOKUP(J1329,KeyValues!$D$2:$E$562,2) = 0)),"???",0))</f>
        <v>0</v>
      </c>
      <c r="L1329">
        <f t="shared" si="246"/>
        <v>0</v>
      </c>
      <c r="M1329">
        <f t="shared" si="247"/>
        <v>0</v>
      </c>
      <c r="N1329">
        <f t="shared" si="248"/>
        <v>12</v>
      </c>
      <c r="O1329">
        <f t="shared" si="249"/>
        <v>0</v>
      </c>
      <c r="P1329">
        <f t="shared" si="250"/>
        <v>1</v>
      </c>
      <c r="Q1329">
        <f t="shared" si="251"/>
        <v>0</v>
      </c>
    </row>
    <row r="1330" spans="1:17" x14ac:dyDescent="0.25">
      <c r="A1330" t="s">
        <v>1328</v>
      </c>
      <c r="B1330" s="5" t="str">
        <f>VLOOKUP(I1330,KeyValues!$J$2:$K$1401,2)</f>
        <v>Grit Veil</v>
      </c>
      <c r="C1330">
        <f t="shared" si="240"/>
        <v>2500</v>
      </c>
      <c r="D1330">
        <f t="shared" si="241"/>
        <v>125</v>
      </c>
      <c r="E1330">
        <f t="shared" si="242"/>
        <v>15</v>
      </c>
      <c r="F1330" s="7" t="str">
        <f>VLOOKUP(E1330,KeyValues!$A$2:$B1345,2)</f>
        <v>Specific Items</v>
      </c>
      <c r="G1330">
        <f t="shared" si="244"/>
        <v>56</v>
      </c>
      <c r="H1330" s="7" t="str">
        <f>VLOOKUP($G1330,KeyValues!$S$2:$T$64,2)</f>
        <v>Silk 2</v>
      </c>
      <c r="I1330">
        <f t="shared" si="243"/>
        <v>1329</v>
      </c>
      <c r="J1330">
        <f t="shared" si="245"/>
        <v>0</v>
      </c>
      <c r="K1330" s="8">
        <f>IF(OR($E1330=9,$E1330=5),VLOOKUP(J1330,KeyValues!$D$2:$E$562,2),IF(AND($E1330=14,NOT(VLOOKUP(J1330,KeyValues!$D$2:$E$562,2) = 0)),"???",0))</f>
        <v>0</v>
      </c>
      <c r="L1330">
        <f t="shared" si="246"/>
        <v>0</v>
      </c>
      <c r="M1330">
        <f t="shared" si="247"/>
        <v>0</v>
      </c>
      <c r="N1330">
        <f t="shared" si="248"/>
        <v>2</v>
      </c>
      <c r="O1330">
        <f t="shared" si="249"/>
        <v>0</v>
      </c>
      <c r="P1330">
        <f t="shared" si="250"/>
        <v>1</v>
      </c>
      <c r="Q1330">
        <f t="shared" si="251"/>
        <v>0</v>
      </c>
    </row>
    <row r="1331" spans="1:17" x14ac:dyDescent="0.25">
      <c r="A1331" t="s">
        <v>1329</v>
      </c>
      <c r="B1331" s="5" t="str">
        <f>VLOOKUP(I1331,KeyValues!$J$2:$K$1401,2)</f>
        <v>Skorupi Bow</v>
      </c>
      <c r="C1331">
        <f t="shared" si="240"/>
        <v>2500</v>
      </c>
      <c r="D1331">
        <f t="shared" si="241"/>
        <v>125</v>
      </c>
      <c r="E1331">
        <f t="shared" si="242"/>
        <v>15</v>
      </c>
      <c r="F1331" s="7" t="str">
        <f>VLOOKUP(E1331,KeyValues!$A$2:$B1346,2)</f>
        <v>Specific Items</v>
      </c>
      <c r="G1331">
        <f t="shared" si="244"/>
        <v>52</v>
      </c>
      <c r="H1331" s="7" t="str">
        <f>VLOOKUP($G1331,KeyValues!$S$2:$T$64,2)</f>
        <v>Tie</v>
      </c>
      <c r="I1331">
        <f t="shared" si="243"/>
        <v>1330</v>
      </c>
      <c r="J1331">
        <f t="shared" si="245"/>
        <v>0</v>
      </c>
      <c r="K1331" s="8">
        <f>IF(OR($E1331=9,$E1331=5),VLOOKUP(J1331,KeyValues!$D$2:$E$562,2),IF(AND($E1331=14,NOT(VLOOKUP(J1331,KeyValues!$D$2:$E$562,2) = 0)),"???",0))</f>
        <v>0</v>
      </c>
      <c r="L1331">
        <f t="shared" si="246"/>
        <v>0</v>
      </c>
      <c r="M1331">
        <f t="shared" si="247"/>
        <v>0</v>
      </c>
      <c r="N1331">
        <f t="shared" si="248"/>
        <v>4</v>
      </c>
      <c r="O1331">
        <f t="shared" si="249"/>
        <v>0</v>
      </c>
      <c r="P1331">
        <f t="shared" si="250"/>
        <v>1</v>
      </c>
      <c r="Q1331">
        <f t="shared" si="251"/>
        <v>0</v>
      </c>
    </row>
    <row r="1332" spans="1:17" x14ac:dyDescent="0.25">
      <c r="A1332" t="s">
        <v>1330</v>
      </c>
      <c r="B1332" s="5" t="str">
        <f>VLOOKUP(I1332,KeyValues!$J$2:$K$1401,2)</f>
        <v>Dust Scarf</v>
      </c>
      <c r="C1332">
        <f t="shared" si="240"/>
        <v>2500</v>
      </c>
      <c r="D1332">
        <f t="shared" si="241"/>
        <v>125</v>
      </c>
      <c r="E1332">
        <f t="shared" si="242"/>
        <v>15</v>
      </c>
      <c r="F1332" s="7" t="str">
        <f>VLOOKUP(E1332,KeyValues!$A$2:$B1347,2)</f>
        <v>Specific Items</v>
      </c>
      <c r="G1332">
        <f t="shared" si="244"/>
        <v>37</v>
      </c>
      <c r="H1332" s="7" t="str">
        <f>VLOOKUP($G1332,KeyValues!$S$2:$T$64,2)</f>
        <v>Scarf 2</v>
      </c>
      <c r="I1332">
        <f t="shared" si="243"/>
        <v>1331</v>
      </c>
      <c r="J1332">
        <f t="shared" si="245"/>
        <v>0</v>
      </c>
      <c r="K1332" s="8">
        <f>IF(OR($E1332=9,$E1332=5),VLOOKUP(J1332,KeyValues!$D$2:$E$562,2),IF(AND($E1332=14,NOT(VLOOKUP(J1332,KeyValues!$D$2:$E$562,2) = 0)),"???",0))</f>
        <v>0</v>
      </c>
      <c r="L1332">
        <f t="shared" si="246"/>
        <v>0</v>
      </c>
      <c r="M1332">
        <f t="shared" si="247"/>
        <v>0</v>
      </c>
      <c r="N1332">
        <f t="shared" si="248"/>
        <v>12</v>
      </c>
      <c r="O1332">
        <f t="shared" si="249"/>
        <v>0</v>
      </c>
      <c r="P1332">
        <f t="shared" si="250"/>
        <v>1</v>
      </c>
      <c r="Q1332">
        <f t="shared" si="251"/>
        <v>0</v>
      </c>
    </row>
    <row r="1333" spans="1:17" x14ac:dyDescent="0.25">
      <c r="A1333" t="s">
        <v>1331</v>
      </c>
      <c r="B1333" s="5" t="str">
        <f>VLOOKUP(I1333,KeyValues!$J$2:$K$1401,2)</f>
        <v>Croa-Torc</v>
      </c>
      <c r="C1333">
        <f t="shared" si="240"/>
        <v>2500</v>
      </c>
      <c r="D1333">
        <f t="shared" si="241"/>
        <v>125</v>
      </c>
      <c r="E1333">
        <f t="shared" si="242"/>
        <v>15</v>
      </c>
      <c r="F1333" s="7" t="str">
        <f>VLOOKUP(E1333,KeyValues!$A$2:$B1348,2)</f>
        <v>Specific Items</v>
      </c>
      <c r="G1333">
        <f t="shared" si="244"/>
        <v>54</v>
      </c>
      <c r="H1333" s="7" t="str">
        <f>VLOOKUP($G1333,KeyValues!$S$2:$T$64,2)</f>
        <v>Ring</v>
      </c>
      <c r="I1333">
        <f t="shared" si="243"/>
        <v>1332</v>
      </c>
      <c r="J1333">
        <f t="shared" si="245"/>
        <v>0</v>
      </c>
      <c r="K1333" s="8">
        <f>IF(OR($E1333=9,$E1333=5),VLOOKUP(J1333,KeyValues!$D$2:$E$562,2),IF(AND($E1333=14,NOT(VLOOKUP(J1333,KeyValues!$D$2:$E$562,2) = 0)),"???",0))</f>
        <v>0</v>
      </c>
      <c r="L1333">
        <f t="shared" si="246"/>
        <v>0</v>
      </c>
      <c r="M1333">
        <f t="shared" si="247"/>
        <v>0</v>
      </c>
      <c r="N1333">
        <f t="shared" si="248"/>
        <v>5</v>
      </c>
      <c r="O1333">
        <f t="shared" si="249"/>
        <v>0</v>
      </c>
      <c r="P1333">
        <f t="shared" si="250"/>
        <v>1</v>
      </c>
      <c r="Q1333">
        <f t="shared" si="251"/>
        <v>0</v>
      </c>
    </row>
    <row r="1334" spans="1:17" x14ac:dyDescent="0.25">
      <c r="A1334" t="s">
        <v>1332</v>
      </c>
      <c r="B1334" s="5" t="str">
        <f>VLOOKUP(I1334,KeyValues!$J$2:$K$1401,2)</f>
        <v>Toxi-Belt</v>
      </c>
      <c r="C1334">
        <f t="shared" si="240"/>
        <v>2500</v>
      </c>
      <c r="D1334">
        <f t="shared" si="241"/>
        <v>125</v>
      </c>
      <c r="E1334">
        <f t="shared" si="242"/>
        <v>15</v>
      </c>
      <c r="F1334" s="7" t="str">
        <f>VLOOKUP(E1334,KeyValues!$A$2:$B1349,2)</f>
        <v>Specific Items</v>
      </c>
      <c r="G1334">
        <f t="shared" si="244"/>
        <v>58</v>
      </c>
      <c r="H1334" s="7" t="str">
        <f>VLOOKUP($G1334,KeyValues!$S$2:$T$64,2)</f>
        <v>Belt</v>
      </c>
      <c r="I1334">
        <f t="shared" si="243"/>
        <v>1333</v>
      </c>
      <c r="J1334">
        <f t="shared" si="245"/>
        <v>0</v>
      </c>
      <c r="K1334" s="8">
        <f>IF(OR($E1334=9,$E1334=5),VLOOKUP(J1334,KeyValues!$D$2:$E$562,2),IF(AND($E1334=14,NOT(VLOOKUP(J1334,KeyValues!$D$2:$E$562,2) = 0)),"???",0))</f>
        <v>0</v>
      </c>
      <c r="L1334">
        <f t="shared" si="246"/>
        <v>0</v>
      </c>
      <c r="M1334">
        <f t="shared" si="247"/>
        <v>0</v>
      </c>
      <c r="N1334">
        <f t="shared" si="248"/>
        <v>1</v>
      </c>
      <c r="O1334">
        <f t="shared" si="249"/>
        <v>0</v>
      </c>
      <c r="P1334">
        <f t="shared" si="250"/>
        <v>1</v>
      </c>
      <c r="Q1334">
        <f t="shared" si="251"/>
        <v>0</v>
      </c>
    </row>
    <row r="1335" spans="1:17" x14ac:dyDescent="0.25">
      <c r="A1335" t="s">
        <v>1333</v>
      </c>
      <c r="B1335" s="5" t="str">
        <f>VLOOKUP(I1335,KeyValues!$J$2:$K$1401,2)</f>
        <v>Carni-Bow</v>
      </c>
      <c r="C1335">
        <f t="shared" si="240"/>
        <v>2500</v>
      </c>
      <c r="D1335">
        <f t="shared" si="241"/>
        <v>125</v>
      </c>
      <c r="E1335">
        <f t="shared" si="242"/>
        <v>15</v>
      </c>
      <c r="F1335" s="7" t="str">
        <f>VLOOKUP(E1335,KeyValues!$A$2:$B1350,2)</f>
        <v>Specific Items</v>
      </c>
      <c r="G1335">
        <f t="shared" si="244"/>
        <v>52</v>
      </c>
      <c r="H1335" s="7" t="str">
        <f>VLOOKUP($G1335,KeyValues!$S$2:$T$64,2)</f>
        <v>Tie</v>
      </c>
      <c r="I1335">
        <f t="shared" si="243"/>
        <v>1334</v>
      </c>
      <c r="J1335">
        <f t="shared" si="245"/>
        <v>0</v>
      </c>
      <c r="K1335" s="8">
        <f>IF(OR($E1335=9,$E1335=5),VLOOKUP(J1335,KeyValues!$D$2:$E$562,2),IF(AND($E1335=14,NOT(VLOOKUP(J1335,KeyValues!$D$2:$E$562,2) = 0)),"???",0))</f>
        <v>0</v>
      </c>
      <c r="L1335">
        <f t="shared" si="246"/>
        <v>0</v>
      </c>
      <c r="M1335">
        <f t="shared" si="247"/>
        <v>0</v>
      </c>
      <c r="N1335">
        <f t="shared" si="248"/>
        <v>4</v>
      </c>
      <c r="O1335">
        <f t="shared" si="249"/>
        <v>0</v>
      </c>
      <c r="P1335">
        <f t="shared" si="250"/>
        <v>1</v>
      </c>
      <c r="Q1335">
        <f t="shared" si="251"/>
        <v>0</v>
      </c>
    </row>
    <row r="1336" spans="1:17" x14ac:dyDescent="0.25">
      <c r="A1336" t="s">
        <v>1334</v>
      </c>
      <c r="B1336" s="5" t="str">
        <f>VLOOKUP(I1336,KeyValues!$J$2:$K$1401,2)</f>
        <v>Swim Bow</v>
      </c>
      <c r="C1336">
        <f t="shared" si="240"/>
        <v>2500</v>
      </c>
      <c r="D1336">
        <f t="shared" si="241"/>
        <v>125</v>
      </c>
      <c r="E1336">
        <f t="shared" si="242"/>
        <v>15</v>
      </c>
      <c r="F1336" s="7" t="str">
        <f>VLOOKUP(E1336,KeyValues!$A$2:$B1351,2)</f>
        <v>Specific Items</v>
      </c>
      <c r="G1336">
        <f t="shared" si="244"/>
        <v>52</v>
      </c>
      <c r="H1336" s="7" t="str">
        <f>VLOOKUP($G1336,KeyValues!$S$2:$T$64,2)</f>
        <v>Tie</v>
      </c>
      <c r="I1336">
        <f t="shared" si="243"/>
        <v>1335</v>
      </c>
      <c r="J1336">
        <f t="shared" si="245"/>
        <v>0</v>
      </c>
      <c r="K1336" s="8">
        <f>IF(OR($E1336=9,$E1336=5),VLOOKUP(J1336,KeyValues!$D$2:$E$562,2),IF(AND($E1336=14,NOT(VLOOKUP(J1336,KeyValues!$D$2:$E$562,2) = 0)),"???",0))</f>
        <v>0</v>
      </c>
      <c r="L1336">
        <f t="shared" si="246"/>
        <v>0</v>
      </c>
      <c r="M1336">
        <f t="shared" si="247"/>
        <v>0</v>
      </c>
      <c r="N1336">
        <f t="shared" si="248"/>
        <v>4</v>
      </c>
      <c r="O1336">
        <f t="shared" si="249"/>
        <v>0</v>
      </c>
      <c r="P1336">
        <f t="shared" si="250"/>
        <v>1</v>
      </c>
      <c r="Q1336">
        <f t="shared" si="251"/>
        <v>0</v>
      </c>
    </row>
    <row r="1337" spans="1:17" x14ac:dyDescent="0.25">
      <c r="A1337" t="s">
        <v>1335</v>
      </c>
      <c r="B1337" s="5" t="str">
        <f>VLOOKUP(I1337,KeyValues!$J$2:$K$1401,2)</f>
        <v>Lumi-Torc</v>
      </c>
      <c r="C1337">
        <f t="shared" si="240"/>
        <v>2500</v>
      </c>
      <c r="D1337">
        <f t="shared" si="241"/>
        <v>125</v>
      </c>
      <c r="E1337">
        <f t="shared" si="242"/>
        <v>15</v>
      </c>
      <c r="F1337" s="7" t="str">
        <f>VLOOKUP(E1337,KeyValues!$A$2:$B1352,2)</f>
        <v>Specific Items</v>
      </c>
      <c r="G1337">
        <f t="shared" si="244"/>
        <v>54</v>
      </c>
      <c r="H1337" s="7" t="str">
        <f>VLOOKUP($G1337,KeyValues!$S$2:$T$64,2)</f>
        <v>Ring</v>
      </c>
      <c r="I1337">
        <f t="shared" si="243"/>
        <v>1336</v>
      </c>
      <c r="J1337">
        <f t="shared" si="245"/>
        <v>0</v>
      </c>
      <c r="K1337" s="8">
        <f>IF(OR($E1337=9,$E1337=5),VLOOKUP(J1337,KeyValues!$D$2:$E$562,2),IF(AND($E1337=14,NOT(VLOOKUP(J1337,KeyValues!$D$2:$E$562,2) = 0)),"???",0))</f>
        <v>0</v>
      </c>
      <c r="L1337">
        <f t="shared" si="246"/>
        <v>0</v>
      </c>
      <c r="M1337">
        <f t="shared" si="247"/>
        <v>0</v>
      </c>
      <c r="N1337">
        <f t="shared" si="248"/>
        <v>5</v>
      </c>
      <c r="O1337">
        <f t="shared" si="249"/>
        <v>0</v>
      </c>
      <c r="P1337">
        <f t="shared" si="250"/>
        <v>1</v>
      </c>
      <c r="Q1337">
        <f t="shared" si="251"/>
        <v>0</v>
      </c>
    </row>
    <row r="1338" spans="1:17" x14ac:dyDescent="0.25">
      <c r="A1338" t="s">
        <v>1336</v>
      </c>
      <c r="B1338" s="5" t="str">
        <f>VLOOKUP(I1338,KeyValues!$J$2:$K$1401,2)</f>
        <v>Snowy Torc</v>
      </c>
      <c r="C1338">
        <f t="shared" si="240"/>
        <v>2500</v>
      </c>
      <c r="D1338">
        <f t="shared" si="241"/>
        <v>125</v>
      </c>
      <c r="E1338">
        <f t="shared" si="242"/>
        <v>15</v>
      </c>
      <c r="F1338" s="7" t="str">
        <f>VLOOKUP(E1338,KeyValues!$A$2:$B1353,2)</f>
        <v>Specific Items</v>
      </c>
      <c r="G1338">
        <f t="shared" si="244"/>
        <v>54</v>
      </c>
      <c r="H1338" s="7" t="str">
        <f>VLOOKUP($G1338,KeyValues!$S$2:$T$64,2)</f>
        <v>Ring</v>
      </c>
      <c r="I1338">
        <f t="shared" si="243"/>
        <v>1337</v>
      </c>
      <c r="J1338">
        <f t="shared" si="245"/>
        <v>0</v>
      </c>
      <c r="K1338" s="8">
        <f>IF(OR($E1338=9,$E1338=5),VLOOKUP(J1338,KeyValues!$D$2:$E$562,2),IF(AND($E1338=14,NOT(VLOOKUP(J1338,KeyValues!$D$2:$E$562,2) = 0)),"???",0))</f>
        <v>0</v>
      </c>
      <c r="L1338">
        <f t="shared" si="246"/>
        <v>0</v>
      </c>
      <c r="M1338">
        <f t="shared" si="247"/>
        <v>0</v>
      </c>
      <c r="N1338">
        <f t="shared" si="248"/>
        <v>5</v>
      </c>
      <c r="O1338">
        <f t="shared" si="249"/>
        <v>0</v>
      </c>
      <c r="P1338">
        <f t="shared" si="250"/>
        <v>1</v>
      </c>
      <c r="Q1338">
        <f t="shared" si="251"/>
        <v>0</v>
      </c>
    </row>
    <row r="1339" spans="1:17" x14ac:dyDescent="0.25">
      <c r="A1339" t="s">
        <v>1337</v>
      </c>
      <c r="B1339" s="5" t="str">
        <f>VLOOKUP(I1339,KeyValues!$J$2:$K$1401,2)</f>
        <v>Frozen Cape</v>
      </c>
      <c r="C1339">
        <f t="shared" si="240"/>
        <v>2500</v>
      </c>
      <c r="D1339">
        <f t="shared" si="241"/>
        <v>125</v>
      </c>
      <c r="E1339">
        <f t="shared" si="242"/>
        <v>15</v>
      </c>
      <c r="F1339" s="7" t="str">
        <f>VLOOKUP(E1339,KeyValues!$A$2:$B1354,2)</f>
        <v>Specific Items</v>
      </c>
      <c r="G1339">
        <f t="shared" si="244"/>
        <v>57</v>
      </c>
      <c r="H1339" s="7" t="str">
        <f>VLOOKUP($G1339,KeyValues!$S$2:$T$64,2)</f>
        <v>Robe</v>
      </c>
      <c r="I1339">
        <f t="shared" si="243"/>
        <v>1338</v>
      </c>
      <c r="J1339">
        <f t="shared" si="245"/>
        <v>0</v>
      </c>
      <c r="K1339" s="8">
        <f>IF(OR($E1339=9,$E1339=5),VLOOKUP(J1339,KeyValues!$D$2:$E$562,2),IF(AND($E1339=14,NOT(VLOOKUP(J1339,KeyValues!$D$2:$E$562,2) = 0)),"???",0))</f>
        <v>0</v>
      </c>
      <c r="L1339">
        <f t="shared" si="246"/>
        <v>0</v>
      </c>
      <c r="M1339">
        <f t="shared" si="247"/>
        <v>0</v>
      </c>
      <c r="N1339">
        <f t="shared" si="248"/>
        <v>15</v>
      </c>
      <c r="O1339">
        <f t="shared" si="249"/>
        <v>0</v>
      </c>
      <c r="P1339">
        <f t="shared" si="250"/>
        <v>1</v>
      </c>
      <c r="Q1339">
        <f t="shared" si="251"/>
        <v>0</v>
      </c>
    </row>
    <row r="1340" spans="1:17" x14ac:dyDescent="0.25">
      <c r="A1340" t="s">
        <v>1338</v>
      </c>
      <c r="B1340" s="5" t="str">
        <f>VLOOKUP(I1340,KeyValues!$J$2:$K$1401,2)</f>
        <v>Builder Sash</v>
      </c>
      <c r="C1340">
        <f t="shared" si="240"/>
        <v>2500</v>
      </c>
      <c r="D1340">
        <f t="shared" si="241"/>
        <v>125</v>
      </c>
      <c r="E1340">
        <f t="shared" si="242"/>
        <v>15</v>
      </c>
      <c r="F1340" s="7" t="str">
        <f>VLOOKUP(E1340,KeyValues!$A$2:$B1355,2)</f>
        <v>Specific Items</v>
      </c>
      <c r="G1340">
        <f t="shared" si="244"/>
        <v>37</v>
      </c>
      <c r="H1340" s="7" t="str">
        <f>VLOOKUP($G1340,KeyValues!$S$2:$T$64,2)</f>
        <v>Scarf 2</v>
      </c>
      <c r="I1340">
        <f t="shared" si="243"/>
        <v>1339</v>
      </c>
      <c r="J1340">
        <f t="shared" si="245"/>
        <v>0</v>
      </c>
      <c r="K1340" s="8">
        <f>IF(OR($E1340=9,$E1340=5),VLOOKUP(J1340,KeyValues!$D$2:$E$562,2),IF(AND($E1340=14,NOT(VLOOKUP(J1340,KeyValues!$D$2:$E$562,2) = 0)),"???",0))</f>
        <v>0</v>
      </c>
      <c r="L1340">
        <f t="shared" si="246"/>
        <v>0</v>
      </c>
      <c r="M1340">
        <f t="shared" si="247"/>
        <v>0</v>
      </c>
      <c r="N1340">
        <f t="shared" si="248"/>
        <v>0</v>
      </c>
      <c r="O1340">
        <f t="shared" si="249"/>
        <v>0</v>
      </c>
      <c r="P1340">
        <f t="shared" si="250"/>
        <v>1</v>
      </c>
      <c r="Q1340">
        <f t="shared" si="251"/>
        <v>0</v>
      </c>
    </row>
    <row r="1341" spans="1:17" x14ac:dyDescent="0.25">
      <c r="A1341" t="s">
        <v>1339</v>
      </c>
      <c r="B1341" s="5" t="str">
        <f>VLOOKUP(I1341,KeyValues!$J$2:$K$1401,2)</f>
        <v>Flabby Belt</v>
      </c>
      <c r="C1341">
        <f t="shared" si="240"/>
        <v>2500</v>
      </c>
      <c r="D1341">
        <f t="shared" si="241"/>
        <v>125</v>
      </c>
      <c r="E1341">
        <f t="shared" si="242"/>
        <v>15</v>
      </c>
      <c r="F1341" s="7" t="str">
        <f>VLOOKUP(E1341,KeyValues!$A$2:$B1356,2)</f>
        <v>Specific Items</v>
      </c>
      <c r="G1341">
        <f t="shared" si="244"/>
        <v>58</v>
      </c>
      <c r="H1341" s="7" t="str">
        <f>VLOOKUP($G1341,KeyValues!$S$2:$T$64,2)</f>
        <v>Belt</v>
      </c>
      <c r="I1341">
        <f t="shared" si="243"/>
        <v>1340</v>
      </c>
      <c r="J1341">
        <f t="shared" si="245"/>
        <v>0</v>
      </c>
      <c r="K1341" s="8">
        <f>IF(OR($E1341=9,$E1341=5),VLOOKUP(J1341,KeyValues!$D$2:$E$562,2),IF(AND($E1341=14,NOT(VLOOKUP(J1341,KeyValues!$D$2:$E$562,2) = 0)),"???",0))</f>
        <v>0</v>
      </c>
      <c r="L1341">
        <f t="shared" si="246"/>
        <v>0</v>
      </c>
      <c r="M1341">
        <f t="shared" si="247"/>
        <v>0</v>
      </c>
      <c r="N1341">
        <f t="shared" si="248"/>
        <v>1</v>
      </c>
      <c r="O1341">
        <f t="shared" si="249"/>
        <v>0</v>
      </c>
      <c r="P1341">
        <f t="shared" si="250"/>
        <v>1</v>
      </c>
      <c r="Q1341">
        <f t="shared" si="251"/>
        <v>0</v>
      </c>
    </row>
    <row r="1342" spans="1:17" x14ac:dyDescent="0.25">
      <c r="A1342" t="s">
        <v>1340</v>
      </c>
      <c r="B1342" s="5" t="str">
        <f>VLOOKUP(I1342,KeyValues!$J$2:$K$1401,2)</f>
        <v>Rhyperi-Torc</v>
      </c>
      <c r="C1342">
        <f t="shared" si="240"/>
        <v>2500</v>
      </c>
      <c r="D1342">
        <f t="shared" si="241"/>
        <v>125</v>
      </c>
      <c r="E1342">
        <f t="shared" si="242"/>
        <v>15</v>
      </c>
      <c r="F1342" s="7" t="str">
        <f>VLOOKUP(E1342,KeyValues!$A$2:$B1357,2)</f>
        <v>Specific Items</v>
      </c>
      <c r="G1342">
        <f t="shared" si="244"/>
        <v>54</v>
      </c>
      <c r="H1342" s="7" t="str">
        <f>VLOOKUP($G1342,KeyValues!$S$2:$T$64,2)</f>
        <v>Ring</v>
      </c>
      <c r="I1342">
        <f t="shared" si="243"/>
        <v>1341</v>
      </c>
      <c r="J1342">
        <f t="shared" si="245"/>
        <v>0</v>
      </c>
      <c r="K1342" s="8">
        <f>IF(OR($E1342=9,$E1342=5),VLOOKUP(J1342,KeyValues!$D$2:$E$562,2),IF(AND($E1342=14,NOT(VLOOKUP(J1342,KeyValues!$D$2:$E$562,2) = 0)),"???",0))</f>
        <v>0</v>
      </c>
      <c r="L1342">
        <f t="shared" si="246"/>
        <v>0</v>
      </c>
      <c r="M1342">
        <f t="shared" si="247"/>
        <v>0</v>
      </c>
      <c r="N1342">
        <f t="shared" si="248"/>
        <v>5</v>
      </c>
      <c r="O1342">
        <f t="shared" si="249"/>
        <v>0</v>
      </c>
      <c r="P1342">
        <f t="shared" si="250"/>
        <v>1</v>
      </c>
      <c r="Q1342">
        <f t="shared" si="251"/>
        <v>0</v>
      </c>
    </row>
    <row r="1343" spans="1:17" x14ac:dyDescent="0.25">
      <c r="A1343" t="s">
        <v>1341</v>
      </c>
      <c r="B1343" s="5" t="str">
        <f>VLOOKUP(I1343,KeyValues!$J$2:$K$1401,2)</f>
        <v>Clinging Bow</v>
      </c>
      <c r="C1343">
        <f t="shared" si="240"/>
        <v>2500</v>
      </c>
      <c r="D1343">
        <f t="shared" si="241"/>
        <v>125</v>
      </c>
      <c r="E1343">
        <f t="shared" si="242"/>
        <v>15</v>
      </c>
      <c r="F1343" s="7" t="str">
        <f>VLOOKUP(E1343,KeyValues!$A$2:$B1358,2)</f>
        <v>Specific Items</v>
      </c>
      <c r="G1343">
        <f t="shared" si="244"/>
        <v>52</v>
      </c>
      <c r="H1343" s="7" t="str">
        <f>VLOOKUP($G1343,KeyValues!$S$2:$T$64,2)</f>
        <v>Tie</v>
      </c>
      <c r="I1343">
        <f t="shared" si="243"/>
        <v>1342</v>
      </c>
      <c r="J1343">
        <f t="shared" si="245"/>
        <v>0</v>
      </c>
      <c r="K1343" s="8">
        <f>IF(OR($E1343=9,$E1343=5),VLOOKUP(J1343,KeyValues!$D$2:$E$562,2),IF(AND($E1343=14,NOT(VLOOKUP(J1343,KeyValues!$D$2:$E$562,2) = 0)),"???",0))</f>
        <v>0</v>
      </c>
      <c r="L1343">
        <f t="shared" si="246"/>
        <v>0</v>
      </c>
      <c r="M1343">
        <f t="shared" si="247"/>
        <v>0</v>
      </c>
      <c r="N1343">
        <f t="shared" si="248"/>
        <v>4</v>
      </c>
      <c r="O1343">
        <f t="shared" si="249"/>
        <v>0</v>
      </c>
      <c r="P1343">
        <f t="shared" si="250"/>
        <v>1</v>
      </c>
      <c r="Q1343">
        <f t="shared" si="251"/>
        <v>0</v>
      </c>
    </row>
    <row r="1344" spans="1:17" x14ac:dyDescent="0.25">
      <c r="A1344" t="s">
        <v>1342</v>
      </c>
      <c r="B1344" s="5" t="str">
        <f>VLOOKUP(I1344,KeyValues!$J$2:$K$1401,2)</f>
        <v>Yanmega Bow</v>
      </c>
      <c r="C1344">
        <f t="shared" si="240"/>
        <v>2500</v>
      </c>
      <c r="D1344">
        <f t="shared" si="241"/>
        <v>125</v>
      </c>
      <c r="E1344">
        <f t="shared" si="242"/>
        <v>15</v>
      </c>
      <c r="F1344" s="7" t="str">
        <f>VLOOKUP(E1344,KeyValues!$A$2:$B1359,2)</f>
        <v>Specific Items</v>
      </c>
      <c r="G1344">
        <f t="shared" si="244"/>
        <v>52</v>
      </c>
      <c r="H1344" s="7" t="str">
        <f>VLOOKUP($G1344,KeyValues!$S$2:$T$64,2)</f>
        <v>Tie</v>
      </c>
      <c r="I1344">
        <f t="shared" si="243"/>
        <v>1343</v>
      </c>
      <c r="J1344">
        <f t="shared" si="245"/>
        <v>0</v>
      </c>
      <c r="K1344" s="8">
        <f>IF(OR($E1344=9,$E1344=5),VLOOKUP(J1344,KeyValues!$D$2:$E$562,2),IF(AND($E1344=14,NOT(VLOOKUP(J1344,KeyValues!$D$2:$E$562,2) = 0)),"???",0))</f>
        <v>0</v>
      </c>
      <c r="L1344">
        <f t="shared" si="246"/>
        <v>0</v>
      </c>
      <c r="M1344">
        <f t="shared" si="247"/>
        <v>0</v>
      </c>
      <c r="N1344">
        <f t="shared" si="248"/>
        <v>4</v>
      </c>
      <c r="O1344">
        <f t="shared" si="249"/>
        <v>0</v>
      </c>
      <c r="P1344">
        <f t="shared" si="250"/>
        <v>1</v>
      </c>
      <c r="Q1344">
        <f t="shared" si="251"/>
        <v>0</v>
      </c>
    </row>
    <row r="1345" spans="1:17" x14ac:dyDescent="0.25">
      <c r="A1345" t="s">
        <v>1343</v>
      </c>
      <c r="B1345" s="5" t="str">
        <f>VLOOKUP(I1345,KeyValues!$J$2:$K$1401,2)</f>
        <v>Gliscor Cape</v>
      </c>
      <c r="C1345">
        <f t="shared" si="240"/>
        <v>2500</v>
      </c>
      <c r="D1345">
        <f t="shared" si="241"/>
        <v>125</v>
      </c>
      <c r="E1345">
        <f t="shared" si="242"/>
        <v>15</v>
      </c>
      <c r="F1345" s="7" t="str">
        <f>VLOOKUP(E1345,KeyValues!$A$2:$B1360,2)</f>
        <v>Specific Items</v>
      </c>
      <c r="G1345">
        <f t="shared" si="244"/>
        <v>57</v>
      </c>
      <c r="H1345" s="7" t="str">
        <f>VLOOKUP($G1345,KeyValues!$S$2:$T$64,2)</f>
        <v>Robe</v>
      </c>
      <c r="I1345">
        <f t="shared" si="243"/>
        <v>1344</v>
      </c>
      <c r="J1345">
        <f t="shared" si="245"/>
        <v>0</v>
      </c>
      <c r="K1345" s="8">
        <f>IF(OR($E1345=9,$E1345=5),VLOOKUP(J1345,KeyValues!$D$2:$E$562,2),IF(AND($E1345=14,NOT(VLOOKUP(J1345,KeyValues!$D$2:$E$562,2) = 0)),"???",0))</f>
        <v>0</v>
      </c>
      <c r="L1345">
        <f t="shared" si="246"/>
        <v>0</v>
      </c>
      <c r="M1345">
        <f t="shared" si="247"/>
        <v>0</v>
      </c>
      <c r="N1345">
        <f t="shared" si="248"/>
        <v>15</v>
      </c>
      <c r="O1345">
        <f t="shared" si="249"/>
        <v>0</v>
      </c>
      <c r="P1345">
        <f t="shared" si="250"/>
        <v>1</v>
      </c>
      <c r="Q1345">
        <f t="shared" si="251"/>
        <v>0</v>
      </c>
    </row>
    <row r="1346" spans="1:17" x14ac:dyDescent="0.25">
      <c r="A1346" t="s">
        <v>1344</v>
      </c>
      <c r="B1346" s="5" t="str">
        <f>VLOOKUP(I1346,KeyValues!$J$2:$K$1401,2)</f>
        <v>Glacier Cape</v>
      </c>
      <c r="C1346">
        <f t="shared" ref="C1346:C1400" si="252">HEX2DEC(MID($A1346,4,2)&amp;MID($A1346,1,2))</f>
        <v>2500</v>
      </c>
      <c r="D1346">
        <f t="shared" ref="D1346:D1400" si="253">HEX2DEC(MID($A1346,10,2)&amp;MID($A1346,7,2))</f>
        <v>125</v>
      </c>
      <c r="E1346">
        <f t="shared" ref="E1346:E1400" si="254">HEX2DEC(MID($A1346,13,2))</f>
        <v>15</v>
      </c>
      <c r="F1346" s="7" t="str">
        <f>VLOOKUP(E1346,KeyValues!$A$2:$B1361,2)</f>
        <v>Specific Items</v>
      </c>
      <c r="G1346">
        <f t="shared" si="244"/>
        <v>57</v>
      </c>
      <c r="H1346" s="7" t="str">
        <f>VLOOKUP($G1346,KeyValues!$S$2:$T$64,2)</f>
        <v>Robe</v>
      </c>
      <c r="I1346">
        <f t="shared" ref="I1346:I1400" si="255">HEX2DEC(MID($A1346,22,2)&amp;MID($A1346,19,2))</f>
        <v>1345</v>
      </c>
      <c r="J1346">
        <f t="shared" si="245"/>
        <v>0</v>
      </c>
      <c r="K1346" s="8">
        <f>IF(OR($E1346=9,$E1346=5),VLOOKUP(J1346,KeyValues!$D$2:$E$562,2),IF(AND($E1346=14,NOT(VLOOKUP(J1346,KeyValues!$D$2:$E$562,2) = 0)),"???",0))</f>
        <v>0</v>
      </c>
      <c r="L1346">
        <f t="shared" si="246"/>
        <v>0</v>
      </c>
      <c r="M1346">
        <f t="shared" si="247"/>
        <v>0</v>
      </c>
      <c r="N1346">
        <f t="shared" si="248"/>
        <v>15</v>
      </c>
      <c r="O1346">
        <f t="shared" si="249"/>
        <v>0</v>
      </c>
      <c r="P1346">
        <f t="shared" si="250"/>
        <v>1</v>
      </c>
      <c r="Q1346">
        <f t="shared" si="251"/>
        <v>0</v>
      </c>
    </row>
    <row r="1347" spans="1:17" x14ac:dyDescent="0.25">
      <c r="A1347" t="s">
        <v>1345</v>
      </c>
      <c r="B1347" s="5" t="str">
        <f>VLOOKUP(I1347,KeyValues!$J$2:$K$1401,2)</f>
        <v>Best Scarf</v>
      </c>
      <c r="C1347">
        <f t="shared" si="252"/>
        <v>2500</v>
      </c>
      <c r="D1347">
        <f t="shared" si="253"/>
        <v>125</v>
      </c>
      <c r="E1347">
        <f t="shared" si="254"/>
        <v>15</v>
      </c>
      <c r="F1347" s="7" t="str">
        <f>VLOOKUP(E1347,KeyValues!$A$2:$B1362,2)</f>
        <v>Specific Items</v>
      </c>
      <c r="G1347">
        <f t="shared" ref="G1347:G1400" si="256">HEX2DEC(MID($A1347,16,2))</f>
        <v>37</v>
      </c>
      <c r="H1347" s="7" t="str">
        <f>VLOOKUP($G1347,KeyValues!$S$2:$T$64,2)</f>
        <v>Scarf 2</v>
      </c>
      <c r="I1347">
        <f t="shared" si="255"/>
        <v>1346</v>
      </c>
      <c r="J1347">
        <f t="shared" ref="J1347:J1400" si="257">HEX2DEC(MID($A1347,28,2)&amp;MID($A1347,25,2))</f>
        <v>0</v>
      </c>
      <c r="K1347" s="8">
        <f>IF(OR($E1347=9,$E1347=5),VLOOKUP(J1347,KeyValues!$D$2:$E$562,2),IF(AND($E1347=14,NOT(VLOOKUP(J1347,KeyValues!$D$2:$E$562,2) = 0)),"???",0))</f>
        <v>0</v>
      </c>
      <c r="L1347">
        <f t="shared" ref="L1347:L1400" si="258">HEX2DEC(MID($A1347,31,2))</f>
        <v>0</v>
      </c>
      <c r="M1347">
        <f t="shared" ref="M1347:M1400" si="259">HEX2DEC(MID($A1347,34,2))</f>
        <v>0</v>
      </c>
      <c r="N1347">
        <f t="shared" ref="N1347:N1400" si="260">HEX2DEC(MID($A1347,37,2))</f>
        <v>12</v>
      </c>
      <c r="O1347">
        <f t="shared" ref="O1347:O1400" si="261">HEX2DEC(MID($A1347,40,2))</f>
        <v>0</v>
      </c>
      <c r="P1347">
        <f t="shared" ref="P1347:P1400" si="262">HEX2DEC(MID($A1347,43,2))</f>
        <v>1</v>
      </c>
      <c r="Q1347">
        <f t="shared" ref="Q1347:Q1400" si="263">HEX2DEC(MID($A1347,46,2))</f>
        <v>0</v>
      </c>
    </row>
    <row r="1348" spans="1:17" x14ac:dyDescent="0.25">
      <c r="A1348" t="s">
        <v>1346</v>
      </c>
      <c r="B1348" s="5" t="str">
        <f>VLOOKUP(I1348,KeyValues!$J$2:$K$1401,2)</f>
        <v>Gallant Torc</v>
      </c>
      <c r="C1348">
        <f t="shared" si="252"/>
        <v>2500</v>
      </c>
      <c r="D1348">
        <f t="shared" si="253"/>
        <v>125</v>
      </c>
      <c r="E1348">
        <f t="shared" si="254"/>
        <v>15</v>
      </c>
      <c r="F1348" s="7" t="str">
        <f>VLOOKUP(E1348,KeyValues!$A$2:$B1363,2)</f>
        <v>Specific Items</v>
      </c>
      <c r="G1348">
        <f t="shared" si="256"/>
        <v>54</v>
      </c>
      <c r="H1348" s="7" t="str">
        <f>VLOOKUP($G1348,KeyValues!$S$2:$T$64,2)</f>
        <v>Ring</v>
      </c>
      <c r="I1348">
        <f t="shared" si="255"/>
        <v>1347</v>
      </c>
      <c r="J1348">
        <f t="shared" si="257"/>
        <v>0</v>
      </c>
      <c r="K1348" s="8">
        <f>IF(OR($E1348=9,$E1348=5),VLOOKUP(J1348,KeyValues!$D$2:$E$562,2),IF(AND($E1348=14,NOT(VLOOKUP(J1348,KeyValues!$D$2:$E$562,2) = 0)),"???",0))</f>
        <v>0</v>
      </c>
      <c r="L1348">
        <f t="shared" si="258"/>
        <v>0</v>
      </c>
      <c r="M1348">
        <f t="shared" si="259"/>
        <v>0</v>
      </c>
      <c r="N1348">
        <f t="shared" si="260"/>
        <v>5</v>
      </c>
      <c r="O1348">
        <f t="shared" si="261"/>
        <v>0</v>
      </c>
      <c r="P1348">
        <f t="shared" si="262"/>
        <v>1</v>
      </c>
      <c r="Q1348">
        <f t="shared" si="263"/>
        <v>0</v>
      </c>
    </row>
    <row r="1349" spans="1:17" x14ac:dyDescent="0.25">
      <c r="A1349" t="s">
        <v>1347</v>
      </c>
      <c r="B1349" s="5" t="str">
        <f>VLOOKUP(I1349,KeyValues!$J$2:$K$1401,2)</f>
        <v>Probo-Hat</v>
      </c>
      <c r="C1349">
        <f t="shared" si="252"/>
        <v>2500</v>
      </c>
      <c r="D1349">
        <f t="shared" si="253"/>
        <v>125</v>
      </c>
      <c r="E1349">
        <f t="shared" si="254"/>
        <v>15</v>
      </c>
      <c r="F1349" s="7" t="str">
        <f>VLOOKUP(E1349,KeyValues!$A$2:$B1364,2)</f>
        <v>Specific Items</v>
      </c>
      <c r="G1349">
        <f t="shared" si="256"/>
        <v>43</v>
      </c>
      <c r="H1349" s="7" t="str">
        <f>VLOOKUP($G1349,KeyValues!$S$2:$T$64,2)</f>
        <v>Hat</v>
      </c>
      <c r="I1349">
        <f t="shared" si="255"/>
        <v>1348</v>
      </c>
      <c r="J1349">
        <f t="shared" si="257"/>
        <v>0</v>
      </c>
      <c r="K1349" s="8">
        <f>IF(OR($E1349=9,$E1349=5),VLOOKUP(J1349,KeyValues!$D$2:$E$562,2),IF(AND($E1349=14,NOT(VLOOKUP(J1349,KeyValues!$D$2:$E$562,2) = 0)),"???",0))</f>
        <v>0</v>
      </c>
      <c r="L1349">
        <f t="shared" si="258"/>
        <v>0</v>
      </c>
      <c r="M1349">
        <f t="shared" si="259"/>
        <v>0</v>
      </c>
      <c r="N1349">
        <f t="shared" si="260"/>
        <v>13</v>
      </c>
      <c r="O1349">
        <f t="shared" si="261"/>
        <v>0</v>
      </c>
      <c r="P1349">
        <f t="shared" si="262"/>
        <v>1</v>
      </c>
      <c r="Q1349">
        <f t="shared" si="263"/>
        <v>0</v>
      </c>
    </row>
    <row r="1350" spans="1:17" x14ac:dyDescent="0.25">
      <c r="A1350" t="s">
        <v>1348</v>
      </c>
      <c r="B1350" s="5" t="str">
        <f>VLOOKUP(I1350,KeyValues!$J$2:$K$1401,2)</f>
        <v>Unlucky Sash</v>
      </c>
      <c r="C1350">
        <f t="shared" si="252"/>
        <v>2500</v>
      </c>
      <c r="D1350">
        <f t="shared" si="253"/>
        <v>125</v>
      </c>
      <c r="E1350">
        <f t="shared" si="254"/>
        <v>15</v>
      </c>
      <c r="F1350" s="7" t="str">
        <f>VLOOKUP(E1350,KeyValues!$A$2:$B1365,2)</f>
        <v>Specific Items</v>
      </c>
      <c r="G1350">
        <f t="shared" si="256"/>
        <v>37</v>
      </c>
      <c r="H1350" s="7" t="str">
        <f>VLOOKUP($G1350,KeyValues!$S$2:$T$64,2)</f>
        <v>Scarf 2</v>
      </c>
      <c r="I1350">
        <f t="shared" si="255"/>
        <v>1349</v>
      </c>
      <c r="J1350">
        <f t="shared" si="257"/>
        <v>0</v>
      </c>
      <c r="K1350" s="8">
        <f>IF(OR($E1350=9,$E1350=5),VLOOKUP(J1350,KeyValues!$D$2:$E$562,2),IF(AND($E1350=14,NOT(VLOOKUP(J1350,KeyValues!$D$2:$E$562,2) = 0)),"???",0))</f>
        <v>0</v>
      </c>
      <c r="L1350">
        <f t="shared" si="258"/>
        <v>0</v>
      </c>
      <c r="M1350">
        <f t="shared" si="259"/>
        <v>0</v>
      </c>
      <c r="N1350">
        <f t="shared" si="260"/>
        <v>0</v>
      </c>
      <c r="O1350">
        <f t="shared" si="261"/>
        <v>0</v>
      </c>
      <c r="P1350">
        <f t="shared" si="262"/>
        <v>1</v>
      </c>
      <c r="Q1350">
        <f t="shared" si="263"/>
        <v>0</v>
      </c>
    </row>
    <row r="1351" spans="1:17" x14ac:dyDescent="0.25">
      <c r="A1351" t="s">
        <v>1349</v>
      </c>
      <c r="B1351" s="5" t="str">
        <f>VLOOKUP(I1351,KeyValues!$J$2:$K$1401,2)</f>
        <v>Froslass Bow</v>
      </c>
      <c r="C1351">
        <f t="shared" si="252"/>
        <v>2500</v>
      </c>
      <c r="D1351">
        <f t="shared" si="253"/>
        <v>125</v>
      </c>
      <c r="E1351">
        <f t="shared" si="254"/>
        <v>15</v>
      </c>
      <c r="F1351" s="7" t="str">
        <f>VLOOKUP(E1351,KeyValues!$A$2:$B1366,2)</f>
        <v>Specific Items</v>
      </c>
      <c r="G1351">
        <f t="shared" si="256"/>
        <v>52</v>
      </c>
      <c r="H1351" s="7" t="str">
        <f>VLOOKUP($G1351,KeyValues!$S$2:$T$64,2)</f>
        <v>Tie</v>
      </c>
      <c r="I1351">
        <f t="shared" si="255"/>
        <v>1350</v>
      </c>
      <c r="J1351">
        <f t="shared" si="257"/>
        <v>0</v>
      </c>
      <c r="K1351" s="8">
        <f>IF(OR($E1351=9,$E1351=5),VLOOKUP(J1351,KeyValues!$D$2:$E$562,2),IF(AND($E1351=14,NOT(VLOOKUP(J1351,KeyValues!$D$2:$E$562,2) = 0)),"???",0))</f>
        <v>0</v>
      </c>
      <c r="L1351">
        <f t="shared" si="258"/>
        <v>0</v>
      </c>
      <c r="M1351">
        <f t="shared" si="259"/>
        <v>0</v>
      </c>
      <c r="N1351">
        <f t="shared" si="260"/>
        <v>4</v>
      </c>
      <c r="O1351">
        <f t="shared" si="261"/>
        <v>0</v>
      </c>
      <c r="P1351">
        <f t="shared" si="262"/>
        <v>1</v>
      </c>
      <c r="Q1351">
        <f t="shared" si="263"/>
        <v>0</v>
      </c>
    </row>
    <row r="1352" spans="1:17" x14ac:dyDescent="0.25">
      <c r="A1352" t="s">
        <v>1350</v>
      </c>
      <c r="B1352" s="5" t="str">
        <f>VLOOKUP(I1352,KeyValues!$J$2:$K$1401,2)</f>
        <v>Purify Veil</v>
      </c>
      <c r="C1352">
        <f t="shared" si="252"/>
        <v>2500</v>
      </c>
      <c r="D1352">
        <f t="shared" si="253"/>
        <v>125</v>
      </c>
      <c r="E1352">
        <f t="shared" si="254"/>
        <v>15</v>
      </c>
      <c r="F1352" s="7" t="str">
        <f>VLOOKUP(E1352,KeyValues!$A$2:$B1367,2)</f>
        <v>Specific Items</v>
      </c>
      <c r="G1352">
        <f t="shared" si="256"/>
        <v>56</v>
      </c>
      <c r="H1352" s="7" t="str">
        <f>VLOOKUP($G1352,KeyValues!$S$2:$T$64,2)</f>
        <v>Silk 2</v>
      </c>
      <c r="I1352">
        <f t="shared" si="255"/>
        <v>1351</v>
      </c>
      <c r="J1352">
        <f t="shared" si="257"/>
        <v>0</v>
      </c>
      <c r="K1352" s="8">
        <f>IF(OR($E1352=9,$E1352=5),VLOOKUP(J1352,KeyValues!$D$2:$E$562,2),IF(AND($E1352=14,NOT(VLOOKUP(J1352,KeyValues!$D$2:$E$562,2) = 0)),"???",0))</f>
        <v>0</v>
      </c>
      <c r="L1352">
        <f t="shared" si="258"/>
        <v>0</v>
      </c>
      <c r="M1352">
        <f t="shared" si="259"/>
        <v>0</v>
      </c>
      <c r="N1352">
        <f t="shared" si="260"/>
        <v>2</v>
      </c>
      <c r="O1352">
        <f t="shared" si="261"/>
        <v>0</v>
      </c>
      <c r="P1352">
        <f t="shared" si="262"/>
        <v>1</v>
      </c>
      <c r="Q1352">
        <f t="shared" si="263"/>
        <v>0</v>
      </c>
    </row>
    <row r="1353" spans="1:17" x14ac:dyDescent="0.25">
      <c r="A1353" t="s">
        <v>1351</v>
      </c>
      <c r="B1353" s="5" t="str">
        <f>VLOOKUP(I1353,KeyValues!$J$2:$K$1401,2)</f>
        <v>$$$</v>
      </c>
      <c r="C1353">
        <f t="shared" si="252"/>
        <v>2500</v>
      </c>
      <c r="D1353">
        <f t="shared" si="253"/>
        <v>125</v>
      </c>
      <c r="E1353">
        <f t="shared" si="254"/>
        <v>15</v>
      </c>
      <c r="F1353" s="7" t="str">
        <f>VLOOKUP(E1353,KeyValues!$A$2:$B1368,2)</f>
        <v>Specific Items</v>
      </c>
      <c r="G1353">
        <f t="shared" si="256"/>
        <v>0</v>
      </c>
      <c r="H1353" s="7" t="str">
        <f>VLOOKUP($G1353,KeyValues!$S$2:$T$64,2)</f>
        <v>Stick</v>
      </c>
      <c r="I1353">
        <f t="shared" si="255"/>
        <v>1352</v>
      </c>
      <c r="J1353">
        <f t="shared" si="257"/>
        <v>0</v>
      </c>
      <c r="K1353" s="8">
        <f>IF(OR($E1353=9,$E1353=5),VLOOKUP(J1353,KeyValues!$D$2:$E$562,2),IF(AND($E1353=14,NOT(VLOOKUP(J1353,KeyValues!$D$2:$E$562,2) = 0)),"???",0))</f>
        <v>0</v>
      </c>
      <c r="L1353">
        <f t="shared" si="258"/>
        <v>0</v>
      </c>
      <c r="M1353">
        <f t="shared" si="259"/>
        <v>0</v>
      </c>
      <c r="N1353">
        <f t="shared" si="260"/>
        <v>0</v>
      </c>
      <c r="O1353">
        <f t="shared" si="261"/>
        <v>0</v>
      </c>
      <c r="P1353">
        <f t="shared" si="262"/>
        <v>0</v>
      </c>
      <c r="Q1353">
        <f t="shared" si="263"/>
        <v>0</v>
      </c>
    </row>
    <row r="1354" spans="1:17" x14ac:dyDescent="0.25">
      <c r="A1354" t="s">
        <v>1352</v>
      </c>
      <c r="B1354" s="5" t="str">
        <f>VLOOKUP(I1354,KeyValues!$J$2:$K$1401,2)</f>
        <v>$$$</v>
      </c>
      <c r="C1354">
        <f t="shared" si="252"/>
        <v>2500</v>
      </c>
      <c r="D1354">
        <f t="shared" si="253"/>
        <v>125</v>
      </c>
      <c r="E1354">
        <f t="shared" si="254"/>
        <v>15</v>
      </c>
      <c r="F1354" s="7" t="str">
        <f>VLOOKUP(E1354,KeyValues!$A$2:$B1369,2)</f>
        <v>Specific Items</v>
      </c>
      <c r="G1354">
        <f t="shared" si="256"/>
        <v>0</v>
      </c>
      <c r="H1354" s="7" t="str">
        <f>VLOOKUP($G1354,KeyValues!$S$2:$T$64,2)</f>
        <v>Stick</v>
      </c>
      <c r="I1354">
        <f t="shared" si="255"/>
        <v>1353</v>
      </c>
      <c r="J1354">
        <f t="shared" si="257"/>
        <v>0</v>
      </c>
      <c r="K1354" s="8">
        <f>IF(OR($E1354=9,$E1354=5),VLOOKUP(J1354,KeyValues!$D$2:$E$562,2),IF(AND($E1354=14,NOT(VLOOKUP(J1354,KeyValues!$D$2:$E$562,2) = 0)),"???",0))</f>
        <v>0</v>
      </c>
      <c r="L1354">
        <f t="shared" si="258"/>
        <v>0</v>
      </c>
      <c r="M1354">
        <f t="shared" si="259"/>
        <v>0</v>
      </c>
      <c r="N1354">
        <f t="shared" si="260"/>
        <v>0</v>
      </c>
      <c r="O1354">
        <f t="shared" si="261"/>
        <v>0</v>
      </c>
      <c r="P1354">
        <f t="shared" si="262"/>
        <v>0</v>
      </c>
      <c r="Q1354">
        <f t="shared" si="263"/>
        <v>0</v>
      </c>
    </row>
    <row r="1355" spans="1:17" x14ac:dyDescent="0.25">
      <c r="A1355" t="s">
        <v>1353</v>
      </c>
      <c r="B1355" s="5" t="str">
        <f>VLOOKUP(I1355,KeyValues!$J$2:$K$1401,2)</f>
        <v>$$$</v>
      </c>
      <c r="C1355">
        <f t="shared" si="252"/>
        <v>2500</v>
      </c>
      <c r="D1355">
        <f t="shared" si="253"/>
        <v>125</v>
      </c>
      <c r="E1355">
        <f t="shared" si="254"/>
        <v>15</v>
      </c>
      <c r="F1355" s="7" t="str">
        <f>VLOOKUP(E1355,KeyValues!$A$2:$B1370,2)</f>
        <v>Specific Items</v>
      </c>
      <c r="G1355">
        <f t="shared" si="256"/>
        <v>0</v>
      </c>
      <c r="H1355" s="7" t="str">
        <f>VLOOKUP($G1355,KeyValues!$S$2:$T$64,2)</f>
        <v>Stick</v>
      </c>
      <c r="I1355">
        <f t="shared" si="255"/>
        <v>1354</v>
      </c>
      <c r="J1355">
        <f t="shared" si="257"/>
        <v>0</v>
      </c>
      <c r="K1355" s="8">
        <f>IF(OR($E1355=9,$E1355=5),VLOOKUP(J1355,KeyValues!$D$2:$E$562,2),IF(AND($E1355=14,NOT(VLOOKUP(J1355,KeyValues!$D$2:$E$562,2) = 0)),"???",0))</f>
        <v>0</v>
      </c>
      <c r="L1355">
        <f t="shared" si="258"/>
        <v>0</v>
      </c>
      <c r="M1355">
        <f t="shared" si="259"/>
        <v>0</v>
      </c>
      <c r="N1355">
        <f t="shared" si="260"/>
        <v>0</v>
      </c>
      <c r="O1355">
        <f t="shared" si="261"/>
        <v>0</v>
      </c>
      <c r="P1355">
        <f t="shared" si="262"/>
        <v>0</v>
      </c>
      <c r="Q1355">
        <f t="shared" si="263"/>
        <v>0</v>
      </c>
    </row>
    <row r="1356" spans="1:17" x14ac:dyDescent="0.25">
      <c r="A1356" t="s">
        <v>1354</v>
      </c>
      <c r="B1356" s="5" t="str">
        <f>VLOOKUP(I1356,KeyValues!$J$2:$K$1401,2)</f>
        <v>$$$</v>
      </c>
      <c r="C1356">
        <f t="shared" si="252"/>
        <v>2500</v>
      </c>
      <c r="D1356">
        <f t="shared" si="253"/>
        <v>125</v>
      </c>
      <c r="E1356">
        <f t="shared" si="254"/>
        <v>15</v>
      </c>
      <c r="F1356" s="7" t="str">
        <f>VLOOKUP(E1356,KeyValues!$A$2:$B1371,2)</f>
        <v>Specific Items</v>
      </c>
      <c r="G1356">
        <f t="shared" si="256"/>
        <v>0</v>
      </c>
      <c r="H1356" s="7" t="str">
        <f>VLOOKUP($G1356,KeyValues!$S$2:$T$64,2)</f>
        <v>Stick</v>
      </c>
      <c r="I1356">
        <f t="shared" si="255"/>
        <v>1355</v>
      </c>
      <c r="J1356">
        <f t="shared" si="257"/>
        <v>0</v>
      </c>
      <c r="K1356" s="8">
        <f>IF(OR($E1356=9,$E1356=5),VLOOKUP(J1356,KeyValues!$D$2:$E$562,2),IF(AND($E1356=14,NOT(VLOOKUP(J1356,KeyValues!$D$2:$E$562,2) = 0)),"???",0))</f>
        <v>0</v>
      </c>
      <c r="L1356">
        <f t="shared" si="258"/>
        <v>0</v>
      </c>
      <c r="M1356">
        <f t="shared" si="259"/>
        <v>0</v>
      </c>
      <c r="N1356">
        <f t="shared" si="260"/>
        <v>0</v>
      </c>
      <c r="O1356">
        <f t="shared" si="261"/>
        <v>0</v>
      </c>
      <c r="P1356">
        <f t="shared" si="262"/>
        <v>0</v>
      </c>
      <c r="Q1356">
        <f t="shared" si="263"/>
        <v>0</v>
      </c>
    </row>
    <row r="1357" spans="1:17" x14ac:dyDescent="0.25">
      <c r="A1357" t="s">
        <v>1355</v>
      </c>
      <c r="B1357" s="5" t="str">
        <f>VLOOKUP(I1357,KeyValues!$J$2:$K$1401,2)</f>
        <v>$$$</v>
      </c>
      <c r="C1357">
        <f t="shared" si="252"/>
        <v>2500</v>
      </c>
      <c r="D1357">
        <f t="shared" si="253"/>
        <v>125</v>
      </c>
      <c r="E1357">
        <f t="shared" si="254"/>
        <v>15</v>
      </c>
      <c r="F1357" s="7" t="str">
        <f>VLOOKUP(E1357,KeyValues!$A$2:$B1372,2)</f>
        <v>Specific Items</v>
      </c>
      <c r="G1357">
        <f t="shared" si="256"/>
        <v>0</v>
      </c>
      <c r="H1357" s="7" t="str">
        <f>VLOOKUP($G1357,KeyValues!$S$2:$T$64,2)</f>
        <v>Stick</v>
      </c>
      <c r="I1357">
        <f t="shared" si="255"/>
        <v>1356</v>
      </c>
      <c r="J1357">
        <f t="shared" si="257"/>
        <v>0</v>
      </c>
      <c r="K1357" s="8">
        <f>IF(OR($E1357=9,$E1357=5),VLOOKUP(J1357,KeyValues!$D$2:$E$562,2),IF(AND($E1357=14,NOT(VLOOKUP(J1357,KeyValues!$D$2:$E$562,2) = 0)),"???",0))</f>
        <v>0</v>
      </c>
      <c r="L1357">
        <f t="shared" si="258"/>
        <v>0</v>
      </c>
      <c r="M1357">
        <f t="shared" si="259"/>
        <v>0</v>
      </c>
      <c r="N1357">
        <f t="shared" si="260"/>
        <v>0</v>
      </c>
      <c r="O1357">
        <f t="shared" si="261"/>
        <v>0</v>
      </c>
      <c r="P1357">
        <f t="shared" si="262"/>
        <v>0</v>
      </c>
      <c r="Q1357">
        <f t="shared" si="263"/>
        <v>0</v>
      </c>
    </row>
    <row r="1358" spans="1:17" x14ac:dyDescent="0.25">
      <c r="A1358" t="s">
        <v>1356</v>
      </c>
      <c r="B1358" s="5" t="str">
        <f>VLOOKUP(I1358,KeyValues!$J$2:$K$1401,2)</f>
        <v>$$$</v>
      </c>
      <c r="C1358">
        <f t="shared" si="252"/>
        <v>2500</v>
      </c>
      <c r="D1358">
        <f t="shared" si="253"/>
        <v>125</v>
      </c>
      <c r="E1358">
        <f t="shared" si="254"/>
        <v>15</v>
      </c>
      <c r="F1358" s="7" t="str">
        <f>VLOOKUP(E1358,KeyValues!$A$2:$B1373,2)</f>
        <v>Specific Items</v>
      </c>
      <c r="G1358">
        <f t="shared" si="256"/>
        <v>0</v>
      </c>
      <c r="H1358" s="7" t="str">
        <f>VLOOKUP($G1358,KeyValues!$S$2:$T$64,2)</f>
        <v>Stick</v>
      </c>
      <c r="I1358">
        <f t="shared" si="255"/>
        <v>1357</v>
      </c>
      <c r="J1358">
        <f t="shared" si="257"/>
        <v>0</v>
      </c>
      <c r="K1358" s="8">
        <f>IF(OR($E1358=9,$E1358=5),VLOOKUP(J1358,KeyValues!$D$2:$E$562,2),IF(AND($E1358=14,NOT(VLOOKUP(J1358,KeyValues!$D$2:$E$562,2) = 0)),"???",0))</f>
        <v>0</v>
      </c>
      <c r="L1358">
        <f t="shared" si="258"/>
        <v>0</v>
      </c>
      <c r="M1358">
        <f t="shared" si="259"/>
        <v>0</v>
      </c>
      <c r="N1358">
        <f t="shared" si="260"/>
        <v>0</v>
      </c>
      <c r="O1358">
        <f t="shared" si="261"/>
        <v>0</v>
      </c>
      <c r="P1358">
        <f t="shared" si="262"/>
        <v>0</v>
      </c>
      <c r="Q1358">
        <f t="shared" si="263"/>
        <v>0</v>
      </c>
    </row>
    <row r="1359" spans="1:17" x14ac:dyDescent="0.25">
      <c r="A1359" t="s">
        <v>1357</v>
      </c>
      <c r="B1359" s="5" t="str">
        <f>VLOOKUP(I1359,KeyValues!$J$2:$K$1401,2)</f>
        <v>$$$</v>
      </c>
      <c r="C1359">
        <f t="shared" si="252"/>
        <v>2500</v>
      </c>
      <c r="D1359">
        <f t="shared" si="253"/>
        <v>125</v>
      </c>
      <c r="E1359">
        <f t="shared" si="254"/>
        <v>15</v>
      </c>
      <c r="F1359" s="7" t="str">
        <f>VLOOKUP(E1359,KeyValues!$A$2:$B1374,2)</f>
        <v>Specific Items</v>
      </c>
      <c r="G1359">
        <f t="shared" si="256"/>
        <v>0</v>
      </c>
      <c r="H1359" s="7" t="str">
        <f>VLOOKUP($G1359,KeyValues!$S$2:$T$64,2)</f>
        <v>Stick</v>
      </c>
      <c r="I1359">
        <f t="shared" si="255"/>
        <v>1358</v>
      </c>
      <c r="J1359">
        <f t="shared" si="257"/>
        <v>0</v>
      </c>
      <c r="K1359" s="8">
        <f>IF(OR($E1359=9,$E1359=5),VLOOKUP(J1359,KeyValues!$D$2:$E$562,2),IF(AND($E1359=14,NOT(VLOOKUP(J1359,KeyValues!$D$2:$E$562,2) = 0)),"???",0))</f>
        <v>0</v>
      </c>
      <c r="L1359">
        <f t="shared" si="258"/>
        <v>0</v>
      </c>
      <c r="M1359">
        <f t="shared" si="259"/>
        <v>0</v>
      </c>
      <c r="N1359">
        <f t="shared" si="260"/>
        <v>0</v>
      </c>
      <c r="O1359">
        <f t="shared" si="261"/>
        <v>0</v>
      </c>
      <c r="P1359">
        <f t="shared" si="262"/>
        <v>0</v>
      </c>
      <c r="Q1359">
        <f t="shared" si="263"/>
        <v>0</v>
      </c>
    </row>
    <row r="1360" spans="1:17" x14ac:dyDescent="0.25">
      <c r="A1360" t="s">
        <v>1358</v>
      </c>
      <c r="B1360" s="5" t="str">
        <f>VLOOKUP(I1360,KeyValues!$J$2:$K$1401,2)</f>
        <v>$$$</v>
      </c>
      <c r="C1360">
        <f t="shared" si="252"/>
        <v>2500</v>
      </c>
      <c r="D1360">
        <f t="shared" si="253"/>
        <v>125</v>
      </c>
      <c r="E1360">
        <f t="shared" si="254"/>
        <v>15</v>
      </c>
      <c r="F1360" s="7" t="str">
        <f>VLOOKUP(E1360,KeyValues!$A$2:$B1375,2)</f>
        <v>Specific Items</v>
      </c>
      <c r="G1360">
        <f t="shared" si="256"/>
        <v>0</v>
      </c>
      <c r="H1360" s="7" t="str">
        <f>VLOOKUP($G1360,KeyValues!$S$2:$T$64,2)</f>
        <v>Stick</v>
      </c>
      <c r="I1360">
        <f t="shared" si="255"/>
        <v>1359</v>
      </c>
      <c r="J1360">
        <f t="shared" si="257"/>
        <v>0</v>
      </c>
      <c r="K1360" s="8">
        <f>IF(OR($E1360=9,$E1360=5),VLOOKUP(J1360,KeyValues!$D$2:$E$562,2),IF(AND($E1360=14,NOT(VLOOKUP(J1360,KeyValues!$D$2:$E$562,2) = 0)),"???",0))</f>
        <v>0</v>
      </c>
      <c r="L1360">
        <f t="shared" si="258"/>
        <v>0</v>
      </c>
      <c r="M1360">
        <f t="shared" si="259"/>
        <v>0</v>
      </c>
      <c r="N1360">
        <f t="shared" si="260"/>
        <v>0</v>
      </c>
      <c r="O1360">
        <f t="shared" si="261"/>
        <v>0</v>
      </c>
      <c r="P1360">
        <f t="shared" si="262"/>
        <v>0</v>
      </c>
      <c r="Q1360">
        <f t="shared" si="263"/>
        <v>0</v>
      </c>
    </row>
    <row r="1361" spans="1:17" x14ac:dyDescent="0.25">
      <c r="A1361" t="s">
        <v>1359</v>
      </c>
      <c r="B1361" s="5" t="str">
        <f>VLOOKUP(I1361,KeyValues!$J$2:$K$1401,2)</f>
        <v>$$$</v>
      </c>
      <c r="C1361">
        <f t="shared" si="252"/>
        <v>2500</v>
      </c>
      <c r="D1361">
        <f t="shared" si="253"/>
        <v>125</v>
      </c>
      <c r="E1361">
        <f t="shared" si="254"/>
        <v>15</v>
      </c>
      <c r="F1361" s="7" t="str">
        <f>VLOOKUP(E1361,KeyValues!$A$2:$B1376,2)</f>
        <v>Specific Items</v>
      </c>
      <c r="G1361">
        <f t="shared" si="256"/>
        <v>0</v>
      </c>
      <c r="H1361" s="7" t="str">
        <f>VLOOKUP($G1361,KeyValues!$S$2:$T$64,2)</f>
        <v>Stick</v>
      </c>
      <c r="I1361">
        <f t="shared" si="255"/>
        <v>1360</v>
      </c>
      <c r="J1361">
        <f t="shared" si="257"/>
        <v>0</v>
      </c>
      <c r="K1361" s="8">
        <f>IF(OR($E1361=9,$E1361=5),VLOOKUP(J1361,KeyValues!$D$2:$E$562,2),IF(AND($E1361=14,NOT(VLOOKUP(J1361,KeyValues!$D$2:$E$562,2) = 0)),"???",0))</f>
        <v>0</v>
      </c>
      <c r="L1361">
        <f t="shared" si="258"/>
        <v>0</v>
      </c>
      <c r="M1361">
        <f t="shared" si="259"/>
        <v>0</v>
      </c>
      <c r="N1361">
        <f t="shared" si="260"/>
        <v>0</v>
      </c>
      <c r="O1361">
        <f t="shared" si="261"/>
        <v>0</v>
      </c>
      <c r="P1361">
        <f t="shared" si="262"/>
        <v>0</v>
      </c>
      <c r="Q1361">
        <f t="shared" si="263"/>
        <v>0</v>
      </c>
    </row>
    <row r="1362" spans="1:17" x14ac:dyDescent="0.25">
      <c r="A1362" t="s">
        <v>1360</v>
      </c>
      <c r="B1362" s="5" t="str">
        <f>VLOOKUP(I1362,KeyValues!$J$2:$K$1401,2)</f>
        <v>$$$</v>
      </c>
      <c r="C1362">
        <f t="shared" si="252"/>
        <v>2500</v>
      </c>
      <c r="D1362">
        <f t="shared" si="253"/>
        <v>125</v>
      </c>
      <c r="E1362">
        <f t="shared" si="254"/>
        <v>15</v>
      </c>
      <c r="F1362" s="7" t="str">
        <f>VLOOKUP(E1362,KeyValues!$A$2:$B1377,2)</f>
        <v>Specific Items</v>
      </c>
      <c r="G1362">
        <f t="shared" si="256"/>
        <v>0</v>
      </c>
      <c r="H1362" s="7" t="str">
        <f>VLOOKUP($G1362,KeyValues!$S$2:$T$64,2)</f>
        <v>Stick</v>
      </c>
      <c r="I1362">
        <f t="shared" si="255"/>
        <v>1361</v>
      </c>
      <c r="J1362">
        <f t="shared" si="257"/>
        <v>0</v>
      </c>
      <c r="K1362" s="8">
        <f>IF(OR($E1362=9,$E1362=5),VLOOKUP(J1362,KeyValues!$D$2:$E$562,2),IF(AND($E1362=14,NOT(VLOOKUP(J1362,KeyValues!$D$2:$E$562,2) = 0)),"???",0))</f>
        <v>0</v>
      </c>
      <c r="L1362">
        <f t="shared" si="258"/>
        <v>0</v>
      </c>
      <c r="M1362">
        <f t="shared" si="259"/>
        <v>0</v>
      </c>
      <c r="N1362">
        <f t="shared" si="260"/>
        <v>0</v>
      </c>
      <c r="O1362">
        <f t="shared" si="261"/>
        <v>0</v>
      </c>
      <c r="P1362">
        <f t="shared" si="262"/>
        <v>0</v>
      </c>
      <c r="Q1362">
        <f t="shared" si="263"/>
        <v>0</v>
      </c>
    </row>
    <row r="1363" spans="1:17" x14ac:dyDescent="0.25">
      <c r="A1363" t="s">
        <v>1361</v>
      </c>
      <c r="B1363" s="5" t="str">
        <f>VLOOKUP(I1363,KeyValues!$J$2:$K$1401,2)</f>
        <v>$$$</v>
      </c>
      <c r="C1363">
        <f t="shared" si="252"/>
        <v>2500</v>
      </c>
      <c r="D1363">
        <f t="shared" si="253"/>
        <v>125</v>
      </c>
      <c r="E1363">
        <f t="shared" si="254"/>
        <v>15</v>
      </c>
      <c r="F1363" s="7" t="str">
        <f>VLOOKUP(E1363,KeyValues!$A$2:$B1378,2)</f>
        <v>Specific Items</v>
      </c>
      <c r="G1363">
        <f t="shared" si="256"/>
        <v>0</v>
      </c>
      <c r="H1363" s="7" t="str">
        <f>VLOOKUP($G1363,KeyValues!$S$2:$T$64,2)</f>
        <v>Stick</v>
      </c>
      <c r="I1363">
        <f t="shared" si="255"/>
        <v>1362</v>
      </c>
      <c r="J1363">
        <f t="shared" si="257"/>
        <v>0</v>
      </c>
      <c r="K1363" s="8">
        <f>IF(OR($E1363=9,$E1363=5),VLOOKUP(J1363,KeyValues!$D$2:$E$562,2),IF(AND($E1363=14,NOT(VLOOKUP(J1363,KeyValues!$D$2:$E$562,2) = 0)),"???",0))</f>
        <v>0</v>
      </c>
      <c r="L1363">
        <f t="shared" si="258"/>
        <v>0</v>
      </c>
      <c r="M1363">
        <f t="shared" si="259"/>
        <v>0</v>
      </c>
      <c r="N1363">
        <f t="shared" si="260"/>
        <v>0</v>
      </c>
      <c r="O1363">
        <f t="shared" si="261"/>
        <v>0</v>
      </c>
      <c r="P1363">
        <f t="shared" si="262"/>
        <v>0</v>
      </c>
      <c r="Q1363">
        <f t="shared" si="263"/>
        <v>0</v>
      </c>
    </row>
    <row r="1364" spans="1:17" x14ac:dyDescent="0.25">
      <c r="A1364" t="s">
        <v>1362</v>
      </c>
      <c r="B1364" s="5" t="str">
        <f>VLOOKUP(I1364,KeyValues!$J$2:$K$1401,2)</f>
        <v>$$$</v>
      </c>
      <c r="C1364">
        <f t="shared" si="252"/>
        <v>2500</v>
      </c>
      <c r="D1364">
        <f t="shared" si="253"/>
        <v>125</v>
      </c>
      <c r="E1364">
        <f t="shared" si="254"/>
        <v>15</v>
      </c>
      <c r="F1364" s="7" t="str">
        <f>VLOOKUP(E1364,KeyValues!$A$2:$B1379,2)</f>
        <v>Specific Items</v>
      </c>
      <c r="G1364">
        <f t="shared" si="256"/>
        <v>0</v>
      </c>
      <c r="H1364" s="7" t="str">
        <f>VLOOKUP($G1364,KeyValues!$S$2:$T$64,2)</f>
        <v>Stick</v>
      </c>
      <c r="I1364">
        <f t="shared" si="255"/>
        <v>1363</v>
      </c>
      <c r="J1364">
        <f t="shared" si="257"/>
        <v>0</v>
      </c>
      <c r="K1364" s="8">
        <f>IF(OR($E1364=9,$E1364=5),VLOOKUP(J1364,KeyValues!$D$2:$E$562,2),IF(AND($E1364=14,NOT(VLOOKUP(J1364,KeyValues!$D$2:$E$562,2) = 0)),"???",0))</f>
        <v>0</v>
      </c>
      <c r="L1364">
        <f t="shared" si="258"/>
        <v>0</v>
      </c>
      <c r="M1364">
        <f t="shared" si="259"/>
        <v>0</v>
      </c>
      <c r="N1364">
        <f t="shared" si="260"/>
        <v>0</v>
      </c>
      <c r="O1364">
        <f t="shared" si="261"/>
        <v>0</v>
      </c>
      <c r="P1364">
        <f t="shared" si="262"/>
        <v>0</v>
      </c>
      <c r="Q1364">
        <f t="shared" si="263"/>
        <v>0</v>
      </c>
    </row>
    <row r="1365" spans="1:17" x14ac:dyDescent="0.25">
      <c r="A1365" t="s">
        <v>1363</v>
      </c>
      <c r="B1365" s="5" t="str">
        <f>VLOOKUP(I1365,KeyValues!$J$2:$K$1401,2)</f>
        <v>$$$</v>
      </c>
      <c r="C1365">
        <f t="shared" si="252"/>
        <v>2500</v>
      </c>
      <c r="D1365">
        <f t="shared" si="253"/>
        <v>125</v>
      </c>
      <c r="E1365">
        <f t="shared" si="254"/>
        <v>15</v>
      </c>
      <c r="F1365" s="7" t="str">
        <f>VLOOKUP(E1365,KeyValues!$A$2:$B1380,2)</f>
        <v>Specific Items</v>
      </c>
      <c r="G1365">
        <f t="shared" si="256"/>
        <v>0</v>
      </c>
      <c r="H1365" s="7" t="str">
        <f>VLOOKUP($G1365,KeyValues!$S$2:$T$64,2)</f>
        <v>Stick</v>
      </c>
      <c r="I1365">
        <f t="shared" si="255"/>
        <v>1364</v>
      </c>
      <c r="J1365">
        <f t="shared" si="257"/>
        <v>0</v>
      </c>
      <c r="K1365" s="8">
        <f>IF(OR($E1365=9,$E1365=5),VLOOKUP(J1365,KeyValues!$D$2:$E$562,2),IF(AND($E1365=14,NOT(VLOOKUP(J1365,KeyValues!$D$2:$E$562,2) = 0)),"???",0))</f>
        <v>0</v>
      </c>
      <c r="L1365">
        <f t="shared" si="258"/>
        <v>0</v>
      </c>
      <c r="M1365">
        <f t="shared" si="259"/>
        <v>0</v>
      </c>
      <c r="N1365">
        <f t="shared" si="260"/>
        <v>0</v>
      </c>
      <c r="O1365">
        <f t="shared" si="261"/>
        <v>0</v>
      </c>
      <c r="P1365">
        <f t="shared" si="262"/>
        <v>0</v>
      </c>
      <c r="Q1365">
        <f t="shared" si="263"/>
        <v>0</v>
      </c>
    </row>
    <row r="1366" spans="1:17" x14ac:dyDescent="0.25">
      <c r="A1366" t="s">
        <v>1364</v>
      </c>
      <c r="B1366" s="5" t="str">
        <f>VLOOKUP(I1366,KeyValues!$J$2:$K$1401,2)</f>
        <v>$$$</v>
      </c>
      <c r="C1366">
        <f t="shared" si="252"/>
        <v>2500</v>
      </c>
      <c r="D1366">
        <f t="shared" si="253"/>
        <v>125</v>
      </c>
      <c r="E1366">
        <f t="shared" si="254"/>
        <v>15</v>
      </c>
      <c r="F1366" s="7" t="str">
        <f>VLOOKUP(E1366,KeyValues!$A$2:$B1381,2)</f>
        <v>Specific Items</v>
      </c>
      <c r="G1366">
        <f t="shared" si="256"/>
        <v>0</v>
      </c>
      <c r="H1366" s="7" t="str">
        <f>VLOOKUP($G1366,KeyValues!$S$2:$T$64,2)</f>
        <v>Stick</v>
      </c>
      <c r="I1366">
        <f t="shared" si="255"/>
        <v>1365</v>
      </c>
      <c r="J1366">
        <f t="shared" si="257"/>
        <v>0</v>
      </c>
      <c r="K1366" s="8">
        <f>IF(OR($E1366=9,$E1366=5),VLOOKUP(J1366,KeyValues!$D$2:$E$562,2),IF(AND($E1366=14,NOT(VLOOKUP(J1366,KeyValues!$D$2:$E$562,2) = 0)),"???",0))</f>
        <v>0</v>
      </c>
      <c r="L1366">
        <f t="shared" si="258"/>
        <v>0</v>
      </c>
      <c r="M1366">
        <f t="shared" si="259"/>
        <v>0</v>
      </c>
      <c r="N1366">
        <f t="shared" si="260"/>
        <v>0</v>
      </c>
      <c r="O1366">
        <f t="shared" si="261"/>
        <v>0</v>
      </c>
      <c r="P1366">
        <f t="shared" si="262"/>
        <v>0</v>
      </c>
      <c r="Q1366">
        <f t="shared" si="263"/>
        <v>0</v>
      </c>
    </row>
    <row r="1367" spans="1:17" x14ac:dyDescent="0.25">
      <c r="A1367" t="s">
        <v>1365</v>
      </c>
      <c r="B1367" s="5" t="str">
        <f>VLOOKUP(I1367,KeyValues!$J$2:$K$1401,2)</f>
        <v>$$$</v>
      </c>
      <c r="C1367">
        <f t="shared" si="252"/>
        <v>2500</v>
      </c>
      <c r="D1367">
        <f t="shared" si="253"/>
        <v>125</v>
      </c>
      <c r="E1367">
        <f t="shared" si="254"/>
        <v>15</v>
      </c>
      <c r="F1367" s="7" t="str">
        <f>VLOOKUP(E1367,KeyValues!$A$2:$B1382,2)</f>
        <v>Specific Items</v>
      </c>
      <c r="G1367">
        <f t="shared" si="256"/>
        <v>0</v>
      </c>
      <c r="H1367" s="7" t="str">
        <f>VLOOKUP($G1367,KeyValues!$S$2:$T$64,2)</f>
        <v>Stick</v>
      </c>
      <c r="I1367">
        <f t="shared" si="255"/>
        <v>1366</v>
      </c>
      <c r="J1367">
        <f t="shared" si="257"/>
        <v>0</v>
      </c>
      <c r="K1367" s="8">
        <f>IF(OR($E1367=9,$E1367=5),VLOOKUP(J1367,KeyValues!$D$2:$E$562,2),IF(AND($E1367=14,NOT(VLOOKUP(J1367,KeyValues!$D$2:$E$562,2) = 0)),"???",0))</f>
        <v>0</v>
      </c>
      <c r="L1367">
        <f t="shared" si="258"/>
        <v>0</v>
      </c>
      <c r="M1367">
        <f t="shared" si="259"/>
        <v>0</v>
      </c>
      <c r="N1367">
        <f t="shared" si="260"/>
        <v>0</v>
      </c>
      <c r="O1367">
        <f t="shared" si="261"/>
        <v>0</v>
      </c>
      <c r="P1367">
        <f t="shared" si="262"/>
        <v>0</v>
      </c>
      <c r="Q1367">
        <f t="shared" si="263"/>
        <v>0</v>
      </c>
    </row>
    <row r="1368" spans="1:17" x14ac:dyDescent="0.25">
      <c r="A1368" t="s">
        <v>1366</v>
      </c>
      <c r="B1368" s="5" t="str">
        <f>VLOOKUP(I1368,KeyValues!$J$2:$K$1401,2)</f>
        <v>$$$</v>
      </c>
      <c r="C1368">
        <f t="shared" si="252"/>
        <v>2500</v>
      </c>
      <c r="D1368">
        <f t="shared" si="253"/>
        <v>125</v>
      </c>
      <c r="E1368">
        <f t="shared" si="254"/>
        <v>15</v>
      </c>
      <c r="F1368" s="7" t="str">
        <f>VLOOKUP(E1368,KeyValues!$A$2:$B1383,2)</f>
        <v>Specific Items</v>
      </c>
      <c r="G1368">
        <f t="shared" si="256"/>
        <v>0</v>
      </c>
      <c r="H1368" s="7" t="str">
        <f>VLOOKUP($G1368,KeyValues!$S$2:$T$64,2)</f>
        <v>Stick</v>
      </c>
      <c r="I1368">
        <f t="shared" si="255"/>
        <v>1367</v>
      </c>
      <c r="J1368">
        <f t="shared" si="257"/>
        <v>0</v>
      </c>
      <c r="K1368" s="8">
        <f>IF(OR($E1368=9,$E1368=5),VLOOKUP(J1368,KeyValues!$D$2:$E$562,2),IF(AND($E1368=14,NOT(VLOOKUP(J1368,KeyValues!$D$2:$E$562,2) = 0)),"???",0))</f>
        <v>0</v>
      </c>
      <c r="L1368">
        <f t="shared" si="258"/>
        <v>0</v>
      </c>
      <c r="M1368">
        <f t="shared" si="259"/>
        <v>0</v>
      </c>
      <c r="N1368">
        <f t="shared" si="260"/>
        <v>0</v>
      </c>
      <c r="O1368">
        <f t="shared" si="261"/>
        <v>0</v>
      </c>
      <c r="P1368">
        <f t="shared" si="262"/>
        <v>0</v>
      </c>
      <c r="Q1368">
        <f t="shared" si="263"/>
        <v>0</v>
      </c>
    </row>
    <row r="1369" spans="1:17" x14ac:dyDescent="0.25">
      <c r="A1369" t="s">
        <v>1367</v>
      </c>
      <c r="B1369" s="5" t="str">
        <f>VLOOKUP(I1369,KeyValues!$J$2:$K$1401,2)</f>
        <v>$$$</v>
      </c>
      <c r="C1369">
        <f t="shared" si="252"/>
        <v>2500</v>
      </c>
      <c r="D1369">
        <f t="shared" si="253"/>
        <v>125</v>
      </c>
      <c r="E1369">
        <f t="shared" si="254"/>
        <v>15</v>
      </c>
      <c r="F1369" s="7" t="str">
        <f>VLOOKUP(E1369,KeyValues!$A$2:$B1384,2)</f>
        <v>Specific Items</v>
      </c>
      <c r="G1369">
        <f t="shared" si="256"/>
        <v>0</v>
      </c>
      <c r="H1369" s="7" t="str">
        <f>VLOOKUP($G1369,KeyValues!$S$2:$T$64,2)</f>
        <v>Stick</v>
      </c>
      <c r="I1369">
        <f t="shared" si="255"/>
        <v>1368</v>
      </c>
      <c r="J1369">
        <f t="shared" si="257"/>
        <v>0</v>
      </c>
      <c r="K1369" s="8">
        <f>IF(OR($E1369=9,$E1369=5),VLOOKUP(J1369,KeyValues!$D$2:$E$562,2),IF(AND($E1369=14,NOT(VLOOKUP(J1369,KeyValues!$D$2:$E$562,2) = 0)),"???",0))</f>
        <v>0</v>
      </c>
      <c r="L1369">
        <f t="shared" si="258"/>
        <v>0</v>
      </c>
      <c r="M1369">
        <f t="shared" si="259"/>
        <v>0</v>
      </c>
      <c r="N1369">
        <f t="shared" si="260"/>
        <v>0</v>
      </c>
      <c r="O1369">
        <f t="shared" si="261"/>
        <v>0</v>
      </c>
      <c r="P1369">
        <f t="shared" si="262"/>
        <v>0</v>
      </c>
      <c r="Q1369">
        <f t="shared" si="263"/>
        <v>0</v>
      </c>
    </row>
    <row r="1370" spans="1:17" x14ac:dyDescent="0.25">
      <c r="A1370" t="s">
        <v>1368</v>
      </c>
      <c r="B1370" s="5" t="str">
        <f>VLOOKUP(I1370,KeyValues!$J$2:$K$1401,2)</f>
        <v>$$$</v>
      </c>
      <c r="C1370">
        <f t="shared" si="252"/>
        <v>2500</v>
      </c>
      <c r="D1370">
        <f t="shared" si="253"/>
        <v>125</v>
      </c>
      <c r="E1370">
        <f t="shared" si="254"/>
        <v>15</v>
      </c>
      <c r="F1370" s="7" t="str">
        <f>VLOOKUP(E1370,KeyValues!$A$2:$B1385,2)</f>
        <v>Specific Items</v>
      </c>
      <c r="G1370">
        <f t="shared" si="256"/>
        <v>0</v>
      </c>
      <c r="H1370" s="7" t="str">
        <f>VLOOKUP($G1370,KeyValues!$S$2:$T$64,2)</f>
        <v>Stick</v>
      </c>
      <c r="I1370">
        <f t="shared" si="255"/>
        <v>1369</v>
      </c>
      <c r="J1370">
        <f t="shared" si="257"/>
        <v>0</v>
      </c>
      <c r="K1370" s="8">
        <f>IF(OR($E1370=9,$E1370=5),VLOOKUP(J1370,KeyValues!$D$2:$E$562,2),IF(AND($E1370=14,NOT(VLOOKUP(J1370,KeyValues!$D$2:$E$562,2) = 0)),"???",0))</f>
        <v>0</v>
      </c>
      <c r="L1370">
        <f t="shared" si="258"/>
        <v>0</v>
      </c>
      <c r="M1370">
        <f t="shared" si="259"/>
        <v>0</v>
      </c>
      <c r="N1370">
        <f t="shared" si="260"/>
        <v>0</v>
      </c>
      <c r="O1370">
        <f t="shared" si="261"/>
        <v>0</v>
      </c>
      <c r="P1370">
        <f t="shared" si="262"/>
        <v>0</v>
      </c>
      <c r="Q1370">
        <f t="shared" si="263"/>
        <v>0</v>
      </c>
    </row>
    <row r="1371" spans="1:17" x14ac:dyDescent="0.25">
      <c r="A1371" t="s">
        <v>1369</v>
      </c>
      <c r="B1371" s="5" t="str">
        <f>VLOOKUP(I1371,KeyValues!$J$2:$K$1401,2)</f>
        <v>$$$</v>
      </c>
      <c r="C1371">
        <f t="shared" si="252"/>
        <v>2500</v>
      </c>
      <c r="D1371">
        <f t="shared" si="253"/>
        <v>125</v>
      </c>
      <c r="E1371">
        <f t="shared" si="254"/>
        <v>15</v>
      </c>
      <c r="F1371" s="7" t="str">
        <f>VLOOKUP(E1371,KeyValues!$A$2:$B1386,2)</f>
        <v>Specific Items</v>
      </c>
      <c r="G1371">
        <f t="shared" si="256"/>
        <v>0</v>
      </c>
      <c r="H1371" s="7" t="str">
        <f>VLOOKUP($G1371,KeyValues!$S$2:$T$64,2)</f>
        <v>Stick</v>
      </c>
      <c r="I1371">
        <f t="shared" si="255"/>
        <v>1370</v>
      </c>
      <c r="J1371">
        <f t="shared" si="257"/>
        <v>0</v>
      </c>
      <c r="K1371" s="8">
        <f>IF(OR($E1371=9,$E1371=5),VLOOKUP(J1371,KeyValues!$D$2:$E$562,2),IF(AND($E1371=14,NOT(VLOOKUP(J1371,KeyValues!$D$2:$E$562,2) = 0)),"???",0))</f>
        <v>0</v>
      </c>
      <c r="L1371">
        <f t="shared" si="258"/>
        <v>0</v>
      </c>
      <c r="M1371">
        <f t="shared" si="259"/>
        <v>0</v>
      </c>
      <c r="N1371">
        <f t="shared" si="260"/>
        <v>0</v>
      </c>
      <c r="O1371">
        <f t="shared" si="261"/>
        <v>0</v>
      </c>
      <c r="P1371">
        <f t="shared" si="262"/>
        <v>0</v>
      </c>
      <c r="Q1371">
        <f t="shared" si="263"/>
        <v>0</v>
      </c>
    </row>
    <row r="1372" spans="1:17" x14ac:dyDescent="0.25">
      <c r="A1372" t="s">
        <v>1370</v>
      </c>
      <c r="B1372" s="5" t="str">
        <f>VLOOKUP(I1372,KeyValues!$J$2:$K$1401,2)</f>
        <v>$$$</v>
      </c>
      <c r="C1372">
        <f t="shared" si="252"/>
        <v>2500</v>
      </c>
      <c r="D1372">
        <f t="shared" si="253"/>
        <v>125</v>
      </c>
      <c r="E1372">
        <f t="shared" si="254"/>
        <v>15</v>
      </c>
      <c r="F1372" s="7" t="str">
        <f>VLOOKUP(E1372,KeyValues!$A$2:$B1387,2)</f>
        <v>Specific Items</v>
      </c>
      <c r="G1372">
        <f t="shared" si="256"/>
        <v>0</v>
      </c>
      <c r="H1372" s="7" t="str">
        <f>VLOOKUP($G1372,KeyValues!$S$2:$T$64,2)</f>
        <v>Stick</v>
      </c>
      <c r="I1372">
        <f t="shared" si="255"/>
        <v>1371</v>
      </c>
      <c r="J1372">
        <f t="shared" si="257"/>
        <v>0</v>
      </c>
      <c r="K1372" s="8">
        <f>IF(OR($E1372=9,$E1372=5),VLOOKUP(J1372,KeyValues!$D$2:$E$562,2),IF(AND($E1372=14,NOT(VLOOKUP(J1372,KeyValues!$D$2:$E$562,2) = 0)),"???",0))</f>
        <v>0</v>
      </c>
      <c r="L1372">
        <f t="shared" si="258"/>
        <v>0</v>
      </c>
      <c r="M1372">
        <f t="shared" si="259"/>
        <v>0</v>
      </c>
      <c r="N1372">
        <f t="shared" si="260"/>
        <v>0</v>
      </c>
      <c r="O1372">
        <f t="shared" si="261"/>
        <v>0</v>
      </c>
      <c r="P1372">
        <f t="shared" si="262"/>
        <v>0</v>
      </c>
      <c r="Q1372">
        <f t="shared" si="263"/>
        <v>0</v>
      </c>
    </row>
    <row r="1373" spans="1:17" x14ac:dyDescent="0.25">
      <c r="A1373" t="s">
        <v>1371</v>
      </c>
      <c r="B1373" s="5" t="str">
        <f>VLOOKUP(I1373,KeyValues!$J$2:$K$1401,2)</f>
        <v>$$$</v>
      </c>
      <c r="C1373">
        <f t="shared" si="252"/>
        <v>2500</v>
      </c>
      <c r="D1373">
        <f t="shared" si="253"/>
        <v>125</v>
      </c>
      <c r="E1373">
        <f t="shared" si="254"/>
        <v>15</v>
      </c>
      <c r="F1373" s="7" t="str">
        <f>VLOOKUP(E1373,KeyValues!$A$2:$B1388,2)</f>
        <v>Specific Items</v>
      </c>
      <c r="G1373">
        <f t="shared" si="256"/>
        <v>0</v>
      </c>
      <c r="H1373" s="7" t="str">
        <f>VLOOKUP($G1373,KeyValues!$S$2:$T$64,2)</f>
        <v>Stick</v>
      </c>
      <c r="I1373">
        <f t="shared" si="255"/>
        <v>1372</v>
      </c>
      <c r="J1373">
        <f t="shared" si="257"/>
        <v>0</v>
      </c>
      <c r="K1373" s="8">
        <f>IF(OR($E1373=9,$E1373=5),VLOOKUP(J1373,KeyValues!$D$2:$E$562,2),IF(AND($E1373=14,NOT(VLOOKUP(J1373,KeyValues!$D$2:$E$562,2) = 0)),"???",0))</f>
        <v>0</v>
      </c>
      <c r="L1373">
        <f t="shared" si="258"/>
        <v>0</v>
      </c>
      <c r="M1373">
        <f t="shared" si="259"/>
        <v>0</v>
      </c>
      <c r="N1373">
        <f t="shared" si="260"/>
        <v>0</v>
      </c>
      <c r="O1373">
        <f t="shared" si="261"/>
        <v>0</v>
      </c>
      <c r="P1373">
        <f t="shared" si="262"/>
        <v>0</v>
      </c>
      <c r="Q1373">
        <f t="shared" si="263"/>
        <v>0</v>
      </c>
    </row>
    <row r="1374" spans="1:17" x14ac:dyDescent="0.25">
      <c r="A1374" t="s">
        <v>1372</v>
      </c>
      <c r="B1374" s="5" t="str">
        <f>VLOOKUP(I1374,KeyValues!$J$2:$K$1401,2)</f>
        <v>$$$</v>
      </c>
      <c r="C1374">
        <f t="shared" si="252"/>
        <v>2500</v>
      </c>
      <c r="D1374">
        <f t="shared" si="253"/>
        <v>125</v>
      </c>
      <c r="E1374">
        <f t="shared" si="254"/>
        <v>15</v>
      </c>
      <c r="F1374" s="7" t="str">
        <f>VLOOKUP(E1374,KeyValues!$A$2:$B1389,2)</f>
        <v>Specific Items</v>
      </c>
      <c r="G1374">
        <f t="shared" si="256"/>
        <v>0</v>
      </c>
      <c r="H1374" s="7" t="str">
        <f>VLOOKUP($G1374,KeyValues!$S$2:$T$64,2)</f>
        <v>Stick</v>
      </c>
      <c r="I1374">
        <f t="shared" si="255"/>
        <v>1373</v>
      </c>
      <c r="J1374">
        <f t="shared" si="257"/>
        <v>0</v>
      </c>
      <c r="K1374" s="8">
        <f>IF(OR($E1374=9,$E1374=5),VLOOKUP(J1374,KeyValues!$D$2:$E$562,2),IF(AND($E1374=14,NOT(VLOOKUP(J1374,KeyValues!$D$2:$E$562,2) = 0)),"???",0))</f>
        <v>0</v>
      </c>
      <c r="L1374">
        <f t="shared" si="258"/>
        <v>0</v>
      </c>
      <c r="M1374">
        <f t="shared" si="259"/>
        <v>0</v>
      </c>
      <c r="N1374">
        <f t="shared" si="260"/>
        <v>0</v>
      </c>
      <c r="O1374">
        <f t="shared" si="261"/>
        <v>0</v>
      </c>
      <c r="P1374">
        <f t="shared" si="262"/>
        <v>0</v>
      </c>
      <c r="Q1374">
        <f t="shared" si="263"/>
        <v>0</v>
      </c>
    </row>
    <row r="1375" spans="1:17" x14ac:dyDescent="0.25">
      <c r="A1375" t="s">
        <v>1373</v>
      </c>
      <c r="B1375" s="5" t="str">
        <f>VLOOKUP(I1375,KeyValues!$J$2:$K$1401,2)</f>
        <v>$$$</v>
      </c>
      <c r="C1375">
        <f t="shared" si="252"/>
        <v>2500</v>
      </c>
      <c r="D1375">
        <f t="shared" si="253"/>
        <v>125</v>
      </c>
      <c r="E1375">
        <f t="shared" si="254"/>
        <v>15</v>
      </c>
      <c r="F1375" s="7" t="str">
        <f>VLOOKUP(E1375,KeyValues!$A$2:$B1390,2)</f>
        <v>Specific Items</v>
      </c>
      <c r="G1375">
        <f t="shared" si="256"/>
        <v>0</v>
      </c>
      <c r="H1375" s="7" t="str">
        <f>VLOOKUP($G1375,KeyValues!$S$2:$T$64,2)</f>
        <v>Stick</v>
      </c>
      <c r="I1375">
        <f t="shared" si="255"/>
        <v>1374</v>
      </c>
      <c r="J1375">
        <f t="shared" si="257"/>
        <v>0</v>
      </c>
      <c r="K1375" s="8">
        <f>IF(OR($E1375=9,$E1375=5),VLOOKUP(J1375,KeyValues!$D$2:$E$562,2),IF(AND($E1375=14,NOT(VLOOKUP(J1375,KeyValues!$D$2:$E$562,2) = 0)),"???",0))</f>
        <v>0</v>
      </c>
      <c r="L1375">
        <f t="shared" si="258"/>
        <v>0</v>
      </c>
      <c r="M1375">
        <f t="shared" si="259"/>
        <v>0</v>
      </c>
      <c r="N1375">
        <f t="shared" si="260"/>
        <v>0</v>
      </c>
      <c r="O1375">
        <f t="shared" si="261"/>
        <v>0</v>
      </c>
      <c r="P1375">
        <f t="shared" si="262"/>
        <v>0</v>
      </c>
      <c r="Q1375">
        <f t="shared" si="263"/>
        <v>0</v>
      </c>
    </row>
    <row r="1376" spans="1:17" x14ac:dyDescent="0.25">
      <c r="A1376" t="s">
        <v>1374</v>
      </c>
      <c r="B1376" s="5" t="str">
        <f>VLOOKUP(I1376,KeyValues!$J$2:$K$1401,2)</f>
        <v>$$$</v>
      </c>
      <c r="C1376">
        <f t="shared" si="252"/>
        <v>2500</v>
      </c>
      <c r="D1376">
        <f t="shared" si="253"/>
        <v>125</v>
      </c>
      <c r="E1376">
        <f t="shared" si="254"/>
        <v>15</v>
      </c>
      <c r="F1376" s="7" t="str">
        <f>VLOOKUP(E1376,KeyValues!$A$2:$B1391,2)</f>
        <v>Specific Items</v>
      </c>
      <c r="G1376">
        <f t="shared" si="256"/>
        <v>0</v>
      </c>
      <c r="H1376" s="7" t="str">
        <f>VLOOKUP($G1376,KeyValues!$S$2:$T$64,2)</f>
        <v>Stick</v>
      </c>
      <c r="I1376">
        <f t="shared" si="255"/>
        <v>1375</v>
      </c>
      <c r="J1376">
        <f t="shared" si="257"/>
        <v>0</v>
      </c>
      <c r="K1376" s="8">
        <f>IF(OR($E1376=9,$E1376=5),VLOOKUP(J1376,KeyValues!$D$2:$E$562,2),IF(AND($E1376=14,NOT(VLOOKUP(J1376,KeyValues!$D$2:$E$562,2) = 0)),"???",0))</f>
        <v>0</v>
      </c>
      <c r="L1376">
        <f t="shared" si="258"/>
        <v>0</v>
      </c>
      <c r="M1376">
        <f t="shared" si="259"/>
        <v>0</v>
      </c>
      <c r="N1376">
        <f t="shared" si="260"/>
        <v>0</v>
      </c>
      <c r="O1376">
        <f t="shared" si="261"/>
        <v>0</v>
      </c>
      <c r="P1376">
        <f t="shared" si="262"/>
        <v>0</v>
      </c>
      <c r="Q1376">
        <f t="shared" si="263"/>
        <v>0</v>
      </c>
    </row>
    <row r="1377" spans="1:17" x14ac:dyDescent="0.25">
      <c r="A1377" t="s">
        <v>1375</v>
      </c>
      <c r="B1377" s="5" t="str">
        <f>VLOOKUP(I1377,KeyValues!$J$2:$K$1401,2)</f>
        <v>$$$</v>
      </c>
      <c r="C1377">
        <f t="shared" si="252"/>
        <v>2500</v>
      </c>
      <c r="D1377">
        <f t="shared" si="253"/>
        <v>125</v>
      </c>
      <c r="E1377">
        <f t="shared" si="254"/>
        <v>15</v>
      </c>
      <c r="F1377" s="7" t="str">
        <f>VLOOKUP(E1377,KeyValues!$A$2:$B1392,2)</f>
        <v>Specific Items</v>
      </c>
      <c r="G1377">
        <f t="shared" si="256"/>
        <v>0</v>
      </c>
      <c r="H1377" s="7" t="str">
        <f>VLOOKUP($G1377,KeyValues!$S$2:$T$64,2)</f>
        <v>Stick</v>
      </c>
      <c r="I1377">
        <f t="shared" si="255"/>
        <v>1376</v>
      </c>
      <c r="J1377">
        <f t="shared" si="257"/>
        <v>0</v>
      </c>
      <c r="K1377" s="8">
        <f>IF(OR($E1377=9,$E1377=5),VLOOKUP(J1377,KeyValues!$D$2:$E$562,2),IF(AND($E1377=14,NOT(VLOOKUP(J1377,KeyValues!$D$2:$E$562,2) = 0)),"???",0))</f>
        <v>0</v>
      </c>
      <c r="L1377">
        <f t="shared" si="258"/>
        <v>0</v>
      </c>
      <c r="M1377">
        <f t="shared" si="259"/>
        <v>0</v>
      </c>
      <c r="N1377">
        <f t="shared" si="260"/>
        <v>0</v>
      </c>
      <c r="O1377">
        <f t="shared" si="261"/>
        <v>0</v>
      </c>
      <c r="P1377">
        <f t="shared" si="262"/>
        <v>0</v>
      </c>
      <c r="Q1377">
        <f t="shared" si="263"/>
        <v>0</v>
      </c>
    </row>
    <row r="1378" spans="1:17" x14ac:dyDescent="0.25">
      <c r="A1378" t="s">
        <v>1376</v>
      </c>
      <c r="B1378" s="5" t="str">
        <f>VLOOKUP(I1378,KeyValues!$J$2:$K$1401,2)</f>
        <v>$$$</v>
      </c>
      <c r="C1378">
        <f t="shared" si="252"/>
        <v>2500</v>
      </c>
      <c r="D1378">
        <f t="shared" si="253"/>
        <v>125</v>
      </c>
      <c r="E1378">
        <f t="shared" si="254"/>
        <v>15</v>
      </c>
      <c r="F1378" s="7" t="str">
        <f>VLOOKUP(E1378,KeyValues!$A$2:$B1393,2)</f>
        <v>Specific Items</v>
      </c>
      <c r="G1378">
        <f t="shared" si="256"/>
        <v>0</v>
      </c>
      <c r="H1378" s="7" t="str">
        <f>VLOOKUP($G1378,KeyValues!$S$2:$T$64,2)</f>
        <v>Stick</v>
      </c>
      <c r="I1378">
        <f t="shared" si="255"/>
        <v>1377</v>
      </c>
      <c r="J1378">
        <f t="shared" si="257"/>
        <v>0</v>
      </c>
      <c r="K1378" s="8">
        <f>IF(OR($E1378=9,$E1378=5),VLOOKUP(J1378,KeyValues!$D$2:$E$562,2),IF(AND($E1378=14,NOT(VLOOKUP(J1378,KeyValues!$D$2:$E$562,2) = 0)),"???",0))</f>
        <v>0</v>
      </c>
      <c r="L1378">
        <f t="shared" si="258"/>
        <v>0</v>
      </c>
      <c r="M1378">
        <f t="shared" si="259"/>
        <v>0</v>
      </c>
      <c r="N1378">
        <f t="shared" si="260"/>
        <v>0</v>
      </c>
      <c r="O1378">
        <f t="shared" si="261"/>
        <v>0</v>
      </c>
      <c r="P1378">
        <f t="shared" si="262"/>
        <v>0</v>
      </c>
      <c r="Q1378">
        <f t="shared" si="263"/>
        <v>0</v>
      </c>
    </row>
    <row r="1379" spans="1:17" x14ac:dyDescent="0.25">
      <c r="A1379" t="s">
        <v>1377</v>
      </c>
      <c r="B1379" s="5" t="str">
        <f>VLOOKUP(I1379,KeyValues!$J$2:$K$1401,2)</f>
        <v>$$$</v>
      </c>
      <c r="C1379">
        <f t="shared" si="252"/>
        <v>2500</v>
      </c>
      <c r="D1379">
        <f t="shared" si="253"/>
        <v>125</v>
      </c>
      <c r="E1379">
        <f t="shared" si="254"/>
        <v>15</v>
      </c>
      <c r="F1379" s="7" t="str">
        <f>VLOOKUP(E1379,KeyValues!$A$2:$B1394,2)</f>
        <v>Specific Items</v>
      </c>
      <c r="G1379">
        <f t="shared" si="256"/>
        <v>0</v>
      </c>
      <c r="H1379" s="7" t="str">
        <f>VLOOKUP($G1379,KeyValues!$S$2:$T$64,2)</f>
        <v>Stick</v>
      </c>
      <c r="I1379">
        <f t="shared" si="255"/>
        <v>1378</v>
      </c>
      <c r="J1379">
        <f t="shared" si="257"/>
        <v>0</v>
      </c>
      <c r="K1379" s="8">
        <f>IF(OR($E1379=9,$E1379=5),VLOOKUP(J1379,KeyValues!$D$2:$E$562,2),IF(AND($E1379=14,NOT(VLOOKUP(J1379,KeyValues!$D$2:$E$562,2) = 0)),"???",0))</f>
        <v>0</v>
      </c>
      <c r="L1379">
        <f t="shared" si="258"/>
        <v>0</v>
      </c>
      <c r="M1379">
        <f t="shared" si="259"/>
        <v>0</v>
      </c>
      <c r="N1379">
        <f t="shared" si="260"/>
        <v>0</v>
      </c>
      <c r="O1379">
        <f t="shared" si="261"/>
        <v>0</v>
      </c>
      <c r="P1379">
        <f t="shared" si="262"/>
        <v>0</v>
      </c>
      <c r="Q1379">
        <f t="shared" si="263"/>
        <v>0</v>
      </c>
    </row>
    <row r="1380" spans="1:17" x14ac:dyDescent="0.25">
      <c r="A1380" t="s">
        <v>1378</v>
      </c>
      <c r="B1380" s="5" t="str">
        <f>VLOOKUP(I1380,KeyValues!$J$2:$K$1401,2)</f>
        <v>$$$</v>
      </c>
      <c r="C1380">
        <f t="shared" si="252"/>
        <v>2500</v>
      </c>
      <c r="D1380">
        <f t="shared" si="253"/>
        <v>125</v>
      </c>
      <c r="E1380">
        <f t="shared" si="254"/>
        <v>15</v>
      </c>
      <c r="F1380" s="7" t="str">
        <f>VLOOKUP(E1380,KeyValues!$A$2:$B1395,2)</f>
        <v>Specific Items</v>
      </c>
      <c r="G1380">
        <f t="shared" si="256"/>
        <v>0</v>
      </c>
      <c r="H1380" s="7" t="str">
        <f>VLOOKUP($G1380,KeyValues!$S$2:$T$64,2)</f>
        <v>Stick</v>
      </c>
      <c r="I1380">
        <f t="shared" si="255"/>
        <v>1379</v>
      </c>
      <c r="J1380">
        <f t="shared" si="257"/>
        <v>0</v>
      </c>
      <c r="K1380" s="8">
        <f>IF(OR($E1380=9,$E1380=5),VLOOKUP(J1380,KeyValues!$D$2:$E$562,2),IF(AND($E1380=14,NOT(VLOOKUP(J1380,KeyValues!$D$2:$E$562,2) = 0)),"???",0))</f>
        <v>0</v>
      </c>
      <c r="L1380">
        <f t="shared" si="258"/>
        <v>0</v>
      </c>
      <c r="M1380">
        <f t="shared" si="259"/>
        <v>0</v>
      </c>
      <c r="N1380">
        <f t="shared" si="260"/>
        <v>0</v>
      </c>
      <c r="O1380">
        <f t="shared" si="261"/>
        <v>0</v>
      </c>
      <c r="P1380">
        <f t="shared" si="262"/>
        <v>0</v>
      </c>
      <c r="Q1380">
        <f t="shared" si="263"/>
        <v>0</v>
      </c>
    </row>
    <row r="1381" spans="1:17" x14ac:dyDescent="0.25">
      <c r="A1381" t="s">
        <v>1379</v>
      </c>
      <c r="B1381" s="5" t="str">
        <f>VLOOKUP(I1381,KeyValues!$J$2:$K$1401,2)</f>
        <v>$$$</v>
      </c>
      <c r="C1381">
        <f t="shared" si="252"/>
        <v>2500</v>
      </c>
      <c r="D1381">
        <f t="shared" si="253"/>
        <v>125</v>
      </c>
      <c r="E1381">
        <f t="shared" si="254"/>
        <v>15</v>
      </c>
      <c r="F1381" s="7" t="str">
        <f>VLOOKUP(E1381,KeyValues!$A$2:$B1396,2)</f>
        <v>Specific Items</v>
      </c>
      <c r="G1381">
        <f t="shared" si="256"/>
        <v>0</v>
      </c>
      <c r="H1381" s="7" t="str">
        <f>VLOOKUP($G1381,KeyValues!$S$2:$T$64,2)</f>
        <v>Stick</v>
      </c>
      <c r="I1381">
        <f t="shared" si="255"/>
        <v>1380</v>
      </c>
      <c r="J1381">
        <f t="shared" si="257"/>
        <v>0</v>
      </c>
      <c r="K1381" s="8">
        <f>IF(OR($E1381=9,$E1381=5),VLOOKUP(J1381,KeyValues!$D$2:$E$562,2),IF(AND($E1381=14,NOT(VLOOKUP(J1381,KeyValues!$D$2:$E$562,2) = 0)),"???",0))</f>
        <v>0</v>
      </c>
      <c r="L1381">
        <f t="shared" si="258"/>
        <v>0</v>
      </c>
      <c r="M1381">
        <f t="shared" si="259"/>
        <v>0</v>
      </c>
      <c r="N1381">
        <f t="shared" si="260"/>
        <v>0</v>
      </c>
      <c r="O1381">
        <f t="shared" si="261"/>
        <v>0</v>
      </c>
      <c r="P1381">
        <f t="shared" si="262"/>
        <v>0</v>
      </c>
      <c r="Q1381">
        <f t="shared" si="263"/>
        <v>0</v>
      </c>
    </row>
    <row r="1382" spans="1:17" x14ac:dyDescent="0.25">
      <c r="A1382" t="s">
        <v>1380</v>
      </c>
      <c r="B1382" s="5" t="str">
        <f>VLOOKUP(I1382,KeyValues!$J$2:$K$1401,2)</f>
        <v>$$$</v>
      </c>
      <c r="C1382">
        <f t="shared" si="252"/>
        <v>2500</v>
      </c>
      <c r="D1382">
        <f t="shared" si="253"/>
        <v>125</v>
      </c>
      <c r="E1382">
        <f t="shared" si="254"/>
        <v>15</v>
      </c>
      <c r="F1382" s="7" t="str">
        <f>VLOOKUP(E1382,KeyValues!$A$2:$B1397,2)</f>
        <v>Specific Items</v>
      </c>
      <c r="G1382">
        <f t="shared" si="256"/>
        <v>0</v>
      </c>
      <c r="H1382" s="7" t="str">
        <f>VLOOKUP($G1382,KeyValues!$S$2:$T$64,2)</f>
        <v>Stick</v>
      </c>
      <c r="I1382">
        <f t="shared" si="255"/>
        <v>1381</v>
      </c>
      <c r="J1382">
        <f t="shared" si="257"/>
        <v>0</v>
      </c>
      <c r="K1382" s="8">
        <f>IF(OR($E1382=9,$E1382=5),VLOOKUP(J1382,KeyValues!$D$2:$E$562,2),IF(AND($E1382=14,NOT(VLOOKUP(J1382,KeyValues!$D$2:$E$562,2) = 0)),"???",0))</f>
        <v>0</v>
      </c>
      <c r="L1382">
        <f t="shared" si="258"/>
        <v>0</v>
      </c>
      <c r="M1382">
        <f t="shared" si="259"/>
        <v>0</v>
      </c>
      <c r="N1382">
        <f t="shared" si="260"/>
        <v>0</v>
      </c>
      <c r="O1382">
        <f t="shared" si="261"/>
        <v>0</v>
      </c>
      <c r="P1382">
        <f t="shared" si="262"/>
        <v>0</v>
      </c>
      <c r="Q1382">
        <f t="shared" si="263"/>
        <v>0</v>
      </c>
    </row>
    <row r="1383" spans="1:17" x14ac:dyDescent="0.25">
      <c r="A1383" t="s">
        <v>1381</v>
      </c>
      <c r="B1383" s="5" t="str">
        <f>VLOOKUP(I1383,KeyValues!$J$2:$K$1401,2)</f>
        <v>$$$</v>
      </c>
      <c r="C1383">
        <f t="shared" si="252"/>
        <v>2500</v>
      </c>
      <c r="D1383">
        <f t="shared" si="253"/>
        <v>125</v>
      </c>
      <c r="E1383">
        <f t="shared" si="254"/>
        <v>15</v>
      </c>
      <c r="F1383" s="7" t="str">
        <f>VLOOKUP(E1383,KeyValues!$A$2:$B1398,2)</f>
        <v>Specific Items</v>
      </c>
      <c r="G1383">
        <f t="shared" si="256"/>
        <v>0</v>
      </c>
      <c r="H1383" s="7" t="str">
        <f>VLOOKUP($G1383,KeyValues!$S$2:$T$64,2)</f>
        <v>Stick</v>
      </c>
      <c r="I1383">
        <f t="shared" si="255"/>
        <v>1382</v>
      </c>
      <c r="J1383">
        <f t="shared" si="257"/>
        <v>0</v>
      </c>
      <c r="K1383" s="8">
        <f>IF(OR($E1383=9,$E1383=5),VLOOKUP(J1383,KeyValues!$D$2:$E$562,2),IF(AND($E1383=14,NOT(VLOOKUP(J1383,KeyValues!$D$2:$E$562,2) = 0)),"???",0))</f>
        <v>0</v>
      </c>
      <c r="L1383">
        <f t="shared" si="258"/>
        <v>0</v>
      </c>
      <c r="M1383">
        <f t="shared" si="259"/>
        <v>0</v>
      </c>
      <c r="N1383">
        <f t="shared" si="260"/>
        <v>0</v>
      </c>
      <c r="O1383">
        <f t="shared" si="261"/>
        <v>0</v>
      </c>
      <c r="P1383">
        <f t="shared" si="262"/>
        <v>0</v>
      </c>
      <c r="Q1383">
        <f t="shared" si="263"/>
        <v>0</v>
      </c>
    </row>
    <row r="1384" spans="1:17" x14ac:dyDescent="0.25">
      <c r="A1384" t="s">
        <v>1382</v>
      </c>
      <c r="B1384" s="5" t="str">
        <f>VLOOKUP(I1384,KeyValues!$J$2:$K$1401,2)</f>
        <v>$$$</v>
      </c>
      <c r="C1384">
        <f t="shared" si="252"/>
        <v>2500</v>
      </c>
      <c r="D1384">
        <f t="shared" si="253"/>
        <v>125</v>
      </c>
      <c r="E1384">
        <f t="shared" si="254"/>
        <v>15</v>
      </c>
      <c r="F1384" s="7" t="str">
        <f>VLOOKUP(E1384,KeyValues!$A$2:$B1399,2)</f>
        <v>Specific Items</v>
      </c>
      <c r="G1384">
        <f t="shared" si="256"/>
        <v>0</v>
      </c>
      <c r="H1384" s="7" t="str">
        <f>VLOOKUP($G1384,KeyValues!$S$2:$T$64,2)</f>
        <v>Stick</v>
      </c>
      <c r="I1384">
        <f t="shared" si="255"/>
        <v>1383</v>
      </c>
      <c r="J1384">
        <f t="shared" si="257"/>
        <v>0</v>
      </c>
      <c r="K1384" s="8">
        <f>IF(OR($E1384=9,$E1384=5),VLOOKUP(J1384,KeyValues!$D$2:$E$562,2),IF(AND($E1384=14,NOT(VLOOKUP(J1384,KeyValues!$D$2:$E$562,2) = 0)),"???",0))</f>
        <v>0</v>
      </c>
      <c r="L1384">
        <f t="shared" si="258"/>
        <v>0</v>
      </c>
      <c r="M1384">
        <f t="shared" si="259"/>
        <v>0</v>
      </c>
      <c r="N1384">
        <f t="shared" si="260"/>
        <v>0</v>
      </c>
      <c r="O1384">
        <f t="shared" si="261"/>
        <v>0</v>
      </c>
      <c r="P1384">
        <f t="shared" si="262"/>
        <v>0</v>
      </c>
      <c r="Q1384">
        <f t="shared" si="263"/>
        <v>0</v>
      </c>
    </row>
    <row r="1385" spans="1:17" x14ac:dyDescent="0.25">
      <c r="A1385" t="s">
        <v>1383</v>
      </c>
      <c r="B1385" s="5" t="str">
        <f>VLOOKUP(I1385,KeyValues!$J$2:$K$1401,2)</f>
        <v>$$$</v>
      </c>
      <c r="C1385">
        <f t="shared" si="252"/>
        <v>2500</v>
      </c>
      <c r="D1385">
        <f t="shared" si="253"/>
        <v>125</v>
      </c>
      <c r="E1385">
        <f t="shared" si="254"/>
        <v>15</v>
      </c>
      <c r="F1385" s="7" t="str">
        <f>VLOOKUP(E1385,KeyValues!$A$2:$B1400,2)</f>
        <v>Specific Items</v>
      </c>
      <c r="G1385">
        <f t="shared" si="256"/>
        <v>0</v>
      </c>
      <c r="H1385" s="7" t="str">
        <f>VLOOKUP($G1385,KeyValues!$S$2:$T$64,2)</f>
        <v>Stick</v>
      </c>
      <c r="I1385">
        <f t="shared" si="255"/>
        <v>1384</v>
      </c>
      <c r="J1385">
        <f t="shared" si="257"/>
        <v>0</v>
      </c>
      <c r="K1385" s="8">
        <f>IF(OR($E1385=9,$E1385=5),VLOOKUP(J1385,KeyValues!$D$2:$E$562,2),IF(AND($E1385=14,NOT(VLOOKUP(J1385,KeyValues!$D$2:$E$562,2) = 0)),"???",0))</f>
        <v>0</v>
      </c>
      <c r="L1385">
        <f t="shared" si="258"/>
        <v>0</v>
      </c>
      <c r="M1385">
        <f t="shared" si="259"/>
        <v>0</v>
      </c>
      <c r="N1385">
        <f t="shared" si="260"/>
        <v>0</v>
      </c>
      <c r="O1385">
        <f t="shared" si="261"/>
        <v>0</v>
      </c>
      <c r="P1385">
        <f t="shared" si="262"/>
        <v>0</v>
      </c>
      <c r="Q1385">
        <f t="shared" si="263"/>
        <v>0</v>
      </c>
    </row>
    <row r="1386" spans="1:17" x14ac:dyDescent="0.25">
      <c r="A1386" t="s">
        <v>1384</v>
      </c>
      <c r="B1386" s="5" t="str">
        <f>VLOOKUP(I1386,KeyValues!$J$2:$K$1401,2)</f>
        <v>$$$</v>
      </c>
      <c r="C1386">
        <f t="shared" si="252"/>
        <v>2500</v>
      </c>
      <c r="D1386">
        <f t="shared" si="253"/>
        <v>125</v>
      </c>
      <c r="E1386">
        <f t="shared" si="254"/>
        <v>15</v>
      </c>
      <c r="F1386" s="7" t="str">
        <f>VLOOKUP(E1386,KeyValues!$A$2:$B1401,2)</f>
        <v>Specific Items</v>
      </c>
      <c r="G1386">
        <f t="shared" si="256"/>
        <v>0</v>
      </c>
      <c r="H1386" s="7" t="str">
        <f>VLOOKUP($G1386,KeyValues!$S$2:$T$64,2)</f>
        <v>Stick</v>
      </c>
      <c r="I1386">
        <f t="shared" si="255"/>
        <v>1385</v>
      </c>
      <c r="J1386">
        <f t="shared" si="257"/>
        <v>0</v>
      </c>
      <c r="K1386" s="8">
        <f>IF(OR($E1386=9,$E1386=5),VLOOKUP(J1386,KeyValues!$D$2:$E$562,2),IF(AND($E1386=14,NOT(VLOOKUP(J1386,KeyValues!$D$2:$E$562,2) = 0)),"???",0))</f>
        <v>0</v>
      </c>
      <c r="L1386">
        <f t="shared" si="258"/>
        <v>0</v>
      </c>
      <c r="M1386">
        <f t="shared" si="259"/>
        <v>0</v>
      </c>
      <c r="N1386">
        <f t="shared" si="260"/>
        <v>0</v>
      </c>
      <c r="O1386">
        <f t="shared" si="261"/>
        <v>0</v>
      </c>
      <c r="P1386">
        <f t="shared" si="262"/>
        <v>0</v>
      </c>
      <c r="Q1386">
        <f t="shared" si="263"/>
        <v>0</v>
      </c>
    </row>
    <row r="1387" spans="1:17" x14ac:dyDescent="0.25">
      <c r="A1387" t="s">
        <v>1385</v>
      </c>
      <c r="B1387" s="5" t="str">
        <f>VLOOKUP(I1387,KeyValues!$J$2:$K$1401,2)</f>
        <v>$$$</v>
      </c>
      <c r="C1387">
        <f t="shared" si="252"/>
        <v>2500</v>
      </c>
      <c r="D1387">
        <f t="shared" si="253"/>
        <v>125</v>
      </c>
      <c r="E1387">
        <f t="shared" si="254"/>
        <v>15</v>
      </c>
      <c r="F1387" s="7" t="str">
        <f>VLOOKUP(E1387,KeyValues!$A$2:$B1402,2)</f>
        <v>Specific Items</v>
      </c>
      <c r="G1387">
        <f t="shared" si="256"/>
        <v>0</v>
      </c>
      <c r="H1387" s="7" t="str">
        <f>VLOOKUP($G1387,KeyValues!$S$2:$T$64,2)</f>
        <v>Stick</v>
      </c>
      <c r="I1387">
        <f t="shared" si="255"/>
        <v>1386</v>
      </c>
      <c r="J1387">
        <f t="shared" si="257"/>
        <v>0</v>
      </c>
      <c r="K1387" s="8">
        <f>IF(OR($E1387=9,$E1387=5),VLOOKUP(J1387,KeyValues!$D$2:$E$562,2),IF(AND($E1387=14,NOT(VLOOKUP(J1387,KeyValues!$D$2:$E$562,2) = 0)),"???",0))</f>
        <v>0</v>
      </c>
      <c r="L1387">
        <f t="shared" si="258"/>
        <v>0</v>
      </c>
      <c r="M1387">
        <f t="shared" si="259"/>
        <v>0</v>
      </c>
      <c r="N1387">
        <f t="shared" si="260"/>
        <v>0</v>
      </c>
      <c r="O1387">
        <f t="shared" si="261"/>
        <v>0</v>
      </c>
      <c r="P1387">
        <f t="shared" si="262"/>
        <v>0</v>
      </c>
      <c r="Q1387">
        <f t="shared" si="263"/>
        <v>0</v>
      </c>
    </row>
    <row r="1388" spans="1:17" x14ac:dyDescent="0.25">
      <c r="A1388" t="s">
        <v>1386</v>
      </c>
      <c r="B1388" s="5" t="str">
        <f>VLOOKUP(I1388,KeyValues!$J$2:$K$1401,2)</f>
        <v>$$$</v>
      </c>
      <c r="C1388">
        <f t="shared" si="252"/>
        <v>2500</v>
      </c>
      <c r="D1388">
        <f t="shared" si="253"/>
        <v>125</v>
      </c>
      <c r="E1388">
        <f t="shared" si="254"/>
        <v>15</v>
      </c>
      <c r="F1388" s="7" t="str">
        <f>VLOOKUP(E1388,KeyValues!$A$2:$B1403,2)</f>
        <v>Specific Items</v>
      </c>
      <c r="G1388">
        <f t="shared" si="256"/>
        <v>0</v>
      </c>
      <c r="H1388" s="7" t="str">
        <f>VLOOKUP($G1388,KeyValues!$S$2:$T$64,2)</f>
        <v>Stick</v>
      </c>
      <c r="I1388">
        <f t="shared" si="255"/>
        <v>1387</v>
      </c>
      <c r="J1388">
        <f t="shared" si="257"/>
        <v>0</v>
      </c>
      <c r="K1388" s="8">
        <f>IF(OR($E1388=9,$E1388=5),VLOOKUP(J1388,KeyValues!$D$2:$E$562,2),IF(AND($E1388=14,NOT(VLOOKUP(J1388,KeyValues!$D$2:$E$562,2) = 0)),"???",0))</f>
        <v>0</v>
      </c>
      <c r="L1388">
        <f t="shared" si="258"/>
        <v>0</v>
      </c>
      <c r="M1388">
        <f t="shared" si="259"/>
        <v>0</v>
      </c>
      <c r="N1388">
        <f t="shared" si="260"/>
        <v>0</v>
      </c>
      <c r="O1388">
        <f t="shared" si="261"/>
        <v>0</v>
      </c>
      <c r="P1388">
        <f t="shared" si="262"/>
        <v>0</v>
      </c>
      <c r="Q1388">
        <f t="shared" si="263"/>
        <v>0</v>
      </c>
    </row>
    <row r="1389" spans="1:17" x14ac:dyDescent="0.25">
      <c r="A1389" t="s">
        <v>1387</v>
      </c>
      <c r="B1389" s="5" t="str">
        <f>VLOOKUP(I1389,KeyValues!$J$2:$K$1401,2)</f>
        <v>$$$</v>
      </c>
      <c r="C1389">
        <f t="shared" si="252"/>
        <v>2500</v>
      </c>
      <c r="D1389">
        <f t="shared" si="253"/>
        <v>125</v>
      </c>
      <c r="E1389">
        <f t="shared" si="254"/>
        <v>15</v>
      </c>
      <c r="F1389" s="7" t="str">
        <f>VLOOKUP(E1389,KeyValues!$A$2:$B1404,2)</f>
        <v>Specific Items</v>
      </c>
      <c r="G1389">
        <f t="shared" si="256"/>
        <v>0</v>
      </c>
      <c r="H1389" s="7" t="str">
        <f>VLOOKUP($G1389,KeyValues!$S$2:$T$64,2)</f>
        <v>Stick</v>
      </c>
      <c r="I1389">
        <f t="shared" si="255"/>
        <v>1388</v>
      </c>
      <c r="J1389">
        <f t="shared" si="257"/>
        <v>0</v>
      </c>
      <c r="K1389" s="8">
        <f>IF(OR($E1389=9,$E1389=5),VLOOKUP(J1389,KeyValues!$D$2:$E$562,2),IF(AND($E1389=14,NOT(VLOOKUP(J1389,KeyValues!$D$2:$E$562,2) = 0)),"???",0))</f>
        <v>0</v>
      </c>
      <c r="L1389">
        <f t="shared" si="258"/>
        <v>0</v>
      </c>
      <c r="M1389">
        <f t="shared" si="259"/>
        <v>0</v>
      </c>
      <c r="N1389">
        <f t="shared" si="260"/>
        <v>0</v>
      </c>
      <c r="O1389">
        <f t="shared" si="261"/>
        <v>0</v>
      </c>
      <c r="P1389">
        <f t="shared" si="262"/>
        <v>0</v>
      </c>
      <c r="Q1389">
        <f t="shared" si="263"/>
        <v>0</v>
      </c>
    </row>
    <row r="1390" spans="1:17" x14ac:dyDescent="0.25">
      <c r="A1390" t="s">
        <v>1388</v>
      </c>
      <c r="B1390" s="5" t="str">
        <f>VLOOKUP(I1390,KeyValues!$J$2:$K$1401,2)</f>
        <v>$$$</v>
      </c>
      <c r="C1390">
        <f t="shared" si="252"/>
        <v>2500</v>
      </c>
      <c r="D1390">
        <f t="shared" si="253"/>
        <v>125</v>
      </c>
      <c r="E1390">
        <f t="shared" si="254"/>
        <v>15</v>
      </c>
      <c r="F1390" s="7" t="str">
        <f>VLOOKUP(E1390,KeyValues!$A$2:$B1405,2)</f>
        <v>Specific Items</v>
      </c>
      <c r="G1390">
        <f t="shared" si="256"/>
        <v>0</v>
      </c>
      <c r="H1390" s="7" t="str">
        <f>VLOOKUP($G1390,KeyValues!$S$2:$T$64,2)</f>
        <v>Stick</v>
      </c>
      <c r="I1390">
        <f t="shared" si="255"/>
        <v>1389</v>
      </c>
      <c r="J1390">
        <f t="shared" si="257"/>
        <v>0</v>
      </c>
      <c r="K1390" s="8">
        <f>IF(OR($E1390=9,$E1390=5),VLOOKUP(J1390,KeyValues!$D$2:$E$562,2),IF(AND($E1390=14,NOT(VLOOKUP(J1390,KeyValues!$D$2:$E$562,2) = 0)),"???",0))</f>
        <v>0</v>
      </c>
      <c r="L1390">
        <f t="shared" si="258"/>
        <v>0</v>
      </c>
      <c r="M1390">
        <f t="shared" si="259"/>
        <v>0</v>
      </c>
      <c r="N1390">
        <f t="shared" si="260"/>
        <v>0</v>
      </c>
      <c r="O1390">
        <f t="shared" si="261"/>
        <v>0</v>
      </c>
      <c r="P1390">
        <f t="shared" si="262"/>
        <v>0</v>
      </c>
      <c r="Q1390">
        <f t="shared" si="263"/>
        <v>0</v>
      </c>
    </row>
    <row r="1391" spans="1:17" x14ac:dyDescent="0.25">
      <c r="A1391" t="s">
        <v>1389</v>
      </c>
      <c r="B1391" s="5" t="str">
        <f>VLOOKUP(I1391,KeyValues!$J$2:$K$1401,2)</f>
        <v>$$$</v>
      </c>
      <c r="C1391">
        <f t="shared" si="252"/>
        <v>2500</v>
      </c>
      <c r="D1391">
        <f t="shared" si="253"/>
        <v>125</v>
      </c>
      <c r="E1391">
        <f t="shared" si="254"/>
        <v>15</v>
      </c>
      <c r="F1391" s="7" t="str">
        <f>VLOOKUP(E1391,KeyValues!$A$2:$B1406,2)</f>
        <v>Specific Items</v>
      </c>
      <c r="G1391">
        <f t="shared" si="256"/>
        <v>0</v>
      </c>
      <c r="H1391" s="7" t="str">
        <f>VLOOKUP($G1391,KeyValues!$S$2:$T$64,2)</f>
        <v>Stick</v>
      </c>
      <c r="I1391">
        <f t="shared" si="255"/>
        <v>1390</v>
      </c>
      <c r="J1391">
        <f t="shared" si="257"/>
        <v>0</v>
      </c>
      <c r="K1391" s="8">
        <f>IF(OR($E1391=9,$E1391=5),VLOOKUP(J1391,KeyValues!$D$2:$E$562,2),IF(AND($E1391=14,NOT(VLOOKUP(J1391,KeyValues!$D$2:$E$562,2) = 0)),"???",0))</f>
        <v>0</v>
      </c>
      <c r="L1391">
        <f t="shared" si="258"/>
        <v>0</v>
      </c>
      <c r="M1391">
        <f t="shared" si="259"/>
        <v>0</v>
      </c>
      <c r="N1391">
        <f t="shared" si="260"/>
        <v>0</v>
      </c>
      <c r="O1391">
        <f t="shared" si="261"/>
        <v>0</v>
      </c>
      <c r="P1391">
        <f t="shared" si="262"/>
        <v>0</v>
      </c>
      <c r="Q1391">
        <f t="shared" si="263"/>
        <v>0</v>
      </c>
    </row>
    <row r="1392" spans="1:17" x14ac:dyDescent="0.25">
      <c r="A1392" t="s">
        <v>1390</v>
      </c>
      <c r="B1392" s="5" t="str">
        <f>VLOOKUP(I1392,KeyValues!$J$2:$K$1401,2)</f>
        <v>$$$</v>
      </c>
      <c r="C1392">
        <f t="shared" si="252"/>
        <v>2500</v>
      </c>
      <c r="D1392">
        <f t="shared" si="253"/>
        <v>125</v>
      </c>
      <c r="E1392">
        <f t="shared" si="254"/>
        <v>15</v>
      </c>
      <c r="F1392" s="7" t="str">
        <f>VLOOKUP(E1392,KeyValues!$A$2:$B1407,2)</f>
        <v>Specific Items</v>
      </c>
      <c r="G1392">
        <f t="shared" si="256"/>
        <v>0</v>
      </c>
      <c r="H1392" s="7" t="str">
        <f>VLOOKUP($G1392,KeyValues!$S$2:$T$64,2)</f>
        <v>Stick</v>
      </c>
      <c r="I1392">
        <f t="shared" si="255"/>
        <v>1391</v>
      </c>
      <c r="J1392">
        <f t="shared" si="257"/>
        <v>0</v>
      </c>
      <c r="K1392" s="8">
        <f>IF(OR($E1392=9,$E1392=5),VLOOKUP(J1392,KeyValues!$D$2:$E$562,2),IF(AND($E1392=14,NOT(VLOOKUP(J1392,KeyValues!$D$2:$E$562,2) = 0)),"???",0))</f>
        <v>0</v>
      </c>
      <c r="L1392">
        <f t="shared" si="258"/>
        <v>0</v>
      </c>
      <c r="M1392">
        <f t="shared" si="259"/>
        <v>0</v>
      </c>
      <c r="N1392">
        <f t="shared" si="260"/>
        <v>0</v>
      </c>
      <c r="O1392">
        <f t="shared" si="261"/>
        <v>0</v>
      </c>
      <c r="P1392">
        <f t="shared" si="262"/>
        <v>0</v>
      </c>
      <c r="Q1392">
        <f t="shared" si="263"/>
        <v>0</v>
      </c>
    </row>
    <row r="1393" spans="1:17" x14ac:dyDescent="0.25">
      <c r="A1393" t="s">
        <v>1391</v>
      </c>
      <c r="B1393" s="5" t="str">
        <f>VLOOKUP(I1393,KeyValues!$J$2:$K$1401,2)</f>
        <v>$$$</v>
      </c>
      <c r="C1393">
        <f t="shared" si="252"/>
        <v>2500</v>
      </c>
      <c r="D1393">
        <f t="shared" si="253"/>
        <v>125</v>
      </c>
      <c r="E1393">
        <f t="shared" si="254"/>
        <v>15</v>
      </c>
      <c r="F1393" s="7" t="str">
        <f>VLOOKUP(E1393,KeyValues!$A$2:$B1408,2)</f>
        <v>Specific Items</v>
      </c>
      <c r="G1393">
        <f t="shared" si="256"/>
        <v>0</v>
      </c>
      <c r="H1393" s="7" t="str">
        <f>VLOOKUP($G1393,KeyValues!$S$2:$T$64,2)</f>
        <v>Stick</v>
      </c>
      <c r="I1393">
        <f t="shared" si="255"/>
        <v>1392</v>
      </c>
      <c r="J1393">
        <f t="shared" si="257"/>
        <v>0</v>
      </c>
      <c r="K1393" s="8">
        <f>IF(OR($E1393=9,$E1393=5),VLOOKUP(J1393,KeyValues!$D$2:$E$562,2),IF(AND($E1393=14,NOT(VLOOKUP(J1393,KeyValues!$D$2:$E$562,2) = 0)),"???",0))</f>
        <v>0</v>
      </c>
      <c r="L1393">
        <f t="shared" si="258"/>
        <v>0</v>
      </c>
      <c r="M1393">
        <f t="shared" si="259"/>
        <v>0</v>
      </c>
      <c r="N1393">
        <f t="shared" si="260"/>
        <v>0</v>
      </c>
      <c r="O1393">
        <f t="shared" si="261"/>
        <v>0</v>
      </c>
      <c r="P1393">
        <f t="shared" si="262"/>
        <v>0</v>
      </c>
      <c r="Q1393">
        <f t="shared" si="263"/>
        <v>0</v>
      </c>
    </row>
    <row r="1394" spans="1:17" x14ac:dyDescent="0.25">
      <c r="A1394" t="s">
        <v>1392</v>
      </c>
      <c r="B1394" s="5" t="str">
        <f>VLOOKUP(I1394,KeyValues!$J$2:$K$1401,2)</f>
        <v>$$$</v>
      </c>
      <c r="C1394">
        <f t="shared" si="252"/>
        <v>2500</v>
      </c>
      <c r="D1394">
        <f t="shared" si="253"/>
        <v>125</v>
      </c>
      <c r="E1394">
        <f t="shared" si="254"/>
        <v>15</v>
      </c>
      <c r="F1394" s="7" t="str">
        <f>VLOOKUP(E1394,KeyValues!$A$2:$B1409,2)</f>
        <v>Specific Items</v>
      </c>
      <c r="G1394">
        <f t="shared" si="256"/>
        <v>0</v>
      </c>
      <c r="H1394" s="7" t="str">
        <f>VLOOKUP($G1394,KeyValues!$S$2:$T$64,2)</f>
        <v>Stick</v>
      </c>
      <c r="I1394">
        <f t="shared" si="255"/>
        <v>1393</v>
      </c>
      <c r="J1394">
        <f t="shared" si="257"/>
        <v>0</v>
      </c>
      <c r="K1394" s="8">
        <f>IF(OR($E1394=9,$E1394=5),VLOOKUP(J1394,KeyValues!$D$2:$E$562,2),IF(AND($E1394=14,NOT(VLOOKUP(J1394,KeyValues!$D$2:$E$562,2) = 0)),"???",0))</f>
        <v>0</v>
      </c>
      <c r="L1394">
        <f t="shared" si="258"/>
        <v>0</v>
      </c>
      <c r="M1394">
        <f t="shared" si="259"/>
        <v>0</v>
      </c>
      <c r="N1394">
        <f t="shared" si="260"/>
        <v>0</v>
      </c>
      <c r="O1394">
        <f t="shared" si="261"/>
        <v>0</v>
      </c>
      <c r="P1394">
        <f t="shared" si="262"/>
        <v>0</v>
      </c>
      <c r="Q1394">
        <f t="shared" si="263"/>
        <v>0</v>
      </c>
    </row>
    <row r="1395" spans="1:17" x14ac:dyDescent="0.25">
      <c r="A1395" t="s">
        <v>1393</v>
      </c>
      <c r="B1395" s="5" t="str">
        <f>VLOOKUP(I1395,KeyValues!$J$2:$K$1401,2)</f>
        <v>$$$</v>
      </c>
      <c r="C1395">
        <f t="shared" si="252"/>
        <v>2500</v>
      </c>
      <c r="D1395">
        <f t="shared" si="253"/>
        <v>125</v>
      </c>
      <c r="E1395">
        <f t="shared" si="254"/>
        <v>15</v>
      </c>
      <c r="F1395" s="7" t="str">
        <f>VLOOKUP(E1395,KeyValues!$A$2:$B1410,2)</f>
        <v>Specific Items</v>
      </c>
      <c r="G1395">
        <f t="shared" si="256"/>
        <v>0</v>
      </c>
      <c r="H1395" s="7" t="str">
        <f>VLOOKUP($G1395,KeyValues!$S$2:$T$64,2)</f>
        <v>Stick</v>
      </c>
      <c r="I1395">
        <f t="shared" si="255"/>
        <v>1394</v>
      </c>
      <c r="J1395">
        <f t="shared" si="257"/>
        <v>0</v>
      </c>
      <c r="K1395" s="8">
        <f>IF(OR($E1395=9,$E1395=5),VLOOKUP(J1395,KeyValues!$D$2:$E$562,2),IF(AND($E1395=14,NOT(VLOOKUP(J1395,KeyValues!$D$2:$E$562,2) = 0)),"???",0))</f>
        <v>0</v>
      </c>
      <c r="L1395">
        <f t="shared" si="258"/>
        <v>0</v>
      </c>
      <c r="M1395">
        <f t="shared" si="259"/>
        <v>0</v>
      </c>
      <c r="N1395">
        <f t="shared" si="260"/>
        <v>0</v>
      </c>
      <c r="O1395">
        <f t="shared" si="261"/>
        <v>0</v>
      </c>
      <c r="P1395">
        <f t="shared" si="262"/>
        <v>0</v>
      </c>
      <c r="Q1395">
        <f t="shared" si="263"/>
        <v>0</v>
      </c>
    </row>
    <row r="1396" spans="1:17" x14ac:dyDescent="0.25">
      <c r="A1396" t="s">
        <v>1394</v>
      </c>
      <c r="B1396" s="5" t="str">
        <f>VLOOKUP(I1396,KeyValues!$J$2:$K$1401,2)</f>
        <v>$$$</v>
      </c>
      <c r="C1396">
        <f t="shared" si="252"/>
        <v>2500</v>
      </c>
      <c r="D1396">
        <f t="shared" si="253"/>
        <v>125</v>
      </c>
      <c r="E1396">
        <f t="shared" si="254"/>
        <v>15</v>
      </c>
      <c r="F1396" s="7" t="str">
        <f>VLOOKUP(E1396,KeyValues!$A$2:$B1411,2)</f>
        <v>Specific Items</v>
      </c>
      <c r="G1396">
        <f t="shared" si="256"/>
        <v>0</v>
      </c>
      <c r="H1396" s="7" t="str">
        <f>VLOOKUP($G1396,KeyValues!$S$2:$T$64,2)</f>
        <v>Stick</v>
      </c>
      <c r="I1396">
        <f t="shared" si="255"/>
        <v>1395</v>
      </c>
      <c r="J1396">
        <f t="shared" si="257"/>
        <v>0</v>
      </c>
      <c r="K1396" s="8">
        <f>IF(OR($E1396=9,$E1396=5),VLOOKUP(J1396,KeyValues!$D$2:$E$562,2),IF(AND($E1396=14,NOT(VLOOKUP(J1396,KeyValues!$D$2:$E$562,2) = 0)),"???",0))</f>
        <v>0</v>
      </c>
      <c r="L1396">
        <f t="shared" si="258"/>
        <v>0</v>
      </c>
      <c r="M1396">
        <f t="shared" si="259"/>
        <v>0</v>
      </c>
      <c r="N1396">
        <f t="shared" si="260"/>
        <v>0</v>
      </c>
      <c r="O1396">
        <f t="shared" si="261"/>
        <v>0</v>
      </c>
      <c r="P1396">
        <f t="shared" si="262"/>
        <v>0</v>
      </c>
      <c r="Q1396">
        <f t="shared" si="263"/>
        <v>0</v>
      </c>
    </row>
    <row r="1397" spans="1:17" x14ac:dyDescent="0.25">
      <c r="A1397" t="s">
        <v>1395</v>
      </c>
      <c r="B1397" s="5" t="str">
        <f>VLOOKUP(I1397,KeyValues!$J$2:$K$1401,2)</f>
        <v>$$$</v>
      </c>
      <c r="C1397">
        <f t="shared" si="252"/>
        <v>2500</v>
      </c>
      <c r="D1397">
        <f t="shared" si="253"/>
        <v>125</v>
      </c>
      <c r="E1397">
        <f t="shared" si="254"/>
        <v>15</v>
      </c>
      <c r="F1397" s="7" t="str">
        <f>VLOOKUP(E1397,KeyValues!$A$2:$B1412,2)</f>
        <v>Specific Items</v>
      </c>
      <c r="G1397">
        <f t="shared" si="256"/>
        <v>0</v>
      </c>
      <c r="H1397" s="7" t="str">
        <f>VLOOKUP($G1397,KeyValues!$S$2:$T$64,2)</f>
        <v>Stick</v>
      </c>
      <c r="I1397">
        <f t="shared" si="255"/>
        <v>1396</v>
      </c>
      <c r="J1397">
        <f t="shared" si="257"/>
        <v>0</v>
      </c>
      <c r="K1397" s="8">
        <f>IF(OR($E1397=9,$E1397=5),VLOOKUP(J1397,KeyValues!$D$2:$E$562,2),IF(AND($E1397=14,NOT(VLOOKUP(J1397,KeyValues!$D$2:$E$562,2) = 0)),"???",0))</f>
        <v>0</v>
      </c>
      <c r="L1397">
        <f t="shared" si="258"/>
        <v>0</v>
      </c>
      <c r="M1397">
        <f t="shared" si="259"/>
        <v>0</v>
      </c>
      <c r="N1397">
        <f t="shared" si="260"/>
        <v>0</v>
      </c>
      <c r="O1397">
        <f t="shared" si="261"/>
        <v>0</v>
      </c>
      <c r="P1397">
        <f t="shared" si="262"/>
        <v>0</v>
      </c>
      <c r="Q1397">
        <f t="shared" si="263"/>
        <v>0</v>
      </c>
    </row>
    <row r="1398" spans="1:17" x14ac:dyDescent="0.25">
      <c r="A1398" t="s">
        <v>1396</v>
      </c>
      <c r="B1398" s="5" t="str">
        <f>VLOOKUP(I1398,KeyValues!$J$2:$K$1401,2)</f>
        <v>$$$</v>
      </c>
      <c r="C1398">
        <f t="shared" si="252"/>
        <v>2500</v>
      </c>
      <c r="D1398">
        <f t="shared" si="253"/>
        <v>125</v>
      </c>
      <c r="E1398">
        <f t="shared" si="254"/>
        <v>15</v>
      </c>
      <c r="F1398" s="7" t="str">
        <f>VLOOKUP(E1398,KeyValues!$A$2:$B1413,2)</f>
        <v>Specific Items</v>
      </c>
      <c r="G1398">
        <f t="shared" si="256"/>
        <v>0</v>
      </c>
      <c r="H1398" s="7" t="str">
        <f>VLOOKUP($G1398,KeyValues!$S$2:$T$64,2)</f>
        <v>Stick</v>
      </c>
      <c r="I1398">
        <f t="shared" si="255"/>
        <v>1397</v>
      </c>
      <c r="J1398">
        <f t="shared" si="257"/>
        <v>0</v>
      </c>
      <c r="K1398" s="8">
        <f>IF(OR($E1398=9,$E1398=5),VLOOKUP(J1398,KeyValues!$D$2:$E$562,2),IF(AND($E1398=14,NOT(VLOOKUP(J1398,KeyValues!$D$2:$E$562,2) = 0)),"???",0))</f>
        <v>0</v>
      </c>
      <c r="L1398">
        <f t="shared" si="258"/>
        <v>0</v>
      </c>
      <c r="M1398">
        <f t="shared" si="259"/>
        <v>0</v>
      </c>
      <c r="N1398">
        <f t="shared" si="260"/>
        <v>0</v>
      </c>
      <c r="O1398">
        <f t="shared" si="261"/>
        <v>0</v>
      </c>
      <c r="P1398">
        <f t="shared" si="262"/>
        <v>0</v>
      </c>
      <c r="Q1398">
        <f t="shared" si="263"/>
        <v>0</v>
      </c>
    </row>
    <row r="1399" spans="1:17" x14ac:dyDescent="0.25">
      <c r="A1399" t="s">
        <v>1397</v>
      </c>
      <c r="B1399" s="5" t="str">
        <f>VLOOKUP(I1399,KeyValues!$J$2:$K$1401,2)</f>
        <v>$$$</v>
      </c>
      <c r="C1399">
        <f t="shared" si="252"/>
        <v>2500</v>
      </c>
      <c r="D1399">
        <f t="shared" si="253"/>
        <v>125</v>
      </c>
      <c r="E1399">
        <f t="shared" si="254"/>
        <v>15</v>
      </c>
      <c r="F1399" s="7" t="str">
        <f>VLOOKUP(E1399,KeyValues!$A$2:$B1414,2)</f>
        <v>Specific Items</v>
      </c>
      <c r="G1399">
        <f t="shared" si="256"/>
        <v>0</v>
      </c>
      <c r="H1399" s="7" t="str">
        <f>VLOOKUP($G1399,KeyValues!$S$2:$T$64,2)</f>
        <v>Stick</v>
      </c>
      <c r="I1399">
        <f t="shared" si="255"/>
        <v>1398</v>
      </c>
      <c r="J1399">
        <f t="shared" si="257"/>
        <v>0</v>
      </c>
      <c r="K1399" s="8">
        <f>IF(OR($E1399=9,$E1399=5),VLOOKUP(J1399,KeyValues!$D$2:$E$562,2),IF(AND($E1399=14,NOT(VLOOKUP(J1399,KeyValues!$D$2:$E$562,2) = 0)),"???",0))</f>
        <v>0</v>
      </c>
      <c r="L1399">
        <f t="shared" si="258"/>
        <v>0</v>
      </c>
      <c r="M1399">
        <f t="shared" si="259"/>
        <v>0</v>
      </c>
      <c r="N1399">
        <f t="shared" si="260"/>
        <v>0</v>
      </c>
      <c r="O1399">
        <f t="shared" si="261"/>
        <v>0</v>
      </c>
      <c r="P1399">
        <f t="shared" si="262"/>
        <v>0</v>
      </c>
      <c r="Q1399">
        <f t="shared" si="263"/>
        <v>0</v>
      </c>
    </row>
    <row r="1400" spans="1:17" x14ac:dyDescent="0.25">
      <c r="A1400" t="s">
        <v>1398</v>
      </c>
      <c r="B1400" s="5" t="str">
        <f>VLOOKUP(I1400,KeyValues!$J$2:$K$1401,2)</f>
        <v>$$$</v>
      </c>
      <c r="C1400">
        <f t="shared" si="252"/>
        <v>2500</v>
      </c>
      <c r="D1400">
        <f t="shared" si="253"/>
        <v>125</v>
      </c>
      <c r="E1400">
        <f t="shared" si="254"/>
        <v>15</v>
      </c>
      <c r="F1400" s="7" t="str">
        <f>VLOOKUP(E1400,KeyValues!$A$2:$B1415,2)</f>
        <v>Specific Items</v>
      </c>
      <c r="G1400">
        <f t="shared" si="256"/>
        <v>0</v>
      </c>
      <c r="H1400" s="7" t="str">
        <f>VLOOKUP($G1400,KeyValues!$S$2:$T$64,2)</f>
        <v>Stick</v>
      </c>
      <c r="I1400">
        <f t="shared" si="255"/>
        <v>1399</v>
      </c>
      <c r="J1400">
        <f t="shared" si="257"/>
        <v>0</v>
      </c>
      <c r="K1400" s="8">
        <f>IF(OR($E1400=9,$E1400=5),VLOOKUP(J1400,KeyValues!$D$2:$E$562,2),IF(AND($E1400=14,NOT(VLOOKUP(J1400,KeyValues!$D$2:$E$562,2) = 0)),"???",0))</f>
        <v>0</v>
      </c>
      <c r="L1400">
        <f t="shared" si="258"/>
        <v>0</v>
      </c>
      <c r="M1400">
        <f t="shared" si="259"/>
        <v>0</v>
      </c>
      <c r="N1400">
        <f t="shared" si="260"/>
        <v>0</v>
      </c>
      <c r="O1400">
        <f t="shared" si="261"/>
        <v>0</v>
      </c>
      <c r="P1400">
        <f t="shared" si="262"/>
        <v>0</v>
      </c>
      <c r="Q1400">
        <f t="shared" si="263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401"/>
  <sheetViews>
    <sheetView topLeftCell="A2" workbookViewId="0">
      <selection activeCell="V2" sqref="V2:W3"/>
    </sheetView>
  </sheetViews>
  <sheetFormatPr defaultRowHeight="15" x14ac:dyDescent="0.25"/>
  <cols>
    <col min="1" max="1" width="4.5703125" customWidth="1"/>
    <col min="2" max="2" width="15.42578125" customWidth="1"/>
    <col min="3" max="3" width="1.42578125" style="3" customWidth="1"/>
    <col min="4" max="4" width="5.28515625" customWidth="1"/>
    <col min="5" max="5" width="16" customWidth="1"/>
    <col min="6" max="6" width="1.42578125" style="4" customWidth="1"/>
    <col min="7" max="7" width="5.5703125" customWidth="1"/>
    <col min="8" max="8" width="15.5703125" customWidth="1"/>
    <col min="9" max="9" width="1.42578125" style="4" customWidth="1"/>
    <col min="10" max="10" width="5.28515625" customWidth="1"/>
    <col min="11" max="11" width="15.7109375" style="9" customWidth="1"/>
    <col min="12" max="12" width="1.42578125" style="4" customWidth="1"/>
    <col min="13" max="13" width="3.5703125" customWidth="1"/>
    <col min="15" max="15" width="1.42578125" style="4" customWidth="1"/>
    <col min="16" max="16" width="4.140625" customWidth="1"/>
    <col min="17" max="17" width="15.85546875" customWidth="1"/>
    <col min="18" max="18" width="1.42578125" style="4" customWidth="1"/>
    <col min="19" max="19" width="6" customWidth="1"/>
    <col min="20" max="20" width="16.42578125" customWidth="1"/>
    <col min="21" max="21" width="1.42578125" style="4" customWidth="1"/>
  </cols>
  <sheetData>
    <row r="2" spans="1:22" x14ac:dyDescent="0.25">
      <c r="A2">
        <v>0</v>
      </c>
      <c r="B2" t="s">
        <v>2690</v>
      </c>
      <c r="D2">
        <v>0</v>
      </c>
      <c r="G2">
        <v>0</v>
      </c>
      <c r="J2">
        <v>0</v>
      </c>
      <c r="M2">
        <v>0</v>
      </c>
      <c r="N2" t="s">
        <v>4651</v>
      </c>
      <c r="P2">
        <v>0</v>
      </c>
      <c r="Q2" s="1" t="s">
        <v>2699</v>
      </c>
      <c r="S2">
        <v>0</v>
      </c>
      <c r="T2" t="s">
        <v>1399</v>
      </c>
      <c r="V2" s="10" t="s">
        <v>4831</v>
      </c>
    </row>
    <row r="3" spans="1:22" x14ac:dyDescent="0.25">
      <c r="A3">
        <v>1</v>
      </c>
      <c r="B3" t="s">
        <v>2691</v>
      </c>
      <c r="D3">
        <v>1</v>
      </c>
      <c r="E3" t="s">
        <v>1594</v>
      </c>
      <c r="G3">
        <v>1</v>
      </c>
      <c r="H3" t="s">
        <v>4093</v>
      </c>
      <c r="J3">
        <v>1</v>
      </c>
      <c r="K3" s="9" t="s">
        <v>1399</v>
      </c>
      <c r="M3">
        <v>1</v>
      </c>
      <c r="N3" t="s">
        <v>4652</v>
      </c>
      <c r="P3">
        <v>1</v>
      </c>
      <c r="Q3" t="s">
        <v>4674</v>
      </c>
      <c r="S3">
        <v>1</v>
      </c>
      <c r="T3" t="s">
        <v>4679</v>
      </c>
    </row>
    <row r="4" spans="1:22" x14ac:dyDescent="0.25">
      <c r="A4">
        <v>2</v>
      </c>
      <c r="B4" t="s">
        <v>2696</v>
      </c>
      <c r="D4">
        <v>2</v>
      </c>
      <c r="E4" t="s">
        <v>2707</v>
      </c>
      <c r="G4">
        <v>2</v>
      </c>
      <c r="H4" t="s">
        <v>4094</v>
      </c>
      <c r="J4">
        <v>2</v>
      </c>
      <c r="K4" s="9" t="s">
        <v>1400</v>
      </c>
      <c r="M4">
        <v>2</v>
      </c>
      <c r="N4" t="s">
        <v>4653</v>
      </c>
      <c r="P4">
        <v>2</v>
      </c>
      <c r="Q4" t="s">
        <v>4675</v>
      </c>
      <c r="S4">
        <v>2</v>
      </c>
      <c r="T4" t="s">
        <v>4680</v>
      </c>
    </row>
    <row r="5" spans="1:22" x14ac:dyDescent="0.25">
      <c r="A5">
        <v>3</v>
      </c>
      <c r="B5" t="s">
        <v>2701</v>
      </c>
      <c r="D5">
        <v>3</v>
      </c>
      <c r="E5" t="s">
        <v>2708</v>
      </c>
      <c r="G5">
        <v>3</v>
      </c>
      <c r="H5" t="s">
        <v>4095</v>
      </c>
      <c r="J5">
        <v>3</v>
      </c>
      <c r="K5" s="9" t="s">
        <v>1401</v>
      </c>
      <c r="M5">
        <v>3</v>
      </c>
      <c r="N5" t="s">
        <v>4654</v>
      </c>
      <c r="P5">
        <v>3</v>
      </c>
      <c r="Q5" t="s">
        <v>4676</v>
      </c>
      <c r="S5">
        <v>3</v>
      </c>
      <c r="T5" t="s">
        <v>1505</v>
      </c>
    </row>
    <row r="6" spans="1:22" x14ac:dyDescent="0.25">
      <c r="A6">
        <v>4</v>
      </c>
      <c r="B6" t="s">
        <v>2700</v>
      </c>
      <c r="D6">
        <v>4</v>
      </c>
      <c r="E6" t="s">
        <v>2709</v>
      </c>
      <c r="G6">
        <v>4</v>
      </c>
      <c r="H6" t="s">
        <v>4096</v>
      </c>
      <c r="J6">
        <v>4</v>
      </c>
      <c r="K6" s="9" t="s">
        <v>1402</v>
      </c>
      <c r="M6">
        <v>4</v>
      </c>
      <c r="N6" t="s">
        <v>4655</v>
      </c>
      <c r="P6">
        <v>4</v>
      </c>
      <c r="Q6" t="s">
        <v>4677</v>
      </c>
      <c r="S6">
        <v>4</v>
      </c>
      <c r="T6" t="s">
        <v>4707</v>
      </c>
    </row>
    <row r="7" spans="1:22" x14ac:dyDescent="0.25">
      <c r="A7">
        <v>5</v>
      </c>
      <c r="B7" t="s">
        <v>2702</v>
      </c>
      <c r="D7">
        <v>5</v>
      </c>
      <c r="E7" t="s">
        <v>2710</v>
      </c>
      <c r="G7">
        <v>5</v>
      </c>
      <c r="H7" t="s">
        <v>4097</v>
      </c>
      <c r="J7">
        <v>5</v>
      </c>
      <c r="K7" s="9" t="s">
        <v>1403</v>
      </c>
      <c r="M7">
        <v>5</v>
      </c>
      <c r="N7" t="s">
        <v>4656</v>
      </c>
      <c r="P7">
        <v>5</v>
      </c>
      <c r="Q7" t="s">
        <v>4669</v>
      </c>
      <c r="S7">
        <v>5</v>
      </c>
      <c r="T7" t="s">
        <v>1735</v>
      </c>
    </row>
    <row r="8" spans="1:22" x14ac:dyDescent="0.25">
      <c r="A8">
        <v>6</v>
      </c>
      <c r="B8" t="s">
        <v>2698</v>
      </c>
      <c r="D8">
        <v>6</v>
      </c>
      <c r="E8" t="s">
        <v>2711</v>
      </c>
      <c r="G8">
        <v>6</v>
      </c>
      <c r="H8" t="s">
        <v>4098</v>
      </c>
      <c r="J8">
        <v>6</v>
      </c>
      <c r="K8" s="9" t="s">
        <v>1404</v>
      </c>
      <c r="M8">
        <v>6</v>
      </c>
      <c r="N8" t="s">
        <v>4657</v>
      </c>
      <c r="P8">
        <v>6</v>
      </c>
      <c r="Q8" t="s">
        <v>4670</v>
      </c>
      <c r="S8">
        <v>6</v>
      </c>
      <c r="T8" t="s">
        <v>4681</v>
      </c>
    </row>
    <row r="9" spans="1:22" x14ac:dyDescent="0.25">
      <c r="A9">
        <v>7</v>
      </c>
      <c r="B9" s="1" t="s">
        <v>2699</v>
      </c>
      <c r="D9">
        <v>7</v>
      </c>
      <c r="E9" t="s">
        <v>2712</v>
      </c>
      <c r="G9">
        <v>7</v>
      </c>
      <c r="H9" t="s">
        <v>4099</v>
      </c>
      <c r="J9">
        <v>7</v>
      </c>
      <c r="K9" s="9" t="s">
        <v>1405</v>
      </c>
      <c r="M9">
        <v>7</v>
      </c>
      <c r="N9" t="s">
        <v>4658</v>
      </c>
      <c r="P9">
        <v>7</v>
      </c>
      <c r="Q9" t="s">
        <v>4671</v>
      </c>
      <c r="S9">
        <v>7</v>
      </c>
      <c r="T9" t="s">
        <v>4682</v>
      </c>
    </row>
    <row r="10" spans="1:22" x14ac:dyDescent="0.25">
      <c r="A10">
        <v>8</v>
      </c>
      <c r="B10" t="s">
        <v>2697</v>
      </c>
      <c r="D10">
        <v>8</v>
      </c>
      <c r="E10" t="s">
        <v>1599</v>
      </c>
      <c r="G10">
        <v>8</v>
      </c>
      <c r="H10" t="s">
        <v>4100</v>
      </c>
      <c r="J10">
        <v>8</v>
      </c>
      <c r="K10" s="9" t="s">
        <v>1406</v>
      </c>
      <c r="M10">
        <v>8</v>
      </c>
      <c r="N10" t="s">
        <v>4659</v>
      </c>
      <c r="P10">
        <v>8</v>
      </c>
      <c r="Q10" t="s">
        <v>4672</v>
      </c>
      <c r="S10">
        <v>8</v>
      </c>
      <c r="T10" t="s">
        <v>4683</v>
      </c>
    </row>
    <row r="11" spans="1:22" x14ac:dyDescent="0.25">
      <c r="A11">
        <v>9</v>
      </c>
      <c r="B11" t="s">
        <v>2695</v>
      </c>
      <c r="D11">
        <v>9</v>
      </c>
      <c r="E11" t="s">
        <v>2713</v>
      </c>
      <c r="G11">
        <v>9</v>
      </c>
      <c r="H11" t="s">
        <v>4101</v>
      </c>
      <c r="J11">
        <v>9</v>
      </c>
      <c r="K11" s="9" t="s">
        <v>1407</v>
      </c>
      <c r="M11">
        <v>9</v>
      </c>
      <c r="N11" t="s">
        <v>4660</v>
      </c>
      <c r="P11">
        <v>9</v>
      </c>
      <c r="Q11" t="s">
        <v>4673</v>
      </c>
      <c r="S11">
        <v>9</v>
      </c>
      <c r="T11" t="s">
        <v>4684</v>
      </c>
    </row>
    <row r="12" spans="1:22" x14ac:dyDescent="0.25">
      <c r="A12">
        <v>10</v>
      </c>
      <c r="B12" t="s">
        <v>1725</v>
      </c>
      <c r="D12">
        <v>10</v>
      </c>
      <c r="E12" t="s">
        <v>2714</v>
      </c>
      <c r="G12">
        <v>10</v>
      </c>
      <c r="H12" t="s">
        <v>4102</v>
      </c>
      <c r="J12">
        <v>10</v>
      </c>
      <c r="K12" s="9" t="s">
        <v>1408</v>
      </c>
      <c r="M12">
        <v>10</v>
      </c>
      <c r="N12" t="s">
        <v>4661</v>
      </c>
      <c r="P12">
        <v>10</v>
      </c>
      <c r="Q12" t="s">
        <v>4678</v>
      </c>
      <c r="S12">
        <v>10</v>
      </c>
      <c r="T12" t="s">
        <v>4685</v>
      </c>
    </row>
    <row r="13" spans="1:22" x14ac:dyDescent="0.25">
      <c r="A13">
        <v>11</v>
      </c>
      <c r="B13" t="s">
        <v>1573</v>
      </c>
      <c r="D13">
        <v>11</v>
      </c>
      <c r="E13" t="s">
        <v>2715</v>
      </c>
      <c r="G13">
        <v>11</v>
      </c>
      <c r="H13" t="s">
        <v>4103</v>
      </c>
      <c r="J13">
        <v>11</v>
      </c>
      <c r="K13" s="9" t="s">
        <v>1409</v>
      </c>
      <c r="M13">
        <v>11</v>
      </c>
      <c r="N13" t="s">
        <v>1600</v>
      </c>
      <c r="S13">
        <v>11</v>
      </c>
      <c r="T13" s="1" t="s">
        <v>2706</v>
      </c>
    </row>
    <row r="14" spans="1:22" x14ac:dyDescent="0.25">
      <c r="A14">
        <v>12</v>
      </c>
      <c r="B14" t="s">
        <v>2692</v>
      </c>
      <c r="D14">
        <v>12</v>
      </c>
      <c r="E14" t="s">
        <v>2716</v>
      </c>
      <c r="G14">
        <v>12</v>
      </c>
      <c r="H14" t="s">
        <v>4104</v>
      </c>
      <c r="J14">
        <v>12</v>
      </c>
      <c r="K14" s="9" t="s">
        <v>1409</v>
      </c>
      <c r="M14">
        <v>12</v>
      </c>
      <c r="N14" t="s">
        <v>4662</v>
      </c>
      <c r="S14">
        <v>12</v>
      </c>
      <c r="T14" t="s">
        <v>4686</v>
      </c>
    </row>
    <row r="15" spans="1:22" x14ac:dyDescent="0.25">
      <c r="A15">
        <v>13</v>
      </c>
      <c r="B15" t="s">
        <v>2693</v>
      </c>
      <c r="D15">
        <v>13</v>
      </c>
      <c r="E15" t="s">
        <v>2717</v>
      </c>
      <c r="G15">
        <v>13</v>
      </c>
      <c r="H15" t="s">
        <v>4105</v>
      </c>
      <c r="J15">
        <v>13</v>
      </c>
      <c r="K15" s="9" t="s">
        <v>1410</v>
      </c>
      <c r="M15">
        <v>13</v>
      </c>
      <c r="N15" t="s">
        <v>4663</v>
      </c>
      <c r="S15">
        <v>13</v>
      </c>
      <c r="T15" t="s">
        <v>4687</v>
      </c>
    </row>
    <row r="16" spans="1:22" x14ac:dyDescent="0.25">
      <c r="A16">
        <v>14</v>
      </c>
      <c r="B16" t="s">
        <v>2694</v>
      </c>
      <c r="D16">
        <v>14</v>
      </c>
      <c r="E16" t="s">
        <v>1580</v>
      </c>
      <c r="G16">
        <v>14</v>
      </c>
      <c r="H16" t="s">
        <v>4106</v>
      </c>
      <c r="J16">
        <v>14</v>
      </c>
      <c r="K16" s="9" t="s">
        <v>1411</v>
      </c>
      <c r="M16">
        <v>14</v>
      </c>
      <c r="N16" t="s">
        <v>4664</v>
      </c>
      <c r="S16">
        <v>14</v>
      </c>
      <c r="T16" t="s">
        <v>4688</v>
      </c>
    </row>
    <row r="17" spans="1:20" x14ac:dyDescent="0.25">
      <c r="A17">
        <v>15</v>
      </c>
      <c r="B17" t="s">
        <v>2703</v>
      </c>
      <c r="D17">
        <v>15</v>
      </c>
      <c r="E17" t="s">
        <v>2718</v>
      </c>
      <c r="G17">
        <v>15</v>
      </c>
      <c r="H17" t="s">
        <v>4107</v>
      </c>
      <c r="J17">
        <v>15</v>
      </c>
      <c r="K17" s="9" t="s">
        <v>1412</v>
      </c>
      <c r="M17">
        <v>15</v>
      </c>
      <c r="N17" t="s">
        <v>4665</v>
      </c>
      <c r="S17">
        <v>15</v>
      </c>
      <c r="T17" t="s">
        <v>4689</v>
      </c>
    </row>
    <row r="18" spans="1:20" x14ac:dyDescent="0.25">
      <c r="D18">
        <v>16</v>
      </c>
      <c r="E18" t="s">
        <v>2719</v>
      </c>
      <c r="G18">
        <v>16</v>
      </c>
      <c r="H18" t="s">
        <v>4108</v>
      </c>
      <c r="J18">
        <v>16</v>
      </c>
      <c r="K18" s="9" t="s">
        <v>1413</v>
      </c>
      <c r="M18">
        <v>16</v>
      </c>
      <c r="N18" t="s">
        <v>4666</v>
      </c>
      <c r="S18">
        <v>16</v>
      </c>
      <c r="T18" t="s">
        <v>1570</v>
      </c>
    </row>
    <row r="19" spans="1:20" x14ac:dyDescent="0.25">
      <c r="D19">
        <v>17</v>
      </c>
      <c r="E19" t="s">
        <v>2720</v>
      </c>
      <c r="G19">
        <v>17</v>
      </c>
      <c r="H19" t="s">
        <v>4109</v>
      </c>
      <c r="J19">
        <v>17</v>
      </c>
      <c r="K19" s="9" t="s">
        <v>1414</v>
      </c>
      <c r="M19">
        <v>17</v>
      </c>
      <c r="N19" t="s">
        <v>4667</v>
      </c>
      <c r="S19">
        <v>17</v>
      </c>
      <c r="T19" t="s">
        <v>4699</v>
      </c>
    </row>
    <row r="20" spans="1:20" x14ac:dyDescent="0.25">
      <c r="D20">
        <v>18</v>
      </c>
      <c r="E20" t="s">
        <v>1663</v>
      </c>
      <c r="G20">
        <v>18</v>
      </c>
      <c r="H20" t="s">
        <v>4110</v>
      </c>
      <c r="J20">
        <v>18</v>
      </c>
      <c r="K20" s="9" t="s">
        <v>1415</v>
      </c>
      <c r="M20">
        <v>18</v>
      </c>
      <c r="N20" t="s">
        <v>4668</v>
      </c>
      <c r="S20">
        <v>18</v>
      </c>
      <c r="T20" t="s">
        <v>4690</v>
      </c>
    </row>
    <row r="21" spans="1:20" x14ac:dyDescent="0.25">
      <c r="D21">
        <v>19</v>
      </c>
      <c r="E21" t="s">
        <v>2721</v>
      </c>
      <c r="G21">
        <v>19</v>
      </c>
      <c r="H21" t="s">
        <v>4111</v>
      </c>
      <c r="J21">
        <v>19</v>
      </c>
      <c r="K21" s="9" t="s">
        <v>1416</v>
      </c>
      <c r="S21">
        <v>19</v>
      </c>
      <c r="T21" t="s">
        <v>4698</v>
      </c>
    </row>
    <row r="22" spans="1:20" x14ac:dyDescent="0.25">
      <c r="D22">
        <v>20</v>
      </c>
      <c r="E22" t="s">
        <v>2722</v>
      </c>
      <c r="G22">
        <v>20</v>
      </c>
      <c r="H22" t="s">
        <v>4112</v>
      </c>
      <c r="J22">
        <v>20</v>
      </c>
      <c r="K22" s="9" t="s">
        <v>1417</v>
      </c>
      <c r="S22">
        <v>20</v>
      </c>
      <c r="T22" t="s">
        <v>4691</v>
      </c>
    </row>
    <row r="23" spans="1:20" x14ac:dyDescent="0.25">
      <c r="D23">
        <v>21</v>
      </c>
      <c r="E23" t="s">
        <v>2723</v>
      </c>
      <c r="G23">
        <v>21</v>
      </c>
      <c r="H23" t="s">
        <v>4113</v>
      </c>
      <c r="J23">
        <v>21</v>
      </c>
      <c r="K23" s="9" t="s">
        <v>1418</v>
      </c>
      <c r="S23">
        <v>21</v>
      </c>
      <c r="T23" s="1" t="s">
        <v>2706</v>
      </c>
    </row>
    <row r="24" spans="1:20" x14ac:dyDescent="0.25">
      <c r="D24">
        <v>22</v>
      </c>
      <c r="E24" t="s">
        <v>1609</v>
      </c>
      <c r="G24">
        <v>22</v>
      </c>
      <c r="H24" t="s">
        <v>4114</v>
      </c>
      <c r="J24">
        <v>22</v>
      </c>
      <c r="K24" s="9" t="s">
        <v>1419</v>
      </c>
      <c r="S24">
        <v>22</v>
      </c>
      <c r="T24" s="1" t="s">
        <v>2706</v>
      </c>
    </row>
    <row r="25" spans="1:20" x14ac:dyDescent="0.25">
      <c r="D25">
        <v>23</v>
      </c>
      <c r="E25" t="s">
        <v>2724</v>
      </c>
      <c r="G25">
        <v>23</v>
      </c>
      <c r="H25" t="s">
        <v>4115</v>
      </c>
      <c r="J25">
        <v>23</v>
      </c>
      <c r="K25" s="9" t="s">
        <v>1420</v>
      </c>
      <c r="S25">
        <v>23</v>
      </c>
      <c r="T25" s="1" t="s">
        <v>2706</v>
      </c>
    </row>
    <row r="26" spans="1:20" x14ac:dyDescent="0.25">
      <c r="D26">
        <v>24</v>
      </c>
      <c r="E26" t="s">
        <v>1657</v>
      </c>
      <c r="G26">
        <v>24</v>
      </c>
      <c r="H26" t="s">
        <v>4116</v>
      </c>
      <c r="J26">
        <v>24</v>
      </c>
      <c r="K26" s="9" t="s">
        <v>1421</v>
      </c>
      <c r="S26">
        <v>24</v>
      </c>
      <c r="T26" t="s">
        <v>4697</v>
      </c>
    </row>
    <row r="27" spans="1:20" x14ac:dyDescent="0.25">
      <c r="D27">
        <v>25</v>
      </c>
      <c r="E27" t="s">
        <v>2725</v>
      </c>
      <c r="G27">
        <v>25</v>
      </c>
      <c r="H27" t="s">
        <v>4117</v>
      </c>
      <c r="J27">
        <v>25</v>
      </c>
      <c r="K27" s="9" t="s">
        <v>1422</v>
      </c>
      <c r="S27">
        <v>25</v>
      </c>
      <c r="T27" t="s">
        <v>4692</v>
      </c>
    </row>
    <row r="28" spans="1:20" x14ac:dyDescent="0.25">
      <c r="D28">
        <v>26</v>
      </c>
      <c r="E28" t="s">
        <v>2726</v>
      </c>
      <c r="G28">
        <v>26</v>
      </c>
      <c r="H28" t="s">
        <v>4118</v>
      </c>
      <c r="J28">
        <v>26</v>
      </c>
      <c r="K28" s="9" t="s">
        <v>1423</v>
      </c>
      <c r="S28">
        <v>26</v>
      </c>
      <c r="T28" t="s">
        <v>4705</v>
      </c>
    </row>
    <row r="29" spans="1:20" x14ac:dyDescent="0.25">
      <c r="D29">
        <v>27</v>
      </c>
      <c r="E29" t="s">
        <v>2727</v>
      </c>
      <c r="G29">
        <v>27</v>
      </c>
      <c r="H29" t="s">
        <v>4119</v>
      </c>
      <c r="J29">
        <v>27</v>
      </c>
      <c r="K29" s="9" t="s">
        <v>1424</v>
      </c>
      <c r="S29">
        <v>27</v>
      </c>
      <c r="T29" t="s">
        <v>4693</v>
      </c>
    </row>
    <row r="30" spans="1:20" x14ac:dyDescent="0.25">
      <c r="D30">
        <v>28</v>
      </c>
      <c r="E30" t="s">
        <v>2728</v>
      </c>
      <c r="G30">
        <v>28</v>
      </c>
      <c r="H30" t="s">
        <v>4120</v>
      </c>
      <c r="J30">
        <v>28</v>
      </c>
      <c r="K30" s="9" t="s">
        <v>1425</v>
      </c>
      <c r="S30">
        <v>28</v>
      </c>
      <c r="T30" t="s">
        <v>4694</v>
      </c>
    </row>
    <row r="31" spans="1:20" x14ac:dyDescent="0.25">
      <c r="D31">
        <v>29</v>
      </c>
      <c r="E31" t="s">
        <v>1668</v>
      </c>
      <c r="G31">
        <v>29</v>
      </c>
      <c r="H31" t="s">
        <v>4121</v>
      </c>
      <c r="J31">
        <v>29</v>
      </c>
      <c r="K31" s="9" t="s">
        <v>1426</v>
      </c>
      <c r="S31">
        <v>29</v>
      </c>
      <c r="T31" t="s">
        <v>4695</v>
      </c>
    </row>
    <row r="32" spans="1:20" x14ac:dyDescent="0.25">
      <c r="D32">
        <v>30</v>
      </c>
      <c r="E32" t="s">
        <v>1650</v>
      </c>
      <c r="G32">
        <v>30</v>
      </c>
      <c r="H32" t="s">
        <v>4122</v>
      </c>
      <c r="J32">
        <v>30</v>
      </c>
      <c r="K32" s="9" t="s">
        <v>1427</v>
      </c>
      <c r="S32">
        <v>30</v>
      </c>
      <c r="T32" t="s">
        <v>4696</v>
      </c>
    </row>
    <row r="33" spans="4:20" x14ac:dyDescent="0.25">
      <c r="D33">
        <v>31</v>
      </c>
      <c r="E33" t="s">
        <v>2729</v>
      </c>
      <c r="G33">
        <v>31</v>
      </c>
      <c r="H33" t="s">
        <v>4123</v>
      </c>
      <c r="J33">
        <v>31</v>
      </c>
      <c r="K33" s="9" t="s">
        <v>1428</v>
      </c>
      <c r="S33">
        <v>31</v>
      </c>
      <c r="T33" t="s">
        <v>4700</v>
      </c>
    </row>
    <row r="34" spans="4:20" x14ac:dyDescent="0.25">
      <c r="D34">
        <v>32</v>
      </c>
      <c r="E34" t="s">
        <v>2730</v>
      </c>
      <c r="G34">
        <v>32</v>
      </c>
      <c r="H34" t="s">
        <v>4124</v>
      </c>
      <c r="J34">
        <v>32</v>
      </c>
      <c r="K34" s="9" t="s">
        <v>1429</v>
      </c>
      <c r="S34">
        <v>32</v>
      </c>
      <c r="T34" t="s">
        <v>4701</v>
      </c>
    </row>
    <row r="35" spans="4:20" x14ac:dyDescent="0.25">
      <c r="D35">
        <v>33</v>
      </c>
      <c r="E35" t="s">
        <v>2731</v>
      </c>
      <c r="G35">
        <v>33</v>
      </c>
      <c r="H35" t="s">
        <v>4125</v>
      </c>
      <c r="J35">
        <v>33</v>
      </c>
      <c r="K35" s="9" t="s">
        <v>1430</v>
      </c>
      <c r="S35">
        <v>33</v>
      </c>
      <c r="T35" t="s">
        <v>4702</v>
      </c>
    </row>
    <row r="36" spans="4:20" x14ac:dyDescent="0.25">
      <c r="D36">
        <v>34</v>
      </c>
      <c r="E36" t="s">
        <v>2732</v>
      </c>
      <c r="G36">
        <v>34</v>
      </c>
      <c r="H36" t="s">
        <v>4126</v>
      </c>
      <c r="J36">
        <v>34</v>
      </c>
      <c r="K36" s="9" t="s">
        <v>1431</v>
      </c>
      <c r="S36">
        <v>34</v>
      </c>
      <c r="T36" t="s">
        <v>4704</v>
      </c>
    </row>
    <row r="37" spans="4:20" x14ac:dyDescent="0.25">
      <c r="D37">
        <v>35</v>
      </c>
      <c r="E37" t="s">
        <v>2733</v>
      </c>
      <c r="G37">
        <v>35</v>
      </c>
      <c r="H37" t="s">
        <v>4127</v>
      </c>
      <c r="J37">
        <v>35</v>
      </c>
      <c r="K37" s="9" t="s">
        <v>1432</v>
      </c>
      <c r="S37">
        <v>35</v>
      </c>
      <c r="T37" t="s">
        <v>4703</v>
      </c>
    </row>
    <row r="38" spans="4:20" x14ac:dyDescent="0.25">
      <c r="D38">
        <v>36</v>
      </c>
      <c r="E38" t="s">
        <v>2734</v>
      </c>
      <c r="G38">
        <v>36</v>
      </c>
      <c r="H38" t="s">
        <v>4128</v>
      </c>
      <c r="J38">
        <v>36</v>
      </c>
      <c r="K38" s="9" t="s">
        <v>1433</v>
      </c>
      <c r="S38">
        <v>36</v>
      </c>
      <c r="T38" t="s">
        <v>4706</v>
      </c>
    </row>
    <row r="39" spans="4:20" x14ac:dyDescent="0.25">
      <c r="D39">
        <v>37</v>
      </c>
      <c r="E39" t="s">
        <v>2735</v>
      </c>
      <c r="G39">
        <v>37</v>
      </c>
      <c r="H39" t="s">
        <v>4129</v>
      </c>
      <c r="J39">
        <v>37</v>
      </c>
      <c r="K39" s="9" t="s">
        <v>1434</v>
      </c>
      <c r="S39">
        <v>37</v>
      </c>
      <c r="T39" t="s">
        <v>4708</v>
      </c>
    </row>
    <row r="40" spans="4:20" x14ac:dyDescent="0.25">
      <c r="D40">
        <v>38</v>
      </c>
      <c r="E40" t="s">
        <v>2736</v>
      </c>
      <c r="G40">
        <v>38</v>
      </c>
      <c r="H40" t="s">
        <v>4130</v>
      </c>
      <c r="J40">
        <v>38</v>
      </c>
      <c r="K40" s="9" t="s">
        <v>1435</v>
      </c>
      <c r="S40">
        <v>38</v>
      </c>
      <c r="T40" t="s">
        <v>4709</v>
      </c>
    </row>
    <row r="41" spans="4:20" x14ac:dyDescent="0.25">
      <c r="D41">
        <v>39</v>
      </c>
      <c r="E41" t="s">
        <v>2737</v>
      </c>
      <c r="G41">
        <v>39</v>
      </c>
      <c r="H41" t="s">
        <v>4131</v>
      </c>
      <c r="J41">
        <v>39</v>
      </c>
      <c r="K41" s="9" t="s">
        <v>1436</v>
      </c>
      <c r="S41">
        <v>39</v>
      </c>
      <c r="T41" t="s">
        <v>4710</v>
      </c>
    </row>
    <row r="42" spans="4:20" x14ac:dyDescent="0.25">
      <c r="D42">
        <v>40</v>
      </c>
      <c r="E42" t="s">
        <v>2738</v>
      </c>
      <c r="G42">
        <v>40</v>
      </c>
      <c r="H42" t="s">
        <v>4132</v>
      </c>
      <c r="J42">
        <v>40</v>
      </c>
      <c r="K42" s="9" t="s">
        <v>1437</v>
      </c>
      <c r="S42">
        <v>40</v>
      </c>
      <c r="T42" t="s">
        <v>4725</v>
      </c>
    </row>
    <row r="43" spans="4:20" x14ac:dyDescent="0.25">
      <c r="D43">
        <v>41</v>
      </c>
      <c r="E43" t="s">
        <v>1617</v>
      </c>
      <c r="G43">
        <v>41</v>
      </c>
      <c r="H43" t="s">
        <v>4133</v>
      </c>
      <c r="J43">
        <v>41</v>
      </c>
      <c r="K43" s="9" t="s">
        <v>1438</v>
      </c>
      <c r="S43">
        <v>41</v>
      </c>
      <c r="T43" t="s">
        <v>4711</v>
      </c>
    </row>
    <row r="44" spans="4:20" x14ac:dyDescent="0.25">
      <c r="D44">
        <v>42</v>
      </c>
      <c r="E44" t="s">
        <v>2739</v>
      </c>
      <c r="G44">
        <v>42</v>
      </c>
      <c r="H44" t="s">
        <v>4134</v>
      </c>
      <c r="J44">
        <v>42</v>
      </c>
      <c r="K44" s="9" t="s">
        <v>1439</v>
      </c>
      <c r="S44">
        <v>42</v>
      </c>
      <c r="T44" t="s">
        <v>4712</v>
      </c>
    </row>
    <row r="45" spans="4:20" x14ac:dyDescent="0.25">
      <c r="D45">
        <v>43</v>
      </c>
      <c r="E45" t="s">
        <v>2740</v>
      </c>
      <c r="G45">
        <v>43</v>
      </c>
      <c r="H45" t="s">
        <v>4135</v>
      </c>
      <c r="J45">
        <v>43</v>
      </c>
      <c r="K45" s="9" t="s">
        <v>1440</v>
      </c>
      <c r="S45">
        <v>43</v>
      </c>
      <c r="T45" t="s">
        <v>4713</v>
      </c>
    </row>
    <row r="46" spans="4:20" x14ac:dyDescent="0.25">
      <c r="D46">
        <v>44</v>
      </c>
      <c r="E46" t="s">
        <v>2741</v>
      </c>
      <c r="G46">
        <v>44</v>
      </c>
      <c r="H46" t="s">
        <v>4136</v>
      </c>
      <c r="J46">
        <v>44</v>
      </c>
      <c r="K46" s="9" t="s">
        <v>1441</v>
      </c>
      <c r="S46">
        <v>44</v>
      </c>
      <c r="T46" t="s">
        <v>4714</v>
      </c>
    </row>
    <row r="47" spans="4:20" x14ac:dyDescent="0.25">
      <c r="D47">
        <v>45</v>
      </c>
      <c r="E47" t="s">
        <v>2742</v>
      </c>
      <c r="G47">
        <v>45</v>
      </c>
      <c r="H47" t="s">
        <v>4137</v>
      </c>
      <c r="J47">
        <v>45</v>
      </c>
      <c r="K47" s="9" t="s">
        <v>1442</v>
      </c>
      <c r="S47">
        <v>45</v>
      </c>
      <c r="T47" s="1" t="s">
        <v>2706</v>
      </c>
    </row>
    <row r="48" spans="4:20" x14ac:dyDescent="0.25">
      <c r="D48">
        <v>46</v>
      </c>
      <c r="E48" t="s">
        <v>2743</v>
      </c>
      <c r="G48">
        <v>46</v>
      </c>
      <c r="H48" t="s">
        <v>4138</v>
      </c>
      <c r="J48">
        <v>46</v>
      </c>
      <c r="K48" s="9" t="s">
        <v>1443</v>
      </c>
      <c r="S48">
        <v>46</v>
      </c>
      <c r="T48" t="s">
        <v>4715</v>
      </c>
    </row>
    <row r="49" spans="4:20" x14ac:dyDescent="0.25">
      <c r="D49">
        <v>47</v>
      </c>
      <c r="E49" t="s">
        <v>1628</v>
      </c>
      <c r="G49">
        <v>47</v>
      </c>
      <c r="H49" t="s">
        <v>4139</v>
      </c>
      <c r="J49">
        <v>47</v>
      </c>
      <c r="K49" s="9" t="s">
        <v>1444</v>
      </c>
      <c r="S49">
        <v>47</v>
      </c>
      <c r="T49" t="s">
        <v>4716</v>
      </c>
    </row>
    <row r="50" spans="4:20" x14ac:dyDescent="0.25">
      <c r="D50">
        <v>48</v>
      </c>
      <c r="E50" t="s">
        <v>1598</v>
      </c>
      <c r="G50">
        <v>48</v>
      </c>
      <c r="H50" t="s">
        <v>4140</v>
      </c>
      <c r="J50">
        <v>48</v>
      </c>
      <c r="K50" s="9" t="s">
        <v>1445</v>
      </c>
      <c r="S50">
        <v>48</v>
      </c>
      <c r="T50" s="1" t="s">
        <v>2706</v>
      </c>
    </row>
    <row r="51" spans="4:20" x14ac:dyDescent="0.25">
      <c r="D51">
        <v>49</v>
      </c>
      <c r="E51" t="s">
        <v>2744</v>
      </c>
      <c r="G51">
        <v>49</v>
      </c>
      <c r="H51" t="s">
        <v>4141</v>
      </c>
      <c r="J51">
        <v>49</v>
      </c>
      <c r="K51" s="9" t="s">
        <v>1446</v>
      </c>
      <c r="S51">
        <v>49</v>
      </c>
      <c r="T51" t="s">
        <v>4717</v>
      </c>
    </row>
    <row r="52" spans="4:20" x14ac:dyDescent="0.25">
      <c r="D52">
        <v>50</v>
      </c>
      <c r="E52" t="s">
        <v>1666</v>
      </c>
      <c r="G52">
        <v>50</v>
      </c>
      <c r="H52" t="s">
        <v>4142</v>
      </c>
      <c r="J52">
        <v>50</v>
      </c>
      <c r="K52" s="9" t="s">
        <v>1447</v>
      </c>
      <c r="S52">
        <v>50</v>
      </c>
      <c r="T52" t="s">
        <v>4719</v>
      </c>
    </row>
    <row r="53" spans="4:20" x14ac:dyDescent="0.25">
      <c r="D53">
        <v>51</v>
      </c>
      <c r="E53" t="s">
        <v>2745</v>
      </c>
      <c r="G53">
        <v>51</v>
      </c>
      <c r="H53" t="s">
        <v>4143</v>
      </c>
      <c r="J53">
        <v>51</v>
      </c>
      <c r="K53" s="9" t="s">
        <v>1448</v>
      </c>
      <c r="S53">
        <v>51</v>
      </c>
      <c r="T53" t="s">
        <v>4720</v>
      </c>
    </row>
    <row r="54" spans="4:20" x14ac:dyDescent="0.25">
      <c r="D54">
        <v>52</v>
      </c>
      <c r="E54" t="s">
        <v>2746</v>
      </c>
      <c r="G54">
        <v>52</v>
      </c>
      <c r="H54" t="s">
        <v>4144</v>
      </c>
      <c r="J54">
        <v>52</v>
      </c>
      <c r="K54" s="9" t="s">
        <v>1449</v>
      </c>
      <c r="S54">
        <v>52</v>
      </c>
      <c r="T54" t="s">
        <v>4722</v>
      </c>
    </row>
    <row r="55" spans="4:20" x14ac:dyDescent="0.25">
      <c r="D55">
        <v>53</v>
      </c>
      <c r="E55" t="s">
        <v>1605</v>
      </c>
      <c r="G55">
        <v>53</v>
      </c>
      <c r="H55" t="s">
        <v>4145</v>
      </c>
      <c r="J55">
        <v>53</v>
      </c>
      <c r="K55" s="9" t="s">
        <v>1450</v>
      </c>
      <c r="S55">
        <v>53</v>
      </c>
      <c r="T55" t="s">
        <v>4721</v>
      </c>
    </row>
    <row r="56" spans="4:20" x14ac:dyDescent="0.25">
      <c r="D56">
        <v>54</v>
      </c>
      <c r="E56" t="s">
        <v>2747</v>
      </c>
      <c r="G56">
        <v>54</v>
      </c>
      <c r="H56" t="s">
        <v>4146</v>
      </c>
      <c r="J56">
        <v>54</v>
      </c>
      <c r="K56" s="9" t="s">
        <v>1451</v>
      </c>
      <c r="S56">
        <v>54</v>
      </c>
      <c r="T56" t="s">
        <v>4723</v>
      </c>
    </row>
    <row r="57" spans="4:20" x14ac:dyDescent="0.25">
      <c r="D57">
        <v>55</v>
      </c>
      <c r="E57" t="s">
        <v>2748</v>
      </c>
      <c r="G57">
        <v>55</v>
      </c>
      <c r="H57" t="s">
        <v>4147</v>
      </c>
      <c r="J57">
        <v>55</v>
      </c>
      <c r="K57" s="9" t="s">
        <v>1452</v>
      </c>
      <c r="S57">
        <v>55</v>
      </c>
      <c r="T57" t="s">
        <v>4718</v>
      </c>
    </row>
    <row r="58" spans="4:20" x14ac:dyDescent="0.25">
      <c r="D58">
        <v>56</v>
      </c>
      <c r="E58" t="s">
        <v>2749</v>
      </c>
      <c r="G58">
        <v>56</v>
      </c>
      <c r="H58" t="s">
        <v>4148</v>
      </c>
      <c r="J58">
        <v>56</v>
      </c>
      <c r="K58" s="9" t="s">
        <v>1453</v>
      </c>
      <c r="S58">
        <v>56</v>
      </c>
      <c r="T58" t="s">
        <v>4724</v>
      </c>
    </row>
    <row r="59" spans="4:20" x14ac:dyDescent="0.25">
      <c r="D59">
        <v>57</v>
      </c>
      <c r="E59" t="s">
        <v>2750</v>
      </c>
      <c r="G59">
        <v>57</v>
      </c>
      <c r="H59" t="s">
        <v>4149</v>
      </c>
      <c r="J59">
        <v>57</v>
      </c>
      <c r="K59" s="9" t="s">
        <v>1454</v>
      </c>
      <c r="S59">
        <v>57</v>
      </c>
      <c r="T59" t="s">
        <v>4726</v>
      </c>
    </row>
    <row r="60" spans="4:20" x14ac:dyDescent="0.25">
      <c r="D60">
        <v>58</v>
      </c>
      <c r="E60" t="s">
        <v>2751</v>
      </c>
      <c r="G60">
        <v>58</v>
      </c>
      <c r="H60" t="s">
        <v>4150</v>
      </c>
      <c r="J60">
        <v>58</v>
      </c>
      <c r="K60" s="9" t="s">
        <v>1455</v>
      </c>
      <c r="S60">
        <v>58</v>
      </c>
      <c r="T60" t="s">
        <v>4727</v>
      </c>
    </row>
    <row r="61" spans="4:20" x14ac:dyDescent="0.25">
      <c r="D61">
        <v>59</v>
      </c>
      <c r="E61" t="s">
        <v>2752</v>
      </c>
      <c r="G61">
        <v>59</v>
      </c>
      <c r="H61" t="s">
        <v>4151</v>
      </c>
      <c r="J61">
        <v>59</v>
      </c>
      <c r="K61" s="9" t="s">
        <v>1456</v>
      </c>
      <c r="S61">
        <v>59</v>
      </c>
      <c r="T61" t="s">
        <v>4728</v>
      </c>
    </row>
    <row r="62" spans="4:20" x14ac:dyDescent="0.25">
      <c r="D62">
        <v>60</v>
      </c>
      <c r="E62" t="s">
        <v>2753</v>
      </c>
      <c r="G62">
        <v>60</v>
      </c>
      <c r="H62" t="s">
        <v>4152</v>
      </c>
      <c r="J62">
        <v>60</v>
      </c>
      <c r="K62" s="9" t="s">
        <v>1457</v>
      </c>
      <c r="S62">
        <v>60</v>
      </c>
      <c r="T62" t="s">
        <v>4729</v>
      </c>
    </row>
    <row r="63" spans="4:20" x14ac:dyDescent="0.25">
      <c r="D63">
        <v>61</v>
      </c>
      <c r="E63" t="s">
        <v>2754</v>
      </c>
      <c r="G63">
        <v>61</v>
      </c>
      <c r="H63" t="s">
        <v>4153</v>
      </c>
      <c r="J63">
        <v>61</v>
      </c>
      <c r="K63" s="9" t="s">
        <v>1458</v>
      </c>
      <c r="S63">
        <v>61</v>
      </c>
      <c r="T63" t="s">
        <v>4730</v>
      </c>
    </row>
    <row r="64" spans="4:20" x14ac:dyDescent="0.25">
      <c r="D64">
        <v>62</v>
      </c>
      <c r="E64" t="s">
        <v>2755</v>
      </c>
      <c r="G64">
        <v>62</v>
      </c>
      <c r="H64" t="s">
        <v>4154</v>
      </c>
      <c r="J64">
        <v>62</v>
      </c>
      <c r="K64" s="9" t="s">
        <v>1459</v>
      </c>
      <c r="S64">
        <v>62</v>
      </c>
      <c r="T64" t="s">
        <v>4731</v>
      </c>
    </row>
    <row r="65" spans="4:11" x14ac:dyDescent="0.25">
      <c r="D65">
        <v>63</v>
      </c>
      <c r="E65" t="s">
        <v>2756</v>
      </c>
      <c r="G65">
        <v>63</v>
      </c>
      <c r="H65" t="s">
        <v>4155</v>
      </c>
      <c r="J65">
        <v>63</v>
      </c>
      <c r="K65" s="9" t="s">
        <v>1460</v>
      </c>
    </row>
    <row r="66" spans="4:11" x14ac:dyDescent="0.25">
      <c r="D66">
        <v>64</v>
      </c>
      <c r="E66" t="s">
        <v>1596</v>
      </c>
      <c r="G66">
        <v>64</v>
      </c>
      <c r="H66" t="s">
        <v>4156</v>
      </c>
      <c r="J66">
        <v>64</v>
      </c>
      <c r="K66" s="9" t="s">
        <v>1461</v>
      </c>
    </row>
    <row r="67" spans="4:11" x14ac:dyDescent="0.25">
      <c r="D67">
        <v>65</v>
      </c>
      <c r="E67" t="s">
        <v>2757</v>
      </c>
      <c r="G67">
        <v>65</v>
      </c>
      <c r="H67" t="s">
        <v>4157</v>
      </c>
      <c r="J67">
        <v>65</v>
      </c>
      <c r="K67" s="9" t="s">
        <v>1462</v>
      </c>
    </row>
    <row r="68" spans="4:11" x14ac:dyDescent="0.25">
      <c r="D68">
        <v>66</v>
      </c>
      <c r="E68" t="s">
        <v>2758</v>
      </c>
      <c r="G68">
        <v>66</v>
      </c>
      <c r="H68" t="s">
        <v>4158</v>
      </c>
      <c r="J68">
        <v>66</v>
      </c>
      <c r="K68" s="9" t="s">
        <v>1463</v>
      </c>
    </row>
    <row r="69" spans="4:11" x14ac:dyDescent="0.25">
      <c r="D69">
        <v>67</v>
      </c>
      <c r="E69" t="s">
        <v>1610</v>
      </c>
      <c r="G69">
        <v>67</v>
      </c>
      <c r="H69" t="s">
        <v>4159</v>
      </c>
      <c r="J69">
        <v>67</v>
      </c>
      <c r="K69" s="9" t="s">
        <v>1464</v>
      </c>
    </row>
    <row r="70" spans="4:11" x14ac:dyDescent="0.25">
      <c r="D70">
        <v>68</v>
      </c>
      <c r="E70" t="s">
        <v>2759</v>
      </c>
      <c r="G70">
        <v>68</v>
      </c>
      <c r="H70" t="s">
        <v>4160</v>
      </c>
      <c r="J70">
        <v>68</v>
      </c>
      <c r="K70" s="9" t="s">
        <v>1465</v>
      </c>
    </row>
    <row r="71" spans="4:11" x14ac:dyDescent="0.25">
      <c r="D71">
        <v>69</v>
      </c>
      <c r="E71" t="s">
        <v>2760</v>
      </c>
      <c r="G71">
        <v>69</v>
      </c>
      <c r="H71" t="s">
        <v>4161</v>
      </c>
      <c r="J71">
        <v>69</v>
      </c>
      <c r="K71" s="9" t="s">
        <v>1466</v>
      </c>
    </row>
    <row r="72" spans="4:11" x14ac:dyDescent="0.25">
      <c r="D72">
        <v>70</v>
      </c>
      <c r="E72" t="s">
        <v>2761</v>
      </c>
      <c r="G72">
        <v>70</v>
      </c>
      <c r="H72" t="s">
        <v>4162</v>
      </c>
      <c r="J72">
        <v>70</v>
      </c>
      <c r="K72" s="9" t="s">
        <v>1467</v>
      </c>
    </row>
    <row r="73" spans="4:11" x14ac:dyDescent="0.25">
      <c r="D73">
        <v>71</v>
      </c>
      <c r="E73" t="s">
        <v>2762</v>
      </c>
      <c r="G73">
        <v>71</v>
      </c>
      <c r="H73" t="s">
        <v>4163</v>
      </c>
      <c r="J73">
        <v>71</v>
      </c>
      <c r="K73" s="9" t="s">
        <v>1468</v>
      </c>
    </row>
    <row r="74" spans="4:11" x14ac:dyDescent="0.25">
      <c r="D74">
        <v>72</v>
      </c>
      <c r="E74" t="s">
        <v>1602</v>
      </c>
      <c r="G74">
        <v>72</v>
      </c>
      <c r="H74" t="s">
        <v>4164</v>
      </c>
      <c r="J74">
        <v>72</v>
      </c>
      <c r="K74" s="9" t="s">
        <v>1469</v>
      </c>
    </row>
    <row r="75" spans="4:11" x14ac:dyDescent="0.25">
      <c r="D75">
        <v>73</v>
      </c>
      <c r="E75" t="s">
        <v>2763</v>
      </c>
      <c r="G75">
        <v>73</v>
      </c>
      <c r="H75" t="s">
        <v>4165</v>
      </c>
      <c r="J75">
        <v>73</v>
      </c>
      <c r="K75" s="9" t="s">
        <v>1470</v>
      </c>
    </row>
    <row r="76" spans="4:11" x14ac:dyDescent="0.25">
      <c r="D76">
        <v>74</v>
      </c>
      <c r="E76" t="s">
        <v>2764</v>
      </c>
      <c r="G76">
        <v>74</v>
      </c>
      <c r="H76" t="s">
        <v>4166</v>
      </c>
      <c r="J76">
        <v>74</v>
      </c>
      <c r="K76" s="9" t="s">
        <v>1471</v>
      </c>
    </row>
    <row r="77" spans="4:11" x14ac:dyDescent="0.25">
      <c r="D77">
        <v>75</v>
      </c>
      <c r="E77" t="s">
        <v>1574</v>
      </c>
      <c r="G77">
        <v>75</v>
      </c>
      <c r="H77" t="s">
        <v>4167</v>
      </c>
      <c r="J77">
        <v>75</v>
      </c>
      <c r="K77" s="9" t="s">
        <v>1472</v>
      </c>
    </row>
    <row r="78" spans="4:11" x14ac:dyDescent="0.25">
      <c r="D78">
        <v>76</v>
      </c>
      <c r="E78" t="s">
        <v>1590</v>
      </c>
      <c r="G78">
        <v>76</v>
      </c>
      <c r="H78" t="s">
        <v>4168</v>
      </c>
      <c r="J78">
        <v>76</v>
      </c>
      <c r="K78" s="9" t="s">
        <v>1473</v>
      </c>
    </row>
    <row r="79" spans="4:11" x14ac:dyDescent="0.25">
      <c r="D79">
        <v>77</v>
      </c>
      <c r="E79" t="s">
        <v>2765</v>
      </c>
      <c r="G79">
        <v>77</v>
      </c>
      <c r="H79" t="s">
        <v>4169</v>
      </c>
      <c r="J79">
        <v>77</v>
      </c>
      <c r="K79" s="9" t="s">
        <v>1474</v>
      </c>
    </row>
    <row r="80" spans="4:11" x14ac:dyDescent="0.25">
      <c r="D80">
        <v>78</v>
      </c>
      <c r="E80" t="s">
        <v>2766</v>
      </c>
      <c r="G80">
        <v>78</v>
      </c>
      <c r="H80" t="s">
        <v>4170</v>
      </c>
      <c r="J80">
        <v>78</v>
      </c>
      <c r="K80" s="9" t="s">
        <v>1475</v>
      </c>
    </row>
    <row r="81" spans="4:11" x14ac:dyDescent="0.25">
      <c r="D81">
        <v>79</v>
      </c>
      <c r="E81" t="s">
        <v>2767</v>
      </c>
      <c r="G81">
        <v>79</v>
      </c>
      <c r="H81" t="s">
        <v>4171</v>
      </c>
      <c r="J81">
        <v>79</v>
      </c>
      <c r="K81" s="9" t="s">
        <v>1476</v>
      </c>
    </row>
    <row r="82" spans="4:11" x14ac:dyDescent="0.25">
      <c r="D82">
        <v>80</v>
      </c>
      <c r="E82" t="s">
        <v>2768</v>
      </c>
      <c r="G82">
        <v>80</v>
      </c>
      <c r="H82" t="s">
        <v>4172</v>
      </c>
      <c r="J82">
        <v>80</v>
      </c>
      <c r="K82" s="9" t="s">
        <v>1477</v>
      </c>
    </row>
    <row r="83" spans="4:11" x14ac:dyDescent="0.25">
      <c r="D83">
        <v>81</v>
      </c>
      <c r="E83" t="s">
        <v>2769</v>
      </c>
      <c r="G83">
        <v>81</v>
      </c>
      <c r="H83" t="s">
        <v>4173</v>
      </c>
      <c r="J83">
        <v>81</v>
      </c>
      <c r="K83" s="9" t="s">
        <v>1478</v>
      </c>
    </row>
    <row r="84" spans="4:11" x14ac:dyDescent="0.25">
      <c r="D84">
        <v>82</v>
      </c>
      <c r="E84" t="s">
        <v>1629</v>
      </c>
      <c r="G84">
        <v>82</v>
      </c>
      <c r="H84" t="s">
        <v>4174</v>
      </c>
      <c r="J84">
        <v>82</v>
      </c>
      <c r="K84" s="9" t="s">
        <v>1479</v>
      </c>
    </row>
    <row r="85" spans="4:11" x14ac:dyDescent="0.25">
      <c r="D85">
        <v>83</v>
      </c>
      <c r="E85" t="s">
        <v>2770</v>
      </c>
      <c r="G85">
        <v>83</v>
      </c>
      <c r="H85" t="s">
        <v>4175</v>
      </c>
      <c r="J85">
        <v>83</v>
      </c>
      <c r="K85" s="9" t="s">
        <v>1480</v>
      </c>
    </row>
    <row r="86" spans="4:11" x14ac:dyDescent="0.25">
      <c r="D86">
        <v>84</v>
      </c>
      <c r="E86" t="s">
        <v>2771</v>
      </c>
      <c r="G86">
        <v>84</v>
      </c>
      <c r="H86" t="s">
        <v>4176</v>
      </c>
      <c r="J86">
        <v>84</v>
      </c>
      <c r="K86" s="9" t="s">
        <v>1481</v>
      </c>
    </row>
    <row r="87" spans="4:11" x14ac:dyDescent="0.25">
      <c r="D87">
        <v>85</v>
      </c>
      <c r="E87" t="s">
        <v>2772</v>
      </c>
      <c r="G87">
        <v>85</v>
      </c>
      <c r="H87" t="s">
        <v>4177</v>
      </c>
      <c r="J87">
        <v>85</v>
      </c>
      <c r="K87" s="9" t="s">
        <v>1482</v>
      </c>
    </row>
    <row r="88" spans="4:11" x14ac:dyDescent="0.25">
      <c r="D88">
        <v>86</v>
      </c>
      <c r="E88" t="s">
        <v>2773</v>
      </c>
      <c r="G88">
        <v>86</v>
      </c>
      <c r="H88" t="s">
        <v>4178</v>
      </c>
      <c r="J88">
        <v>86</v>
      </c>
      <c r="K88" s="9" t="s">
        <v>1483</v>
      </c>
    </row>
    <row r="89" spans="4:11" x14ac:dyDescent="0.25">
      <c r="D89">
        <v>87</v>
      </c>
      <c r="E89" t="s">
        <v>2774</v>
      </c>
      <c r="G89">
        <v>87</v>
      </c>
      <c r="H89" t="s">
        <v>4179</v>
      </c>
      <c r="J89">
        <v>87</v>
      </c>
      <c r="K89" s="9" t="s">
        <v>1484</v>
      </c>
    </row>
    <row r="90" spans="4:11" x14ac:dyDescent="0.25">
      <c r="D90">
        <v>88</v>
      </c>
      <c r="E90" t="s">
        <v>2775</v>
      </c>
      <c r="G90">
        <v>88</v>
      </c>
      <c r="H90" t="s">
        <v>4180</v>
      </c>
      <c r="J90">
        <v>88</v>
      </c>
      <c r="K90" s="9" t="s">
        <v>1485</v>
      </c>
    </row>
    <row r="91" spans="4:11" x14ac:dyDescent="0.25">
      <c r="D91">
        <v>89</v>
      </c>
      <c r="E91" t="s">
        <v>2776</v>
      </c>
      <c r="G91">
        <v>89</v>
      </c>
      <c r="H91" t="s">
        <v>4181</v>
      </c>
      <c r="J91">
        <v>89</v>
      </c>
      <c r="K91" s="9" t="s">
        <v>1486</v>
      </c>
    </row>
    <row r="92" spans="4:11" x14ac:dyDescent="0.25">
      <c r="D92">
        <v>90</v>
      </c>
      <c r="E92" t="s">
        <v>2777</v>
      </c>
      <c r="G92">
        <v>90</v>
      </c>
      <c r="H92" t="s">
        <v>4182</v>
      </c>
      <c r="J92">
        <v>90</v>
      </c>
      <c r="K92" s="9" t="s">
        <v>1487</v>
      </c>
    </row>
    <row r="93" spans="4:11" x14ac:dyDescent="0.25">
      <c r="D93">
        <v>91</v>
      </c>
      <c r="E93" t="s">
        <v>2778</v>
      </c>
      <c r="G93">
        <v>91</v>
      </c>
      <c r="H93" t="s">
        <v>4183</v>
      </c>
      <c r="J93">
        <v>91</v>
      </c>
      <c r="K93" s="9" t="s">
        <v>1488</v>
      </c>
    </row>
    <row r="94" spans="4:11" x14ac:dyDescent="0.25">
      <c r="D94">
        <v>92</v>
      </c>
      <c r="E94" t="s">
        <v>2779</v>
      </c>
      <c r="G94">
        <v>92</v>
      </c>
      <c r="H94" t="s">
        <v>4184</v>
      </c>
      <c r="J94">
        <v>92</v>
      </c>
      <c r="K94" s="9" t="s">
        <v>1489</v>
      </c>
    </row>
    <row r="95" spans="4:11" x14ac:dyDescent="0.25">
      <c r="D95">
        <v>93</v>
      </c>
      <c r="E95" t="s">
        <v>2780</v>
      </c>
      <c r="G95">
        <v>93</v>
      </c>
      <c r="H95" t="s">
        <v>4185</v>
      </c>
      <c r="J95">
        <v>93</v>
      </c>
      <c r="K95" s="9" t="s">
        <v>1490</v>
      </c>
    </row>
    <row r="96" spans="4:11" x14ac:dyDescent="0.25">
      <c r="D96">
        <v>94</v>
      </c>
      <c r="E96" t="s">
        <v>2781</v>
      </c>
      <c r="G96">
        <v>94</v>
      </c>
      <c r="H96" t="s">
        <v>4186</v>
      </c>
      <c r="J96">
        <v>94</v>
      </c>
      <c r="K96" s="9" t="s">
        <v>1491</v>
      </c>
    </row>
    <row r="97" spans="4:11" x14ac:dyDescent="0.25">
      <c r="D97">
        <v>95</v>
      </c>
      <c r="E97" t="s">
        <v>2782</v>
      </c>
      <c r="G97">
        <v>95</v>
      </c>
      <c r="H97" t="s">
        <v>4187</v>
      </c>
      <c r="J97">
        <v>95</v>
      </c>
      <c r="K97" s="9" t="s">
        <v>1492</v>
      </c>
    </row>
    <row r="98" spans="4:11" x14ac:dyDescent="0.25">
      <c r="D98">
        <v>96</v>
      </c>
      <c r="E98" t="s">
        <v>2783</v>
      </c>
      <c r="G98">
        <v>96</v>
      </c>
      <c r="H98" t="s">
        <v>4188</v>
      </c>
      <c r="J98">
        <v>96</v>
      </c>
      <c r="K98" s="9" t="s">
        <v>1493</v>
      </c>
    </row>
    <row r="99" spans="4:11" x14ac:dyDescent="0.25">
      <c r="D99">
        <v>97</v>
      </c>
      <c r="E99" t="s">
        <v>2784</v>
      </c>
      <c r="G99">
        <v>97</v>
      </c>
      <c r="H99" t="s">
        <v>4189</v>
      </c>
      <c r="J99">
        <v>97</v>
      </c>
      <c r="K99" s="9" t="s">
        <v>1494</v>
      </c>
    </row>
    <row r="100" spans="4:11" x14ac:dyDescent="0.25">
      <c r="D100">
        <v>98</v>
      </c>
      <c r="E100" t="s">
        <v>2785</v>
      </c>
      <c r="G100">
        <v>98</v>
      </c>
      <c r="H100" t="s">
        <v>4190</v>
      </c>
      <c r="J100">
        <v>98</v>
      </c>
      <c r="K100" s="9" t="s">
        <v>1409</v>
      </c>
    </row>
    <row r="101" spans="4:11" x14ac:dyDescent="0.25">
      <c r="D101">
        <v>99</v>
      </c>
      <c r="E101" t="s">
        <v>2786</v>
      </c>
      <c r="G101">
        <v>99</v>
      </c>
      <c r="H101" t="s">
        <v>4191</v>
      </c>
      <c r="J101">
        <v>99</v>
      </c>
      <c r="K101" s="9" t="s">
        <v>1495</v>
      </c>
    </row>
    <row r="102" spans="4:11" x14ac:dyDescent="0.25">
      <c r="D102">
        <v>100</v>
      </c>
      <c r="E102" t="s">
        <v>2787</v>
      </c>
      <c r="G102">
        <v>100</v>
      </c>
      <c r="H102" t="s">
        <v>4192</v>
      </c>
      <c r="J102">
        <v>100</v>
      </c>
      <c r="K102" s="9" t="s">
        <v>1496</v>
      </c>
    </row>
    <row r="103" spans="4:11" x14ac:dyDescent="0.25">
      <c r="D103">
        <v>101</v>
      </c>
      <c r="E103" t="s">
        <v>2788</v>
      </c>
      <c r="G103">
        <v>101</v>
      </c>
      <c r="H103" t="s">
        <v>4193</v>
      </c>
      <c r="J103">
        <v>101</v>
      </c>
      <c r="K103" s="9" t="s">
        <v>1497</v>
      </c>
    </row>
    <row r="104" spans="4:11" x14ac:dyDescent="0.25">
      <c r="D104">
        <v>102</v>
      </c>
      <c r="E104" t="s">
        <v>2789</v>
      </c>
      <c r="G104">
        <v>102</v>
      </c>
      <c r="H104" t="s">
        <v>4194</v>
      </c>
      <c r="J104">
        <v>102</v>
      </c>
      <c r="K104" s="9" t="s">
        <v>1498</v>
      </c>
    </row>
    <row r="105" spans="4:11" x14ac:dyDescent="0.25">
      <c r="D105">
        <v>103</v>
      </c>
      <c r="E105" t="s">
        <v>2790</v>
      </c>
      <c r="G105">
        <v>103</v>
      </c>
      <c r="H105" t="s">
        <v>4195</v>
      </c>
      <c r="J105">
        <v>103</v>
      </c>
      <c r="K105" s="9" t="s">
        <v>1499</v>
      </c>
    </row>
    <row r="106" spans="4:11" x14ac:dyDescent="0.25">
      <c r="D106">
        <v>104</v>
      </c>
      <c r="E106" t="s">
        <v>1625</v>
      </c>
      <c r="G106">
        <v>104</v>
      </c>
      <c r="H106" t="s">
        <v>4196</v>
      </c>
      <c r="J106">
        <v>104</v>
      </c>
      <c r="K106" s="9" t="s">
        <v>1500</v>
      </c>
    </row>
    <row r="107" spans="4:11" x14ac:dyDescent="0.25">
      <c r="D107">
        <v>105</v>
      </c>
      <c r="E107" t="s">
        <v>2791</v>
      </c>
      <c r="G107">
        <v>105</v>
      </c>
      <c r="H107" t="s">
        <v>4197</v>
      </c>
      <c r="J107">
        <v>105</v>
      </c>
      <c r="K107" s="9" t="s">
        <v>1501</v>
      </c>
    </row>
    <row r="108" spans="4:11" x14ac:dyDescent="0.25">
      <c r="D108">
        <v>106</v>
      </c>
      <c r="E108" t="s">
        <v>2792</v>
      </c>
      <c r="G108">
        <v>106</v>
      </c>
      <c r="H108" t="s">
        <v>4198</v>
      </c>
      <c r="J108">
        <v>106</v>
      </c>
      <c r="K108" s="9" t="s">
        <v>1502</v>
      </c>
    </row>
    <row r="109" spans="4:11" x14ac:dyDescent="0.25">
      <c r="D109">
        <v>107</v>
      </c>
      <c r="E109" t="s">
        <v>2793</v>
      </c>
      <c r="G109">
        <v>107</v>
      </c>
      <c r="H109" t="s">
        <v>4199</v>
      </c>
      <c r="J109">
        <v>107</v>
      </c>
      <c r="K109" s="9" t="s">
        <v>1503</v>
      </c>
    </row>
    <row r="110" spans="4:11" x14ac:dyDescent="0.25">
      <c r="D110">
        <v>108</v>
      </c>
      <c r="E110" t="s">
        <v>2794</v>
      </c>
      <c r="G110">
        <v>108</v>
      </c>
      <c r="H110" t="s">
        <v>4200</v>
      </c>
      <c r="J110">
        <v>108</v>
      </c>
      <c r="K110" s="9" t="s">
        <v>1504</v>
      </c>
    </row>
    <row r="111" spans="4:11" x14ac:dyDescent="0.25">
      <c r="D111">
        <v>109</v>
      </c>
      <c r="E111" t="s">
        <v>1600</v>
      </c>
      <c r="G111">
        <v>109</v>
      </c>
      <c r="H111" t="s">
        <v>4201</v>
      </c>
      <c r="J111">
        <v>109</v>
      </c>
      <c r="K111" s="9" t="s">
        <v>1505</v>
      </c>
    </row>
    <row r="112" spans="4:11" x14ac:dyDescent="0.25">
      <c r="D112">
        <v>110</v>
      </c>
      <c r="E112" t="s">
        <v>2795</v>
      </c>
      <c r="G112">
        <v>110</v>
      </c>
      <c r="H112" t="s">
        <v>4202</v>
      </c>
      <c r="J112">
        <v>110</v>
      </c>
      <c r="K112" s="9" t="s">
        <v>1506</v>
      </c>
    </row>
    <row r="113" spans="4:11" x14ac:dyDescent="0.25">
      <c r="D113">
        <v>111</v>
      </c>
      <c r="E113" t="s">
        <v>2796</v>
      </c>
      <c r="G113">
        <v>111</v>
      </c>
      <c r="H113" t="s">
        <v>4203</v>
      </c>
      <c r="J113">
        <v>111</v>
      </c>
      <c r="K113" s="9" t="s">
        <v>1507</v>
      </c>
    </row>
    <row r="114" spans="4:11" x14ac:dyDescent="0.25">
      <c r="D114">
        <v>112</v>
      </c>
      <c r="E114" t="s">
        <v>2797</v>
      </c>
      <c r="G114">
        <v>112</v>
      </c>
      <c r="H114" t="s">
        <v>4204</v>
      </c>
      <c r="J114">
        <v>112</v>
      </c>
      <c r="K114" s="9" t="s">
        <v>1508</v>
      </c>
    </row>
    <row r="115" spans="4:11" x14ac:dyDescent="0.25">
      <c r="D115">
        <v>113</v>
      </c>
      <c r="E115" t="s">
        <v>2798</v>
      </c>
      <c r="G115">
        <v>113</v>
      </c>
      <c r="H115" t="s">
        <v>4205</v>
      </c>
      <c r="J115">
        <v>113</v>
      </c>
      <c r="K115" s="9" t="s">
        <v>1409</v>
      </c>
    </row>
    <row r="116" spans="4:11" x14ac:dyDescent="0.25">
      <c r="D116">
        <v>114</v>
      </c>
      <c r="E116" t="s">
        <v>2799</v>
      </c>
      <c r="G116">
        <v>114</v>
      </c>
      <c r="H116" t="s">
        <v>4206</v>
      </c>
      <c r="J116">
        <v>114</v>
      </c>
      <c r="K116" s="9" t="s">
        <v>1409</v>
      </c>
    </row>
    <row r="117" spans="4:11" x14ac:dyDescent="0.25">
      <c r="D117">
        <v>115</v>
      </c>
      <c r="E117" t="s">
        <v>1647</v>
      </c>
      <c r="G117">
        <v>115</v>
      </c>
      <c r="H117" t="s">
        <v>4207</v>
      </c>
      <c r="J117">
        <v>115</v>
      </c>
      <c r="K117" s="9" t="s">
        <v>1509</v>
      </c>
    </row>
    <row r="118" spans="4:11" x14ac:dyDescent="0.25">
      <c r="D118">
        <v>116</v>
      </c>
      <c r="E118" t="s">
        <v>2800</v>
      </c>
      <c r="G118">
        <v>116</v>
      </c>
      <c r="H118" t="s">
        <v>4208</v>
      </c>
      <c r="J118">
        <v>116</v>
      </c>
      <c r="K118" s="9" t="s">
        <v>1510</v>
      </c>
    </row>
    <row r="119" spans="4:11" x14ac:dyDescent="0.25">
      <c r="D119">
        <v>117</v>
      </c>
      <c r="E119" t="s">
        <v>2801</v>
      </c>
      <c r="G119">
        <v>117</v>
      </c>
      <c r="H119" t="s">
        <v>4209</v>
      </c>
      <c r="J119">
        <v>117</v>
      </c>
      <c r="K119" s="9" t="s">
        <v>1511</v>
      </c>
    </row>
    <row r="120" spans="4:11" x14ac:dyDescent="0.25">
      <c r="D120">
        <v>118</v>
      </c>
      <c r="E120" t="s">
        <v>1597</v>
      </c>
      <c r="G120">
        <v>118</v>
      </c>
      <c r="H120" t="s">
        <v>4210</v>
      </c>
      <c r="J120">
        <v>118</v>
      </c>
      <c r="K120" s="9" t="s">
        <v>1512</v>
      </c>
    </row>
    <row r="121" spans="4:11" x14ac:dyDescent="0.25">
      <c r="D121">
        <v>119</v>
      </c>
      <c r="E121" t="s">
        <v>2802</v>
      </c>
      <c r="G121">
        <v>119</v>
      </c>
      <c r="H121" t="s">
        <v>4211</v>
      </c>
      <c r="J121">
        <v>119</v>
      </c>
      <c r="K121" s="9" t="s">
        <v>1513</v>
      </c>
    </row>
    <row r="122" spans="4:11" x14ac:dyDescent="0.25">
      <c r="D122">
        <v>120</v>
      </c>
      <c r="E122" t="s">
        <v>2803</v>
      </c>
      <c r="G122">
        <v>120</v>
      </c>
      <c r="H122" t="s">
        <v>4212</v>
      </c>
      <c r="J122">
        <v>120</v>
      </c>
      <c r="K122" s="9" t="s">
        <v>1514</v>
      </c>
    </row>
    <row r="123" spans="4:11" x14ac:dyDescent="0.25">
      <c r="D123">
        <v>121</v>
      </c>
      <c r="E123" t="s">
        <v>2804</v>
      </c>
      <c r="G123">
        <v>121</v>
      </c>
      <c r="H123" t="s">
        <v>4213</v>
      </c>
      <c r="J123">
        <v>121</v>
      </c>
      <c r="K123" s="9" t="s">
        <v>1515</v>
      </c>
    </row>
    <row r="124" spans="4:11" x14ac:dyDescent="0.25">
      <c r="D124">
        <v>122</v>
      </c>
      <c r="E124" t="s">
        <v>2805</v>
      </c>
      <c r="G124">
        <v>122</v>
      </c>
      <c r="H124" t="s">
        <v>4214</v>
      </c>
      <c r="J124">
        <v>122</v>
      </c>
      <c r="K124" s="9" t="s">
        <v>1516</v>
      </c>
    </row>
    <row r="125" spans="4:11" x14ac:dyDescent="0.25">
      <c r="D125">
        <v>123</v>
      </c>
      <c r="E125" t="s">
        <v>2806</v>
      </c>
      <c r="G125">
        <v>123</v>
      </c>
      <c r="H125" t="s">
        <v>4215</v>
      </c>
      <c r="J125">
        <v>123</v>
      </c>
      <c r="K125" s="9" t="s">
        <v>1517</v>
      </c>
    </row>
    <row r="126" spans="4:11" x14ac:dyDescent="0.25">
      <c r="D126">
        <v>124</v>
      </c>
      <c r="E126" t="s">
        <v>2807</v>
      </c>
      <c r="G126">
        <v>124</v>
      </c>
      <c r="H126" t="s">
        <v>4216</v>
      </c>
      <c r="J126">
        <v>124</v>
      </c>
      <c r="K126" s="9" t="s">
        <v>1518</v>
      </c>
    </row>
    <row r="127" spans="4:11" x14ac:dyDescent="0.25">
      <c r="D127">
        <v>125</v>
      </c>
      <c r="E127" t="s">
        <v>2808</v>
      </c>
      <c r="G127">
        <v>125</v>
      </c>
      <c r="H127" t="s">
        <v>4217</v>
      </c>
      <c r="J127">
        <v>125</v>
      </c>
      <c r="K127" s="9" t="s">
        <v>1519</v>
      </c>
    </row>
    <row r="128" spans="4:11" x14ac:dyDescent="0.25">
      <c r="D128">
        <v>126</v>
      </c>
      <c r="E128" t="s">
        <v>2809</v>
      </c>
      <c r="G128">
        <v>126</v>
      </c>
      <c r="H128" t="s">
        <v>4218</v>
      </c>
      <c r="J128">
        <v>126</v>
      </c>
      <c r="K128" s="9" t="s">
        <v>1520</v>
      </c>
    </row>
    <row r="129" spans="4:11" x14ac:dyDescent="0.25">
      <c r="D129">
        <v>127</v>
      </c>
      <c r="E129" t="s">
        <v>1601</v>
      </c>
      <c r="G129">
        <v>127</v>
      </c>
      <c r="H129" t="s">
        <v>4219</v>
      </c>
      <c r="J129">
        <v>127</v>
      </c>
      <c r="K129" s="9" t="s">
        <v>1521</v>
      </c>
    </row>
    <row r="130" spans="4:11" x14ac:dyDescent="0.25">
      <c r="D130">
        <v>128</v>
      </c>
      <c r="E130" t="s">
        <v>2810</v>
      </c>
      <c r="G130">
        <v>128</v>
      </c>
      <c r="H130" t="s">
        <v>4220</v>
      </c>
      <c r="J130">
        <v>128</v>
      </c>
      <c r="K130" s="9" t="s">
        <v>1522</v>
      </c>
    </row>
    <row r="131" spans="4:11" x14ac:dyDescent="0.25">
      <c r="D131">
        <v>129</v>
      </c>
      <c r="E131" t="s">
        <v>1595</v>
      </c>
      <c r="G131">
        <v>129</v>
      </c>
      <c r="H131" t="s">
        <v>4221</v>
      </c>
      <c r="J131">
        <v>129</v>
      </c>
      <c r="K131" s="9" t="s">
        <v>1523</v>
      </c>
    </row>
    <row r="132" spans="4:11" x14ac:dyDescent="0.25">
      <c r="D132">
        <v>130</v>
      </c>
      <c r="E132" t="s">
        <v>2811</v>
      </c>
      <c r="G132">
        <v>130</v>
      </c>
      <c r="H132" t="s">
        <v>4222</v>
      </c>
      <c r="J132">
        <v>130</v>
      </c>
      <c r="K132" s="9" t="s">
        <v>1524</v>
      </c>
    </row>
    <row r="133" spans="4:11" x14ac:dyDescent="0.25">
      <c r="D133">
        <v>131</v>
      </c>
      <c r="E133" t="s">
        <v>2812</v>
      </c>
      <c r="G133">
        <v>131</v>
      </c>
      <c r="H133" t="s">
        <v>4223</v>
      </c>
      <c r="J133">
        <v>131</v>
      </c>
      <c r="K133" s="9" t="s">
        <v>1525</v>
      </c>
    </row>
    <row r="134" spans="4:11" x14ac:dyDescent="0.25">
      <c r="D134">
        <v>132</v>
      </c>
      <c r="E134" t="s">
        <v>2813</v>
      </c>
      <c r="G134">
        <v>132</v>
      </c>
      <c r="H134" t="s">
        <v>4224</v>
      </c>
      <c r="J134">
        <v>132</v>
      </c>
      <c r="K134" s="9" t="s">
        <v>1526</v>
      </c>
    </row>
    <row r="135" spans="4:11" x14ac:dyDescent="0.25">
      <c r="D135">
        <v>133</v>
      </c>
      <c r="E135" t="s">
        <v>2814</v>
      </c>
      <c r="G135">
        <v>133</v>
      </c>
      <c r="H135" t="s">
        <v>2107</v>
      </c>
      <c r="J135">
        <v>133</v>
      </c>
      <c r="K135" s="9" t="s">
        <v>1527</v>
      </c>
    </row>
    <row r="136" spans="4:11" x14ac:dyDescent="0.25">
      <c r="D136">
        <v>134</v>
      </c>
      <c r="E136" t="s">
        <v>1591</v>
      </c>
      <c r="G136">
        <v>134</v>
      </c>
      <c r="H136" t="s">
        <v>4225</v>
      </c>
      <c r="J136">
        <v>134</v>
      </c>
      <c r="K136" s="9" t="s">
        <v>1528</v>
      </c>
    </row>
    <row r="137" spans="4:11" x14ac:dyDescent="0.25">
      <c r="D137">
        <v>135</v>
      </c>
      <c r="E137" t="s">
        <v>2815</v>
      </c>
      <c r="G137">
        <v>135</v>
      </c>
      <c r="H137" t="s">
        <v>4226</v>
      </c>
      <c r="J137">
        <v>135</v>
      </c>
      <c r="K137" s="9" t="s">
        <v>1529</v>
      </c>
    </row>
    <row r="138" spans="4:11" x14ac:dyDescent="0.25">
      <c r="D138">
        <v>136</v>
      </c>
      <c r="E138" t="s">
        <v>2816</v>
      </c>
      <c r="G138">
        <v>136</v>
      </c>
      <c r="H138" t="s">
        <v>4227</v>
      </c>
      <c r="J138">
        <v>136</v>
      </c>
      <c r="K138" s="9" t="s">
        <v>1530</v>
      </c>
    </row>
    <row r="139" spans="4:11" x14ac:dyDescent="0.25">
      <c r="D139">
        <v>137</v>
      </c>
      <c r="E139" t="s">
        <v>1616</v>
      </c>
      <c r="G139">
        <v>137</v>
      </c>
      <c r="H139" t="s">
        <v>4228</v>
      </c>
      <c r="J139">
        <v>137</v>
      </c>
      <c r="K139" s="9" t="s">
        <v>1531</v>
      </c>
    </row>
    <row r="140" spans="4:11" x14ac:dyDescent="0.25">
      <c r="D140">
        <v>138</v>
      </c>
      <c r="E140" t="s">
        <v>2817</v>
      </c>
      <c r="G140">
        <v>138</v>
      </c>
      <c r="H140" t="s">
        <v>4229</v>
      </c>
      <c r="J140">
        <v>138</v>
      </c>
      <c r="K140" s="9" t="s">
        <v>1409</v>
      </c>
    </row>
    <row r="141" spans="4:11" x14ac:dyDescent="0.25">
      <c r="D141">
        <v>139</v>
      </c>
      <c r="E141" t="s">
        <v>2818</v>
      </c>
      <c r="G141">
        <v>139</v>
      </c>
      <c r="H141" t="s">
        <v>4230</v>
      </c>
      <c r="J141">
        <v>139</v>
      </c>
      <c r="K141" s="9" t="s">
        <v>1532</v>
      </c>
    </row>
    <row r="142" spans="4:11" x14ac:dyDescent="0.25">
      <c r="D142">
        <v>140</v>
      </c>
      <c r="E142" t="s">
        <v>2819</v>
      </c>
      <c r="G142">
        <v>140</v>
      </c>
      <c r="H142" t="s">
        <v>4231</v>
      </c>
      <c r="J142">
        <v>140</v>
      </c>
      <c r="K142" s="9" t="s">
        <v>1533</v>
      </c>
    </row>
    <row r="143" spans="4:11" x14ac:dyDescent="0.25">
      <c r="D143">
        <v>141</v>
      </c>
      <c r="E143" t="s">
        <v>2820</v>
      </c>
      <c r="G143">
        <v>141</v>
      </c>
      <c r="H143" t="s">
        <v>4232</v>
      </c>
      <c r="J143">
        <v>141</v>
      </c>
      <c r="K143" s="9" t="s">
        <v>1534</v>
      </c>
    </row>
    <row r="144" spans="4:11" x14ac:dyDescent="0.25">
      <c r="D144">
        <v>142</v>
      </c>
      <c r="E144" t="s">
        <v>2821</v>
      </c>
      <c r="G144">
        <v>142</v>
      </c>
      <c r="H144" t="s">
        <v>4233</v>
      </c>
      <c r="J144">
        <v>142</v>
      </c>
      <c r="K144" s="9" t="s">
        <v>1535</v>
      </c>
    </row>
    <row r="145" spans="4:11" x14ac:dyDescent="0.25">
      <c r="D145">
        <v>143</v>
      </c>
      <c r="E145" t="s">
        <v>2822</v>
      </c>
      <c r="G145">
        <v>143</v>
      </c>
      <c r="H145" t="s">
        <v>4234</v>
      </c>
      <c r="J145">
        <v>143</v>
      </c>
      <c r="K145" s="9" t="s">
        <v>1536</v>
      </c>
    </row>
    <row r="146" spans="4:11" x14ac:dyDescent="0.25">
      <c r="D146">
        <v>144</v>
      </c>
      <c r="E146" t="s">
        <v>2823</v>
      </c>
      <c r="G146">
        <v>144</v>
      </c>
      <c r="H146" t="s">
        <v>4235</v>
      </c>
      <c r="J146">
        <v>144</v>
      </c>
      <c r="K146" s="9" t="s">
        <v>1537</v>
      </c>
    </row>
    <row r="147" spans="4:11" x14ac:dyDescent="0.25">
      <c r="D147">
        <v>145</v>
      </c>
      <c r="E147" t="s">
        <v>2824</v>
      </c>
      <c r="G147">
        <v>145</v>
      </c>
      <c r="H147" t="s">
        <v>4236</v>
      </c>
      <c r="J147">
        <v>145</v>
      </c>
      <c r="K147" s="9" t="s">
        <v>1538</v>
      </c>
    </row>
    <row r="148" spans="4:11" x14ac:dyDescent="0.25">
      <c r="D148">
        <v>146</v>
      </c>
      <c r="E148" t="s">
        <v>2825</v>
      </c>
      <c r="G148">
        <v>146</v>
      </c>
      <c r="H148" t="s">
        <v>4237</v>
      </c>
      <c r="J148">
        <v>146</v>
      </c>
      <c r="K148" s="9" t="s">
        <v>1539</v>
      </c>
    </row>
    <row r="149" spans="4:11" x14ac:dyDescent="0.25">
      <c r="D149">
        <v>147</v>
      </c>
      <c r="E149" t="s">
        <v>2826</v>
      </c>
      <c r="G149">
        <v>147</v>
      </c>
      <c r="H149" t="s">
        <v>4238</v>
      </c>
      <c r="J149">
        <v>147</v>
      </c>
      <c r="K149" s="9" t="s">
        <v>1540</v>
      </c>
    </row>
    <row r="150" spans="4:11" x14ac:dyDescent="0.25">
      <c r="D150">
        <v>148</v>
      </c>
      <c r="E150" t="s">
        <v>2827</v>
      </c>
      <c r="G150">
        <v>148</v>
      </c>
      <c r="H150" t="s">
        <v>4239</v>
      </c>
      <c r="J150">
        <v>148</v>
      </c>
      <c r="K150" s="9" t="s">
        <v>1541</v>
      </c>
    </row>
    <row r="151" spans="4:11" x14ac:dyDescent="0.25">
      <c r="D151">
        <v>149</v>
      </c>
      <c r="E151" t="s">
        <v>2828</v>
      </c>
      <c r="G151">
        <v>149</v>
      </c>
      <c r="H151" t="s">
        <v>4240</v>
      </c>
      <c r="J151">
        <v>149</v>
      </c>
      <c r="K151" s="9" t="s">
        <v>1542</v>
      </c>
    </row>
    <row r="152" spans="4:11" x14ac:dyDescent="0.25">
      <c r="D152">
        <v>150</v>
      </c>
      <c r="E152" t="s">
        <v>2829</v>
      </c>
      <c r="G152">
        <v>150</v>
      </c>
      <c r="H152" t="s">
        <v>4241</v>
      </c>
      <c r="J152">
        <v>150</v>
      </c>
      <c r="K152" s="9" t="s">
        <v>1543</v>
      </c>
    </row>
    <row r="153" spans="4:11" x14ac:dyDescent="0.25">
      <c r="D153">
        <v>151</v>
      </c>
      <c r="E153" t="s">
        <v>1593</v>
      </c>
      <c r="G153">
        <v>151</v>
      </c>
      <c r="H153" t="s">
        <v>4242</v>
      </c>
      <c r="J153">
        <v>151</v>
      </c>
      <c r="K153" s="9" t="s">
        <v>1544</v>
      </c>
    </row>
    <row r="154" spans="4:11" x14ac:dyDescent="0.25">
      <c r="D154">
        <v>152</v>
      </c>
      <c r="E154" t="s">
        <v>2830</v>
      </c>
      <c r="G154">
        <v>152</v>
      </c>
      <c r="H154" t="s">
        <v>4243</v>
      </c>
      <c r="J154">
        <v>152</v>
      </c>
      <c r="K154" s="9" t="s">
        <v>1545</v>
      </c>
    </row>
    <row r="155" spans="4:11" x14ac:dyDescent="0.25">
      <c r="D155">
        <v>153</v>
      </c>
      <c r="E155" t="s">
        <v>1664</v>
      </c>
      <c r="G155">
        <v>153</v>
      </c>
      <c r="H155" t="s">
        <v>4244</v>
      </c>
      <c r="J155">
        <v>153</v>
      </c>
      <c r="K155" s="9" t="s">
        <v>1546</v>
      </c>
    </row>
    <row r="156" spans="4:11" x14ac:dyDescent="0.25">
      <c r="D156">
        <v>154</v>
      </c>
      <c r="E156" t="s">
        <v>2831</v>
      </c>
      <c r="G156">
        <v>154</v>
      </c>
      <c r="H156" t="s">
        <v>4245</v>
      </c>
      <c r="J156">
        <v>154</v>
      </c>
      <c r="K156" s="9" t="s">
        <v>1547</v>
      </c>
    </row>
    <row r="157" spans="4:11" x14ac:dyDescent="0.25">
      <c r="D157">
        <v>155</v>
      </c>
      <c r="E157" t="s">
        <v>1631</v>
      </c>
      <c r="G157">
        <v>155</v>
      </c>
      <c r="H157" t="s">
        <v>4246</v>
      </c>
      <c r="J157">
        <v>155</v>
      </c>
      <c r="K157" s="9" t="s">
        <v>1548</v>
      </c>
    </row>
    <row r="158" spans="4:11" x14ac:dyDescent="0.25">
      <c r="D158">
        <v>156</v>
      </c>
      <c r="E158" t="s">
        <v>1639</v>
      </c>
      <c r="G158">
        <v>156</v>
      </c>
      <c r="H158" t="s">
        <v>4247</v>
      </c>
      <c r="J158">
        <v>156</v>
      </c>
      <c r="K158" s="9" t="s">
        <v>1549</v>
      </c>
    </row>
    <row r="159" spans="4:11" x14ac:dyDescent="0.25">
      <c r="D159">
        <v>157</v>
      </c>
      <c r="E159" t="s">
        <v>1607</v>
      </c>
      <c r="G159">
        <v>157</v>
      </c>
      <c r="H159" t="s">
        <v>4248</v>
      </c>
      <c r="J159">
        <v>157</v>
      </c>
      <c r="K159" s="9" t="s">
        <v>1550</v>
      </c>
    </row>
    <row r="160" spans="4:11" x14ac:dyDescent="0.25">
      <c r="D160">
        <v>158</v>
      </c>
      <c r="E160" t="s">
        <v>1669</v>
      </c>
      <c r="G160">
        <v>158</v>
      </c>
      <c r="H160" t="s">
        <v>4249</v>
      </c>
      <c r="J160">
        <v>158</v>
      </c>
      <c r="K160" s="9" t="s">
        <v>1551</v>
      </c>
    </row>
    <row r="161" spans="4:11" x14ac:dyDescent="0.25">
      <c r="D161">
        <v>159</v>
      </c>
      <c r="E161" t="s">
        <v>2832</v>
      </c>
      <c r="G161">
        <v>159</v>
      </c>
      <c r="H161" t="s">
        <v>4250</v>
      </c>
      <c r="J161">
        <v>159</v>
      </c>
      <c r="K161" s="9" t="s">
        <v>1552</v>
      </c>
    </row>
    <row r="162" spans="4:11" x14ac:dyDescent="0.25">
      <c r="D162">
        <v>160</v>
      </c>
      <c r="E162" t="s">
        <v>2833</v>
      </c>
      <c r="G162">
        <v>160</v>
      </c>
      <c r="H162" t="s">
        <v>4251</v>
      </c>
      <c r="J162">
        <v>160</v>
      </c>
      <c r="K162" s="9" t="s">
        <v>1553</v>
      </c>
    </row>
    <row r="163" spans="4:11" x14ac:dyDescent="0.25">
      <c r="D163">
        <v>161</v>
      </c>
      <c r="E163" t="s">
        <v>2834</v>
      </c>
      <c r="G163">
        <v>161</v>
      </c>
      <c r="H163" t="s">
        <v>4252</v>
      </c>
      <c r="J163">
        <v>161</v>
      </c>
      <c r="K163" s="9" t="s">
        <v>1554</v>
      </c>
    </row>
    <row r="164" spans="4:11" x14ac:dyDescent="0.25">
      <c r="D164">
        <v>162</v>
      </c>
      <c r="E164" t="s">
        <v>2835</v>
      </c>
      <c r="G164">
        <v>162</v>
      </c>
      <c r="H164" t="s">
        <v>4253</v>
      </c>
      <c r="J164">
        <v>162</v>
      </c>
      <c r="K164" s="9" t="s">
        <v>1555</v>
      </c>
    </row>
    <row r="165" spans="4:11" x14ac:dyDescent="0.25">
      <c r="D165">
        <v>163</v>
      </c>
      <c r="E165" t="s">
        <v>1582</v>
      </c>
      <c r="G165">
        <v>163</v>
      </c>
      <c r="H165" t="s">
        <v>4254</v>
      </c>
      <c r="J165">
        <v>163</v>
      </c>
      <c r="K165" s="9" t="s">
        <v>1556</v>
      </c>
    </row>
    <row r="166" spans="4:11" x14ac:dyDescent="0.25">
      <c r="D166">
        <v>164</v>
      </c>
      <c r="E166" t="s">
        <v>2836</v>
      </c>
      <c r="G166">
        <v>164</v>
      </c>
      <c r="H166" t="s">
        <v>4255</v>
      </c>
      <c r="J166">
        <v>164</v>
      </c>
      <c r="K166" s="9" t="s">
        <v>1557</v>
      </c>
    </row>
    <row r="167" spans="4:11" x14ac:dyDescent="0.25">
      <c r="D167">
        <v>165</v>
      </c>
      <c r="E167" t="s">
        <v>2837</v>
      </c>
      <c r="G167">
        <v>165</v>
      </c>
      <c r="H167" t="s">
        <v>4256</v>
      </c>
      <c r="J167">
        <v>165</v>
      </c>
      <c r="K167" s="9" t="s">
        <v>1558</v>
      </c>
    </row>
    <row r="168" spans="4:11" x14ac:dyDescent="0.25">
      <c r="D168">
        <v>166</v>
      </c>
      <c r="E168" t="s">
        <v>2838</v>
      </c>
      <c r="G168">
        <v>166</v>
      </c>
      <c r="H168" t="s">
        <v>4257</v>
      </c>
      <c r="J168">
        <v>166</v>
      </c>
      <c r="K168" s="9" t="s">
        <v>1409</v>
      </c>
    </row>
    <row r="169" spans="4:11" x14ac:dyDescent="0.25">
      <c r="D169">
        <v>167</v>
      </c>
      <c r="E169" t="s">
        <v>2839</v>
      </c>
      <c r="G169">
        <v>167</v>
      </c>
      <c r="H169" t="s">
        <v>4258</v>
      </c>
      <c r="J169">
        <v>167</v>
      </c>
      <c r="K169" s="9" t="s">
        <v>1559</v>
      </c>
    </row>
    <row r="170" spans="4:11" x14ac:dyDescent="0.25">
      <c r="D170">
        <v>168</v>
      </c>
      <c r="E170" t="s">
        <v>2840</v>
      </c>
      <c r="G170">
        <v>168</v>
      </c>
      <c r="H170" t="s">
        <v>4259</v>
      </c>
      <c r="J170">
        <v>168</v>
      </c>
      <c r="K170" s="9" t="s">
        <v>1560</v>
      </c>
    </row>
    <row r="171" spans="4:11" x14ac:dyDescent="0.25">
      <c r="D171">
        <v>169</v>
      </c>
      <c r="E171" t="s">
        <v>2841</v>
      </c>
      <c r="G171">
        <v>169</v>
      </c>
      <c r="H171" t="s">
        <v>4260</v>
      </c>
      <c r="J171">
        <v>169</v>
      </c>
      <c r="K171" s="9" t="s">
        <v>1561</v>
      </c>
    </row>
    <row r="172" spans="4:11" x14ac:dyDescent="0.25">
      <c r="D172">
        <v>170</v>
      </c>
      <c r="E172" t="s">
        <v>2842</v>
      </c>
      <c r="G172">
        <v>170</v>
      </c>
      <c r="H172" t="s">
        <v>4261</v>
      </c>
      <c r="J172">
        <v>170</v>
      </c>
      <c r="K172" s="9" t="s">
        <v>1562</v>
      </c>
    </row>
    <row r="173" spans="4:11" x14ac:dyDescent="0.25">
      <c r="D173">
        <v>171</v>
      </c>
      <c r="E173" t="s">
        <v>2843</v>
      </c>
      <c r="G173">
        <v>171</v>
      </c>
      <c r="H173" t="s">
        <v>4262</v>
      </c>
      <c r="J173">
        <v>171</v>
      </c>
      <c r="K173" s="9" t="s">
        <v>1563</v>
      </c>
    </row>
    <row r="174" spans="4:11" x14ac:dyDescent="0.25">
      <c r="D174">
        <v>172</v>
      </c>
      <c r="E174" t="s">
        <v>1584</v>
      </c>
      <c r="G174">
        <v>172</v>
      </c>
      <c r="H174" t="s">
        <v>4263</v>
      </c>
      <c r="J174">
        <v>172</v>
      </c>
      <c r="K174" s="9" t="s">
        <v>1564</v>
      </c>
    </row>
    <row r="175" spans="4:11" x14ac:dyDescent="0.25">
      <c r="D175">
        <v>173</v>
      </c>
      <c r="E175" t="s">
        <v>2844</v>
      </c>
      <c r="G175">
        <v>173</v>
      </c>
      <c r="H175" t="s">
        <v>4264</v>
      </c>
      <c r="J175">
        <v>173</v>
      </c>
      <c r="K175" s="9" t="s">
        <v>1565</v>
      </c>
    </row>
    <row r="176" spans="4:11" x14ac:dyDescent="0.25">
      <c r="D176">
        <v>174</v>
      </c>
      <c r="E176" t="s">
        <v>2845</v>
      </c>
      <c r="G176">
        <v>174</v>
      </c>
      <c r="H176" t="s">
        <v>4265</v>
      </c>
      <c r="J176">
        <v>174</v>
      </c>
      <c r="K176" s="9" t="s">
        <v>1566</v>
      </c>
    </row>
    <row r="177" spans="4:11" x14ac:dyDescent="0.25">
      <c r="D177">
        <v>175</v>
      </c>
      <c r="E177" t="s">
        <v>2846</v>
      </c>
      <c r="G177">
        <v>175</v>
      </c>
      <c r="H177" t="s">
        <v>4266</v>
      </c>
      <c r="J177">
        <v>175</v>
      </c>
      <c r="K177" s="9" t="s">
        <v>1409</v>
      </c>
    </row>
    <row r="178" spans="4:11" x14ac:dyDescent="0.25">
      <c r="D178">
        <v>176</v>
      </c>
      <c r="E178" t="s">
        <v>2847</v>
      </c>
      <c r="G178">
        <v>176</v>
      </c>
      <c r="H178" t="s">
        <v>4267</v>
      </c>
      <c r="J178">
        <v>176</v>
      </c>
      <c r="K178" s="9" t="s">
        <v>1409</v>
      </c>
    </row>
    <row r="179" spans="4:11" x14ac:dyDescent="0.25">
      <c r="D179">
        <v>177</v>
      </c>
      <c r="E179" t="s">
        <v>2848</v>
      </c>
      <c r="G179">
        <v>177</v>
      </c>
      <c r="H179" t="s">
        <v>4268</v>
      </c>
      <c r="J179">
        <v>177</v>
      </c>
      <c r="K179" s="9" t="s">
        <v>1409</v>
      </c>
    </row>
    <row r="180" spans="4:11" x14ac:dyDescent="0.25">
      <c r="D180">
        <v>178</v>
      </c>
      <c r="E180" t="s">
        <v>2849</v>
      </c>
      <c r="G180">
        <v>178</v>
      </c>
      <c r="H180" t="s">
        <v>4269</v>
      </c>
      <c r="J180">
        <v>178</v>
      </c>
      <c r="K180" s="9" t="s">
        <v>1567</v>
      </c>
    </row>
    <row r="181" spans="4:11" x14ac:dyDescent="0.25">
      <c r="D181">
        <v>179</v>
      </c>
      <c r="E181" t="s">
        <v>1608</v>
      </c>
      <c r="G181">
        <v>179</v>
      </c>
      <c r="H181" t="s">
        <v>4270</v>
      </c>
      <c r="J181">
        <v>179</v>
      </c>
      <c r="K181" s="9" t="s">
        <v>1568</v>
      </c>
    </row>
    <row r="182" spans="4:11" x14ac:dyDescent="0.25">
      <c r="D182">
        <v>180</v>
      </c>
      <c r="E182" t="s">
        <v>2850</v>
      </c>
      <c r="G182">
        <v>180</v>
      </c>
      <c r="H182" t="s">
        <v>4271</v>
      </c>
      <c r="J182">
        <v>180</v>
      </c>
      <c r="K182" s="9" t="s">
        <v>1569</v>
      </c>
    </row>
    <row r="183" spans="4:11" x14ac:dyDescent="0.25">
      <c r="D183">
        <v>181</v>
      </c>
      <c r="E183" t="s">
        <v>1645</v>
      </c>
      <c r="G183">
        <v>181</v>
      </c>
      <c r="H183" t="s">
        <v>4272</v>
      </c>
      <c r="J183">
        <v>181</v>
      </c>
      <c r="K183" s="9" t="s">
        <v>1409</v>
      </c>
    </row>
    <row r="184" spans="4:11" x14ac:dyDescent="0.25">
      <c r="D184">
        <v>182</v>
      </c>
      <c r="E184" t="s">
        <v>2851</v>
      </c>
      <c r="G184">
        <v>182</v>
      </c>
      <c r="H184" t="s">
        <v>4273</v>
      </c>
      <c r="J184">
        <v>182</v>
      </c>
      <c r="K184" s="9" t="s">
        <v>1570</v>
      </c>
    </row>
    <row r="185" spans="4:11" x14ac:dyDescent="0.25">
      <c r="D185">
        <v>183</v>
      </c>
      <c r="E185" t="s">
        <v>2852</v>
      </c>
      <c r="G185">
        <v>183</v>
      </c>
      <c r="H185" t="s">
        <v>4274</v>
      </c>
      <c r="J185">
        <v>183</v>
      </c>
      <c r="K185" s="9" t="s">
        <v>1571</v>
      </c>
    </row>
    <row r="186" spans="4:11" x14ac:dyDescent="0.25">
      <c r="D186">
        <v>184</v>
      </c>
      <c r="E186" t="s">
        <v>2853</v>
      </c>
      <c r="G186">
        <v>184</v>
      </c>
      <c r="H186" t="s">
        <v>4275</v>
      </c>
      <c r="J186">
        <v>184</v>
      </c>
      <c r="K186" s="9" t="s">
        <v>1409</v>
      </c>
    </row>
    <row r="187" spans="4:11" x14ac:dyDescent="0.25">
      <c r="D187">
        <v>185</v>
      </c>
      <c r="E187" t="s">
        <v>2854</v>
      </c>
      <c r="G187">
        <v>185</v>
      </c>
      <c r="H187" t="s">
        <v>4276</v>
      </c>
      <c r="J187">
        <v>185</v>
      </c>
      <c r="K187" s="9" t="s">
        <v>1409</v>
      </c>
    </row>
    <row r="188" spans="4:11" x14ac:dyDescent="0.25">
      <c r="D188">
        <v>186</v>
      </c>
      <c r="E188" t="s">
        <v>2855</v>
      </c>
      <c r="G188">
        <v>186</v>
      </c>
      <c r="H188" t="s">
        <v>4277</v>
      </c>
      <c r="J188">
        <v>186</v>
      </c>
      <c r="K188" s="9" t="s">
        <v>1572</v>
      </c>
    </row>
    <row r="189" spans="4:11" x14ac:dyDescent="0.25">
      <c r="D189">
        <v>187</v>
      </c>
      <c r="E189" t="s">
        <v>2856</v>
      </c>
      <c r="G189">
        <v>187</v>
      </c>
      <c r="H189" t="s">
        <v>4278</v>
      </c>
      <c r="J189">
        <v>187</v>
      </c>
      <c r="K189" s="9" t="s">
        <v>1573</v>
      </c>
    </row>
    <row r="190" spans="4:11" x14ac:dyDescent="0.25">
      <c r="D190">
        <v>188</v>
      </c>
      <c r="E190" t="s">
        <v>2857</v>
      </c>
      <c r="G190">
        <v>188</v>
      </c>
      <c r="H190" t="s">
        <v>4279</v>
      </c>
      <c r="J190">
        <v>188</v>
      </c>
      <c r="K190" s="9" t="s">
        <v>1574</v>
      </c>
    </row>
    <row r="191" spans="4:11" x14ac:dyDescent="0.25">
      <c r="D191">
        <v>189</v>
      </c>
      <c r="E191" t="s">
        <v>1604</v>
      </c>
      <c r="G191">
        <v>189</v>
      </c>
      <c r="H191" t="s">
        <v>4280</v>
      </c>
      <c r="J191">
        <v>189</v>
      </c>
      <c r="K191" s="9" t="s">
        <v>1575</v>
      </c>
    </row>
    <row r="192" spans="4:11" x14ac:dyDescent="0.25">
      <c r="D192">
        <v>190</v>
      </c>
      <c r="E192" t="s">
        <v>2858</v>
      </c>
      <c r="G192">
        <v>190</v>
      </c>
      <c r="H192" t="s">
        <v>4281</v>
      </c>
      <c r="J192">
        <v>190</v>
      </c>
      <c r="K192" s="9" t="s">
        <v>1576</v>
      </c>
    </row>
    <row r="193" spans="4:11" x14ac:dyDescent="0.25">
      <c r="D193">
        <v>191</v>
      </c>
      <c r="E193" t="s">
        <v>2859</v>
      </c>
      <c r="G193">
        <v>191</v>
      </c>
      <c r="H193" t="s">
        <v>4282</v>
      </c>
      <c r="J193">
        <v>191</v>
      </c>
      <c r="K193" s="9" t="s">
        <v>1577</v>
      </c>
    </row>
    <row r="194" spans="4:11" x14ac:dyDescent="0.25">
      <c r="D194">
        <v>192</v>
      </c>
      <c r="E194" t="s">
        <v>1643</v>
      </c>
      <c r="G194">
        <v>192</v>
      </c>
      <c r="H194" t="s">
        <v>4283</v>
      </c>
      <c r="J194">
        <v>192</v>
      </c>
      <c r="K194" s="9" t="s">
        <v>1578</v>
      </c>
    </row>
    <row r="195" spans="4:11" x14ac:dyDescent="0.25">
      <c r="D195">
        <v>193</v>
      </c>
      <c r="E195" t="s">
        <v>2860</v>
      </c>
      <c r="G195">
        <v>193</v>
      </c>
      <c r="H195" t="s">
        <v>4284</v>
      </c>
      <c r="J195">
        <v>193</v>
      </c>
      <c r="K195" s="9" t="s">
        <v>1579</v>
      </c>
    </row>
    <row r="196" spans="4:11" x14ac:dyDescent="0.25">
      <c r="D196">
        <v>194</v>
      </c>
      <c r="E196" t="s">
        <v>2861</v>
      </c>
      <c r="G196">
        <v>194</v>
      </c>
      <c r="H196" t="s">
        <v>4285</v>
      </c>
      <c r="J196">
        <v>194</v>
      </c>
      <c r="K196" s="9" t="s">
        <v>1580</v>
      </c>
    </row>
    <row r="197" spans="4:11" x14ac:dyDescent="0.25">
      <c r="D197">
        <v>195</v>
      </c>
      <c r="E197" t="s">
        <v>2862</v>
      </c>
      <c r="G197">
        <v>195</v>
      </c>
      <c r="H197" t="s">
        <v>4286</v>
      </c>
      <c r="J197">
        <v>195</v>
      </c>
      <c r="K197" s="9" t="s">
        <v>1581</v>
      </c>
    </row>
    <row r="198" spans="4:11" x14ac:dyDescent="0.25">
      <c r="D198">
        <v>196</v>
      </c>
      <c r="E198" t="s">
        <v>2863</v>
      </c>
      <c r="G198">
        <v>196</v>
      </c>
      <c r="H198" t="s">
        <v>4287</v>
      </c>
      <c r="J198">
        <v>196</v>
      </c>
      <c r="K198" s="9" t="s">
        <v>1582</v>
      </c>
    </row>
    <row r="199" spans="4:11" x14ac:dyDescent="0.25">
      <c r="D199">
        <v>197</v>
      </c>
      <c r="E199" t="s">
        <v>1579</v>
      </c>
      <c r="G199">
        <v>197</v>
      </c>
      <c r="H199" t="s">
        <v>4288</v>
      </c>
      <c r="J199">
        <v>197</v>
      </c>
      <c r="K199" s="9" t="s">
        <v>1583</v>
      </c>
    </row>
    <row r="200" spans="4:11" x14ac:dyDescent="0.25">
      <c r="D200">
        <v>198</v>
      </c>
      <c r="E200" t="s">
        <v>2864</v>
      </c>
      <c r="G200">
        <v>198</v>
      </c>
      <c r="H200" t="s">
        <v>4289</v>
      </c>
      <c r="J200">
        <v>198</v>
      </c>
      <c r="K200" s="9" t="s">
        <v>1409</v>
      </c>
    </row>
    <row r="201" spans="4:11" x14ac:dyDescent="0.25">
      <c r="D201">
        <v>199</v>
      </c>
      <c r="E201" t="s">
        <v>2865</v>
      </c>
      <c r="G201">
        <v>199</v>
      </c>
      <c r="H201" t="s">
        <v>4290</v>
      </c>
      <c r="J201">
        <v>199</v>
      </c>
      <c r="K201" s="9" t="s">
        <v>1584</v>
      </c>
    </row>
    <row r="202" spans="4:11" x14ac:dyDescent="0.25">
      <c r="D202">
        <v>200</v>
      </c>
      <c r="E202" t="s">
        <v>2866</v>
      </c>
      <c r="G202">
        <v>200</v>
      </c>
      <c r="H202" t="s">
        <v>4291</v>
      </c>
      <c r="J202">
        <v>200</v>
      </c>
      <c r="K202" s="9" t="s">
        <v>1585</v>
      </c>
    </row>
    <row r="203" spans="4:11" x14ac:dyDescent="0.25">
      <c r="D203">
        <v>201</v>
      </c>
      <c r="E203" t="s">
        <v>2867</v>
      </c>
      <c r="G203">
        <v>201</v>
      </c>
      <c r="H203" t="s">
        <v>4292</v>
      </c>
      <c r="J203">
        <v>201</v>
      </c>
      <c r="K203" s="9" t="s">
        <v>1586</v>
      </c>
    </row>
    <row r="204" spans="4:11" x14ac:dyDescent="0.25">
      <c r="D204">
        <v>202</v>
      </c>
      <c r="E204" t="s">
        <v>2868</v>
      </c>
      <c r="G204">
        <v>202</v>
      </c>
      <c r="H204" t="s">
        <v>4293</v>
      </c>
      <c r="J204">
        <v>202</v>
      </c>
      <c r="K204" s="9" t="s">
        <v>1587</v>
      </c>
    </row>
    <row r="205" spans="4:11" x14ac:dyDescent="0.25">
      <c r="D205">
        <v>203</v>
      </c>
      <c r="E205" t="s">
        <v>2869</v>
      </c>
      <c r="G205">
        <v>203</v>
      </c>
      <c r="H205" t="s">
        <v>4294</v>
      </c>
      <c r="J205">
        <v>203</v>
      </c>
      <c r="K205" s="9" t="s">
        <v>1588</v>
      </c>
    </row>
    <row r="206" spans="4:11" x14ac:dyDescent="0.25">
      <c r="D206">
        <v>204</v>
      </c>
      <c r="E206" t="s">
        <v>2870</v>
      </c>
      <c r="G206">
        <v>204</v>
      </c>
      <c r="H206" t="s">
        <v>4295</v>
      </c>
      <c r="J206">
        <v>204</v>
      </c>
      <c r="K206" s="9" t="s">
        <v>1589</v>
      </c>
    </row>
    <row r="207" spans="4:11" x14ac:dyDescent="0.25">
      <c r="D207">
        <v>205</v>
      </c>
      <c r="E207" t="s">
        <v>2871</v>
      </c>
      <c r="G207">
        <v>205</v>
      </c>
      <c r="H207" t="s">
        <v>4296</v>
      </c>
      <c r="J207">
        <v>205</v>
      </c>
      <c r="K207" s="9" t="s">
        <v>1409</v>
      </c>
    </row>
    <row r="208" spans="4:11" x14ac:dyDescent="0.25">
      <c r="D208">
        <v>206</v>
      </c>
      <c r="E208" t="s">
        <v>2872</v>
      </c>
      <c r="G208">
        <v>206</v>
      </c>
      <c r="H208" t="s">
        <v>4297</v>
      </c>
      <c r="J208">
        <v>206</v>
      </c>
      <c r="K208" s="9" t="s">
        <v>1590</v>
      </c>
    </row>
    <row r="209" spans="4:11" x14ac:dyDescent="0.25">
      <c r="D209">
        <v>207</v>
      </c>
      <c r="E209" t="s">
        <v>2873</v>
      </c>
      <c r="G209">
        <v>207</v>
      </c>
      <c r="H209" t="s">
        <v>4298</v>
      </c>
      <c r="J209">
        <v>207</v>
      </c>
      <c r="K209" s="9" t="s">
        <v>1591</v>
      </c>
    </row>
    <row r="210" spans="4:11" x14ac:dyDescent="0.25">
      <c r="D210">
        <v>208</v>
      </c>
      <c r="E210" t="s">
        <v>1575</v>
      </c>
      <c r="G210">
        <v>208</v>
      </c>
      <c r="H210" t="s">
        <v>4299</v>
      </c>
      <c r="J210">
        <v>208</v>
      </c>
      <c r="K210" s="9" t="s">
        <v>1592</v>
      </c>
    </row>
    <row r="211" spans="4:11" x14ac:dyDescent="0.25">
      <c r="D211">
        <v>209</v>
      </c>
      <c r="E211" t="s">
        <v>2874</v>
      </c>
      <c r="G211">
        <v>209</v>
      </c>
      <c r="H211" t="s">
        <v>4300</v>
      </c>
      <c r="J211">
        <v>209</v>
      </c>
      <c r="K211" s="9" t="s">
        <v>1593</v>
      </c>
    </row>
    <row r="212" spans="4:11" x14ac:dyDescent="0.25">
      <c r="D212">
        <v>210</v>
      </c>
      <c r="E212" t="s">
        <v>2875</v>
      </c>
      <c r="G212">
        <v>210</v>
      </c>
      <c r="H212" t="s">
        <v>4301</v>
      </c>
      <c r="J212">
        <v>210</v>
      </c>
      <c r="K212" s="9" t="s">
        <v>1594</v>
      </c>
    </row>
    <row r="213" spans="4:11" x14ac:dyDescent="0.25">
      <c r="D213">
        <v>211</v>
      </c>
      <c r="E213" t="s">
        <v>2876</v>
      </c>
      <c r="G213">
        <v>211</v>
      </c>
      <c r="H213" t="s">
        <v>4302</v>
      </c>
      <c r="J213">
        <v>211</v>
      </c>
      <c r="K213" s="9" t="s">
        <v>1595</v>
      </c>
    </row>
    <row r="214" spans="4:11" x14ac:dyDescent="0.25">
      <c r="D214">
        <v>212</v>
      </c>
      <c r="E214" t="s">
        <v>2877</v>
      </c>
      <c r="G214">
        <v>212</v>
      </c>
      <c r="H214" t="s">
        <v>4303</v>
      </c>
      <c r="J214">
        <v>212</v>
      </c>
      <c r="K214" s="9" t="s">
        <v>1596</v>
      </c>
    </row>
    <row r="215" spans="4:11" x14ac:dyDescent="0.25">
      <c r="D215">
        <v>213</v>
      </c>
      <c r="E215" t="s">
        <v>2878</v>
      </c>
      <c r="G215">
        <v>213</v>
      </c>
      <c r="H215" t="s">
        <v>4304</v>
      </c>
      <c r="J215">
        <v>213</v>
      </c>
      <c r="K215" s="9" t="s">
        <v>1597</v>
      </c>
    </row>
    <row r="216" spans="4:11" x14ac:dyDescent="0.25">
      <c r="D216">
        <v>214</v>
      </c>
      <c r="E216" t="s">
        <v>1614</v>
      </c>
      <c r="G216">
        <v>214</v>
      </c>
      <c r="H216" t="s">
        <v>4305</v>
      </c>
      <c r="J216">
        <v>214</v>
      </c>
      <c r="K216" s="9" t="s">
        <v>1598</v>
      </c>
    </row>
    <row r="217" spans="4:11" x14ac:dyDescent="0.25">
      <c r="D217">
        <v>215</v>
      </c>
      <c r="E217" t="s">
        <v>2879</v>
      </c>
      <c r="G217">
        <v>215</v>
      </c>
      <c r="H217" t="s">
        <v>4306</v>
      </c>
      <c r="J217">
        <v>215</v>
      </c>
      <c r="K217" s="9" t="s">
        <v>1599</v>
      </c>
    </row>
    <row r="218" spans="4:11" x14ac:dyDescent="0.25">
      <c r="D218">
        <v>216</v>
      </c>
      <c r="E218" t="s">
        <v>2880</v>
      </c>
      <c r="G218">
        <v>216</v>
      </c>
      <c r="H218" t="s">
        <v>4307</v>
      </c>
      <c r="J218">
        <v>216</v>
      </c>
      <c r="K218" s="9" t="s">
        <v>1600</v>
      </c>
    </row>
    <row r="219" spans="4:11" x14ac:dyDescent="0.25">
      <c r="D219">
        <v>217</v>
      </c>
      <c r="E219" t="s">
        <v>2881</v>
      </c>
      <c r="G219">
        <v>217</v>
      </c>
      <c r="H219" t="s">
        <v>4308</v>
      </c>
      <c r="J219">
        <v>217</v>
      </c>
      <c r="K219" s="9" t="s">
        <v>1601</v>
      </c>
    </row>
    <row r="220" spans="4:11" x14ac:dyDescent="0.25">
      <c r="D220">
        <v>218</v>
      </c>
      <c r="E220" t="s">
        <v>2882</v>
      </c>
      <c r="G220">
        <v>218</v>
      </c>
      <c r="H220" t="s">
        <v>4309</v>
      </c>
      <c r="J220">
        <v>218</v>
      </c>
      <c r="K220" s="9" t="s">
        <v>1602</v>
      </c>
    </row>
    <row r="221" spans="4:11" x14ac:dyDescent="0.25">
      <c r="D221">
        <v>219</v>
      </c>
      <c r="E221" t="s">
        <v>1665</v>
      </c>
      <c r="G221">
        <v>219</v>
      </c>
      <c r="H221" t="s">
        <v>4310</v>
      </c>
      <c r="J221">
        <v>219</v>
      </c>
      <c r="K221" s="9" t="s">
        <v>1409</v>
      </c>
    </row>
    <row r="222" spans="4:11" x14ac:dyDescent="0.25">
      <c r="D222">
        <v>220</v>
      </c>
      <c r="E222" t="s">
        <v>2883</v>
      </c>
      <c r="G222">
        <v>220</v>
      </c>
      <c r="H222" t="s">
        <v>4311</v>
      </c>
      <c r="J222">
        <v>220</v>
      </c>
      <c r="K222" s="9" t="s">
        <v>1603</v>
      </c>
    </row>
    <row r="223" spans="4:11" x14ac:dyDescent="0.25">
      <c r="D223">
        <v>221</v>
      </c>
      <c r="E223" t="s">
        <v>2884</v>
      </c>
      <c r="G223">
        <v>221</v>
      </c>
      <c r="H223" t="s">
        <v>4312</v>
      </c>
      <c r="J223">
        <v>221</v>
      </c>
      <c r="K223" s="9" t="s">
        <v>1604</v>
      </c>
    </row>
    <row r="224" spans="4:11" x14ac:dyDescent="0.25">
      <c r="D224">
        <v>222</v>
      </c>
      <c r="E224" t="s">
        <v>2885</v>
      </c>
      <c r="G224">
        <v>222</v>
      </c>
      <c r="H224" t="s">
        <v>4313</v>
      </c>
      <c r="J224">
        <v>222</v>
      </c>
      <c r="K224" s="9" t="s">
        <v>1605</v>
      </c>
    </row>
    <row r="225" spans="4:11" x14ac:dyDescent="0.25">
      <c r="D225">
        <v>223</v>
      </c>
      <c r="E225" t="s">
        <v>2886</v>
      </c>
      <c r="G225">
        <v>223</v>
      </c>
      <c r="H225" t="s">
        <v>4314</v>
      </c>
      <c r="J225">
        <v>223</v>
      </c>
      <c r="K225" s="9" t="s">
        <v>1606</v>
      </c>
    </row>
    <row r="226" spans="4:11" x14ac:dyDescent="0.25">
      <c r="D226">
        <v>224</v>
      </c>
      <c r="E226" t="s">
        <v>2887</v>
      </c>
      <c r="G226">
        <v>224</v>
      </c>
      <c r="H226" t="s">
        <v>4315</v>
      </c>
      <c r="J226">
        <v>224</v>
      </c>
      <c r="K226" s="9" t="s">
        <v>1409</v>
      </c>
    </row>
    <row r="227" spans="4:11" x14ac:dyDescent="0.25">
      <c r="D227">
        <v>225</v>
      </c>
      <c r="E227" t="s">
        <v>2888</v>
      </c>
      <c r="G227">
        <v>225</v>
      </c>
      <c r="H227" t="s">
        <v>4316</v>
      </c>
      <c r="J227">
        <v>225</v>
      </c>
      <c r="K227" s="9" t="s">
        <v>1607</v>
      </c>
    </row>
    <row r="228" spans="4:11" x14ac:dyDescent="0.25">
      <c r="D228">
        <v>226</v>
      </c>
      <c r="E228" t="s">
        <v>2889</v>
      </c>
      <c r="G228">
        <v>226</v>
      </c>
      <c r="H228" t="s">
        <v>4317</v>
      </c>
      <c r="J228">
        <v>226</v>
      </c>
      <c r="K228" s="9" t="s">
        <v>1409</v>
      </c>
    </row>
    <row r="229" spans="4:11" x14ac:dyDescent="0.25">
      <c r="D229">
        <v>227</v>
      </c>
      <c r="E229" t="s">
        <v>1652</v>
      </c>
      <c r="G229">
        <v>227</v>
      </c>
      <c r="H229" t="s">
        <v>4318</v>
      </c>
      <c r="J229">
        <v>227</v>
      </c>
      <c r="K229" s="9" t="s">
        <v>1608</v>
      </c>
    </row>
    <row r="230" spans="4:11" x14ac:dyDescent="0.25">
      <c r="D230">
        <v>228</v>
      </c>
      <c r="E230" t="s">
        <v>2890</v>
      </c>
      <c r="G230">
        <v>228</v>
      </c>
      <c r="H230" t="s">
        <v>4319</v>
      </c>
      <c r="J230">
        <v>228</v>
      </c>
      <c r="K230" s="9" t="s">
        <v>1609</v>
      </c>
    </row>
    <row r="231" spans="4:11" x14ac:dyDescent="0.25">
      <c r="D231">
        <v>229</v>
      </c>
      <c r="E231" t="s">
        <v>2891</v>
      </c>
      <c r="G231">
        <v>229</v>
      </c>
      <c r="H231" t="s">
        <v>4320</v>
      </c>
      <c r="J231">
        <v>229</v>
      </c>
      <c r="K231" s="9" t="s">
        <v>1610</v>
      </c>
    </row>
    <row r="232" spans="4:11" x14ac:dyDescent="0.25">
      <c r="D232">
        <v>230</v>
      </c>
      <c r="E232" t="s">
        <v>2892</v>
      </c>
      <c r="G232">
        <v>230</v>
      </c>
      <c r="H232" t="s">
        <v>4321</v>
      </c>
      <c r="J232">
        <v>230</v>
      </c>
      <c r="K232" s="9" t="s">
        <v>1611</v>
      </c>
    </row>
    <row r="233" spans="4:11" x14ac:dyDescent="0.25">
      <c r="D233">
        <v>231</v>
      </c>
      <c r="E233" t="s">
        <v>2893</v>
      </c>
      <c r="G233">
        <v>231</v>
      </c>
      <c r="H233" t="s">
        <v>4322</v>
      </c>
      <c r="J233">
        <v>231</v>
      </c>
      <c r="K233" s="9" t="s">
        <v>1612</v>
      </c>
    </row>
    <row r="234" spans="4:11" x14ac:dyDescent="0.25">
      <c r="D234">
        <v>232</v>
      </c>
      <c r="E234" t="s">
        <v>1612</v>
      </c>
      <c r="G234">
        <v>232</v>
      </c>
      <c r="H234" t="s">
        <v>4323</v>
      </c>
      <c r="J234">
        <v>232</v>
      </c>
      <c r="K234" s="9" t="s">
        <v>1613</v>
      </c>
    </row>
    <row r="235" spans="4:11" x14ac:dyDescent="0.25">
      <c r="D235">
        <v>233</v>
      </c>
      <c r="E235" t="s">
        <v>2894</v>
      </c>
      <c r="G235">
        <v>233</v>
      </c>
      <c r="H235" t="s">
        <v>4324</v>
      </c>
      <c r="J235">
        <v>233</v>
      </c>
      <c r="K235" s="9" t="s">
        <v>1614</v>
      </c>
    </row>
    <row r="236" spans="4:11" x14ac:dyDescent="0.25">
      <c r="D236">
        <v>234</v>
      </c>
      <c r="E236" t="s">
        <v>2895</v>
      </c>
      <c r="G236">
        <v>234</v>
      </c>
      <c r="H236" t="s">
        <v>4325</v>
      </c>
      <c r="J236">
        <v>234</v>
      </c>
      <c r="K236" s="9" t="s">
        <v>1615</v>
      </c>
    </row>
    <row r="237" spans="4:11" x14ac:dyDescent="0.25">
      <c r="D237">
        <v>235</v>
      </c>
      <c r="E237" t="s">
        <v>2896</v>
      </c>
      <c r="G237">
        <v>235</v>
      </c>
      <c r="H237" t="s">
        <v>4326</v>
      </c>
      <c r="J237">
        <v>235</v>
      </c>
      <c r="K237" s="9" t="s">
        <v>1616</v>
      </c>
    </row>
    <row r="238" spans="4:11" x14ac:dyDescent="0.25">
      <c r="D238">
        <v>236</v>
      </c>
      <c r="E238" t="s">
        <v>2897</v>
      </c>
      <c r="G238">
        <v>236</v>
      </c>
      <c r="H238" t="s">
        <v>4327</v>
      </c>
      <c r="J238">
        <v>236</v>
      </c>
      <c r="K238" s="9" t="s">
        <v>1409</v>
      </c>
    </row>
    <row r="239" spans="4:11" x14ac:dyDescent="0.25">
      <c r="D239">
        <v>237</v>
      </c>
      <c r="E239" t="s">
        <v>2898</v>
      </c>
      <c r="G239">
        <v>237</v>
      </c>
      <c r="H239" t="s">
        <v>4328</v>
      </c>
      <c r="J239">
        <v>237</v>
      </c>
      <c r="K239" s="9" t="s">
        <v>1617</v>
      </c>
    </row>
    <row r="240" spans="4:11" x14ac:dyDescent="0.25">
      <c r="D240">
        <v>238</v>
      </c>
      <c r="E240" t="s">
        <v>2899</v>
      </c>
      <c r="G240">
        <v>238</v>
      </c>
      <c r="H240" t="s">
        <v>4329</v>
      </c>
      <c r="J240">
        <v>238</v>
      </c>
      <c r="K240" s="9" t="s">
        <v>1618</v>
      </c>
    </row>
    <row r="241" spans="4:11" x14ac:dyDescent="0.25">
      <c r="D241">
        <v>239</v>
      </c>
      <c r="E241" t="s">
        <v>2900</v>
      </c>
      <c r="G241">
        <v>239</v>
      </c>
      <c r="H241" t="s">
        <v>4330</v>
      </c>
      <c r="J241">
        <v>239</v>
      </c>
      <c r="K241" s="9" t="s">
        <v>1619</v>
      </c>
    </row>
    <row r="242" spans="4:11" x14ac:dyDescent="0.25">
      <c r="D242">
        <v>240</v>
      </c>
      <c r="E242" t="s">
        <v>2901</v>
      </c>
      <c r="G242">
        <v>240</v>
      </c>
      <c r="H242" t="s">
        <v>4331</v>
      </c>
      <c r="J242">
        <v>240</v>
      </c>
      <c r="K242" s="9" t="s">
        <v>1620</v>
      </c>
    </row>
    <row r="243" spans="4:11" x14ac:dyDescent="0.25">
      <c r="D243">
        <v>241</v>
      </c>
      <c r="E243" t="s">
        <v>2902</v>
      </c>
      <c r="G243">
        <v>241</v>
      </c>
      <c r="H243" t="s">
        <v>4332</v>
      </c>
      <c r="J243">
        <v>241</v>
      </c>
      <c r="K243" s="9" t="s">
        <v>1621</v>
      </c>
    </row>
    <row r="244" spans="4:11" x14ac:dyDescent="0.25">
      <c r="D244">
        <v>242</v>
      </c>
      <c r="E244" t="s">
        <v>1587</v>
      </c>
      <c r="G244">
        <v>242</v>
      </c>
      <c r="H244" t="s">
        <v>4333</v>
      </c>
      <c r="J244">
        <v>242</v>
      </c>
      <c r="K244" s="9" t="s">
        <v>1622</v>
      </c>
    </row>
    <row r="245" spans="4:11" x14ac:dyDescent="0.25">
      <c r="D245">
        <v>243</v>
      </c>
      <c r="E245" t="s">
        <v>2903</v>
      </c>
      <c r="G245">
        <v>243</v>
      </c>
      <c r="H245" t="s">
        <v>4334</v>
      </c>
      <c r="J245">
        <v>243</v>
      </c>
      <c r="K245" s="9" t="s">
        <v>1623</v>
      </c>
    </row>
    <row r="246" spans="4:11" x14ac:dyDescent="0.25">
      <c r="D246">
        <v>244</v>
      </c>
      <c r="E246" t="s">
        <v>1615</v>
      </c>
      <c r="G246">
        <v>244</v>
      </c>
      <c r="H246" t="s">
        <v>4335</v>
      </c>
      <c r="J246">
        <v>244</v>
      </c>
      <c r="K246" s="9" t="s">
        <v>1624</v>
      </c>
    </row>
    <row r="247" spans="4:11" x14ac:dyDescent="0.25">
      <c r="D247">
        <v>245</v>
      </c>
      <c r="E247" t="s">
        <v>2904</v>
      </c>
      <c r="G247">
        <v>245</v>
      </c>
      <c r="H247" t="s">
        <v>4336</v>
      </c>
      <c r="J247">
        <v>245</v>
      </c>
      <c r="K247" s="9" t="s">
        <v>1625</v>
      </c>
    </row>
    <row r="248" spans="4:11" x14ac:dyDescent="0.25">
      <c r="D248">
        <v>246</v>
      </c>
      <c r="E248" t="s">
        <v>2905</v>
      </c>
      <c r="G248">
        <v>246</v>
      </c>
      <c r="H248" t="s">
        <v>4337</v>
      </c>
      <c r="J248">
        <v>246</v>
      </c>
      <c r="K248" s="9" t="s">
        <v>1626</v>
      </c>
    </row>
    <row r="249" spans="4:11" x14ac:dyDescent="0.25">
      <c r="D249">
        <v>247</v>
      </c>
      <c r="E249" t="s">
        <v>2906</v>
      </c>
      <c r="G249">
        <v>247</v>
      </c>
      <c r="H249" t="s">
        <v>4338</v>
      </c>
      <c r="J249">
        <v>247</v>
      </c>
      <c r="K249" s="9" t="s">
        <v>1627</v>
      </c>
    </row>
    <row r="250" spans="4:11" x14ac:dyDescent="0.25">
      <c r="D250">
        <v>248</v>
      </c>
      <c r="E250" t="s">
        <v>2907</v>
      </c>
      <c r="G250">
        <v>248</v>
      </c>
      <c r="H250" t="s">
        <v>4339</v>
      </c>
      <c r="J250">
        <v>248</v>
      </c>
      <c r="K250" s="9" t="s">
        <v>1628</v>
      </c>
    </row>
    <row r="251" spans="4:11" x14ac:dyDescent="0.25">
      <c r="D251">
        <v>249</v>
      </c>
      <c r="E251" t="s">
        <v>2908</v>
      </c>
      <c r="G251">
        <v>249</v>
      </c>
      <c r="H251" t="s">
        <v>4340</v>
      </c>
      <c r="J251">
        <v>249</v>
      </c>
      <c r="K251" s="9" t="s">
        <v>1629</v>
      </c>
    </row>
    <row r="252" spans="4:11" x14ac:dyDescent="0.25">
      <c r="D252">
        <v>250</v>
      </c>
      <c r="E252" t="s">
        <v>2909</v>
      </c>
      <c r="G252">
        <v>250</v>
      </c>
      <c r="H252" t="s">
        <v>4341</v>
      </c>
      <c r="J252">
        <v>250</v>
      </c>
      <c r="K252" s="9" t="s">
        <v>1630</v>
      </c>
    </row>
    <row r="253" spans="4:11" x14ac:dyDescent="0.25">
      <c r="D253">
        <v>251</v>
      </c>
      <c r="E253" t="s">
        <v>2910</v>
      </c>
      <c r="G253">
        <v>251</v>
      </c>
      <c r="H253" t="s">
        <v>4342</v>
      </c>
      <c r="J253">
        <v>251</v>
      </c>
      <c r="K253" s="9" t="s">
        <v>1631</v>
      </c>
    </row>
    <row r="254" spans="4:11" x14ac:dyDescent="0.25">
      <c r="D254">
        <v>252</v>
      </c>
      <c r="E254" t="s">
        <v>2911</v>
      </c>
      <c r="G254">
        <v>252</v>
      </c>
      <c r="H254" t="s">
        <v>4343</v>
      </c>
      <c r="J254">
        <v>252</v>
      </c>
      <c r="K254" s="9" t="s">
        <v>1632</v>
      </c>
    </row>
    <row r="255" spans="4:11" x14ac:dyDescent="0.25">
      <c r="D255">
        <v>253</v>
      </c>
      <c r="E255" t="s">
        <v>2912</v>
      </c>
      <c r="G255">
        <v>253</v>
      </c>
      <c r="H255" t="s">
        <v>4344</v>
      </c>
      <c r="J255">
        <v>253</v>
      </c>
      <c r="K255" s="9" t="s">
        <v>1633</v>
      </c>
    </row>
    <row r="256" spans="4:11" x14ac:dyDescent="0.25">
      <c r="D256">
        <v>254</v>
      </c>
      <c r="E256" t="s">
        <v>2913</v>
      </c>
      <c r="G256">
        <v>254</v>
      </c>
      <c r="H256" t="s">
        <v>4345</v>
      </c>
      <c r="J256">
        <v>254</v>
      </c>
      <c r="K256" s="9" t="s">
        <v>1634</v>
      </c>
    </row>
    <row r="257" spans="4:11" x14ac:dyDescent="0.25">
      <c r="D257">
        <v>255</v>
      </c>
      <c r="E257" t="s">
        <v>2914</v>
      </c>
      <c r="G257">
        <v>255</v>
      </c>
      <c r="H257" t="s">
        <v>4346</v>
      </c>
      <c r="J257">
        <v>255</v>
      </c>
      <c r="K257" s="9" t="s">
        <v>1635</v>
      </c>
    </row>
    <row r="258" spans="4:11" x14ac:dyDescent="0.25">
      <c r="D258">
        <v>256</v>
      </c>
      <c r="E258" t="s">
        <v>2915</v>
      </c>
      <c r="G258">
        <v>256</v>
      </c>
      <c r="H258" t="s">
        <v>4347</v>
      </c>
      <c r="J258">
        <v>256</v>
      </c>
      <c r="K258" s="9" t="s">
        <v>1636</v>
      </c>
    </row>
    <row r="259" spans="4:11" x14ac:dyDescent="0.25">
      <c r="D259">
        <v>257</v>
      </c>
      <c r="E259" t="s">
        <v>2916</v>
      </c>
      <c r="G259">
        <v>257</v>
      </c>
      <c r="H259" t="s">
        <v>4348</v>
      </c>
      <c r="J259">
        <v>257</v>
      </c>
      <c r="K259" s="9" t="s">
        <v>1637</v>
      </c>
    </row>
    <row r="260" spans="4:11" x14ac:dyDescent="0.25">
      <c r="D260">
        <v>258</v>
      </c>
      <c r="E260" t="s">
        <v>2917</v>
      </c>
      <c r="G260">
        <v>258</v>
      </c>
      <c r="H260" t="s">
        <v>4349</v>
      </c>
      <c r="J260">
        <v>258</v>
      </c>
      <c r="K260" s="9" t="s">
        <v>1409</v>
      </c>
    </row>
    <row r="261" spans="4:11" x14ac:dyDescent="0.25">
      <c r="D261">
        <v>259</v>
      </c>
      <c r="E261" t="s">
        <v>1588</v>
      </c>
      <c r="G261">
        <v>259</v>
      </c>
      <c r="H261" t="s">
        <v>4350</v>
      </c>
      <c r="J261">
        <v>259</v>
      </c>
      <c r="K261" s="9" t="s">
        <v>1409</v>
      </c>
    </row>
    <row r="262" spans="4:11" x14ac:dyDescent="0.25">
      <c r="D262">
        <v>260</v>
      </c>
      <c r="E262" t="s">
        <v>2918</v>
      </c>
      <c r="G262">
        <v>260</v>
      </c>
      <c r="H262" t="s">
        <v>4351</v>
      </c>
      <c r="J262">
        <v>260</v>
      </c>
      <c r="K262" s="9" t="s">
        <v>1638</v>
      </c>
    </row>
    <row r="263" spans="4:11" x14ac:dyDescent="0.25">
      <c r="D263">
        <v>261</v>
      </c>
      <c r="E263" t="s">
        <v>2919</v>
      </c>
      <c r="G263">
        <v>261</v>
      </c>
      <c r="H263" t="s">
        <v>4352</v>
      </c>
      <c r="J263">
        <v>261</v>
      </c>
      <c r="K263" s="9" t="s">
        <v>1639</v>
      </c>
    </row>
    <row r="264" spans="4:11" x14ac:dyDescent="0.25">
      <c r="D264">
        <v>262</v>
      </c>
      <c r="E264" t="s">
        <v>2920</v>
      </c>
      <c r="G264">
        <v>262</v>
      </c>
      <c r="H264" t="s">
        <v>4353</v>
      </c>
      <c r="J264">
        <v>262</v>
      </c>
      <c r="K264" s="9" t="s">
        <v>1640</v>
      </c>
    </row>
    <row r="265" spans="4:11" x14ac:dyDescent="0.25">
      <c r="D265">
        <v>263</v>
      </c>
      <c r="E265" t="s">
        <v>1611</v>
      </c>
      <c r="G265">
        <v>263</v>
      </c>
      <c r="H265" t="s">
        <v>2163</v>
      </c>
      <c r="J265">
        <v>263</v>
      </c>
      <c r="K265" s="9" t="s">
        <v>1641</v>
      </c>
    </row>
    <row r="266" spans="4:11" x14ac:dyDescent="0.25">
      <c r="D266">
        <v>264</v>
      </c>
      <c r="E266" t="s">
        <v>2921</v>
      </c>
      <c r="G266">
        <v>264</v>
      </c>
      <c r="H266" t="s">
        <v>4354</v>
      </c>
      <c r="J266">
        <v>264</v>
      </c>
      <c r="K266" s="9" t="s">
        <v>1642</v>
      </c>
    </row>
    <row r="267" spans="4:11" x14ac:dyDescent="0.25">
      <c r="D267">
        <v>265</v>
      </c>
      <c r="E267" t="s">
        <v>1581</v>
      </c>
      <c r="G267">
        <v>265</v>
      </c>
      <c r="H267" t="s">
        <v>4355</v>
      </c>
      <c r="J267">
        <v>265</v>
      </c>
      <c r="K267" s="9" t="s">
        <v>1643</v>
      </c>
    </row>
    <row r="268" spans="4:11" x14ac:dyDescent="0.25">
      <c r="D268">
        <v>266</v>
      </c>
      <c r="E268" t="s">
        <v>2922</v>
      </c>
      <c r="G268">
        <v>266</v>
      </c>
      <c r="H268" t="s">
        <v>4356</v>
      </c>
      <c r="J268">
        <v>266</v>
      </c>
      <c r="K268" s="9" t="s">
        <v>1644</v>
      </c>
    </row>
    <row r="269" spans="4:11" x14ac:dyDescent="0.25">
      <c r="D269">
        <v>267</v>
      </c>
      <c r="E269" t="s">
        <v>2923</v>
      </c>
      <c r="G269">
        <v>267</v>
      </c>
      <c r="H269" t="s">
        <v>4357</v>
      </c>
      <c r="J269">
        <v>267</v>
      </c>
      <c r="K269" s="9" t="s">
        <v>1645</v>
      </c>
    </row>
    <row r="270" spans="4:11" x14ac:dyDescent="0.25">
      <c r="D270">
        <v>268</v>
      </c>
      <c r="E270" t="s">
        <v>2924</v>
      </c>
      <c r="G270">
        <v>268</v>
      </c>
      <c r="H270" t="s">
        <v>4358</v>
      </c>
      <c r="J270">
        <v>268</v>
      </c>
      <c r="K270" s="9" t="s">
        <v>1646</v>
      </c>
    </row>
    <row r="271" spans="4:11" x14ac:dyDescent="0.25">
      <c r="D271">
        <v>269</v>
      </c>
      <c r="E271" t="s">
        <v>2925</v>
      </c>
      <c r="G271">
        <v>269</v>
      </c>
      <c r="H271" t="s">
        <v>4359</v>
      </c>
      <c r="J271">
        <v>269</v>
      </c>
      <c r="K271" s="9" t="s">
        <v>1647</v>
      </c>
    </row>
    <row r="272" spans="4:11" x14ac:dyDescent="0.25">
      <c r="D272">
        <v>270</v>
      </c>
      <c r="E272" t="s">
        <v>1586</v>
      </c>
      <c r="G272">
        <v>270</v>
      </c>
      <c r="H272" t="s">
        <v>4360</v>
      </c>
      <c r="J272">
        <v>270</v>
      </c>
      <c r="K272" s="9" t="s">
        <v>1648</v>
      </c>
    </row>
    <row r="273" spans="4:11" x14ac:dyDescent="0.25">
      <c r="D273">
        <v>271</v>
      </c>
      <c r="E273" t="s">
        <v>2926</v>
      </c>
      <c r="G273">
        <v>271</v>
      </c>
      <c r="H273" t="s">
        <v>4361</v>
      </c>
      <c r="J273">
        <v>271</v>
      </c>
      <c r="K273" s="9" t="s">
        <v>1649</v>
      </c>
    </row>
    <row r="274" spans="4:11" x14ac:dyDescent="0.25">
      <c r="D274">
        <v>272</v>
      </c>
      <c r="E274" t="s">
        <v>2927</v>
      </c>
      <c r="G274">
        <v>272</v>
      </c>
      <c r="H274" t="s">
        <v>4362</v>
      </c>
      <c r="J274">
        <v>272</v>
      </c>
      <c r="K274" s="9" t="s">
        <v>1650</v>
      </c>
    </row>
    <row r="275" spans="4:11" x14ac:dyDescent="0.25">
      <c r="D275">
        <v>273</v>
      </c>
      <c r="E275" t="s">
        <v>1640</v>
      </c>
      <c r="G275">
        <v>273</v>
      </c>
      <c r="H275" t="s">
        <v>4363</v>
      </c>
      <c r="J275">
        <v>273</v>
      </c>
      <c r="K275" s="9" t="s">
        <v>1651</v>
      </c>
    </row>
    <row r="276" spans="4:11" x14ac:dyDescent="0.25">
      <c r="D276">
        <v>274</v>
      </c>
      <c r="E276" t="s">
        <v>2928</v>
      </c>
      <c r="G276">
        <v>274</v>
      </c>
      <c r="H276" t="s">
        <v>4364</v>
      </c>
      <c r="J276">
        <v>274</v>
      </c>
      <c r="K276" s="9" t="s">
        <v>1652</v>
      </c>
    </row>
    <row r="277" spans="4:11" x14ac:dyDescent="0.25">
      <c r="D277">
        <v>275</v>
      </c>
      <c r="E277" t="s">
        <v>2929</v>
      </c>
      <c r="G277">
        <v>275</v>
      </c>
      <c r="H277" t="s">
        <v>4365</v>
      </c>
      <c r="J277">
        <v>275</v>
      </c>
      <c r="K277" s="9" t="s">
        <v>1653</v>
      </c>
    </row>
    <row r="278" spans="4:11" x14ac:dyDescent="0.25">
      <c r="D278">
        <v>276</v>
      </c>
      <c r="E278" t="s">
        <v>2930</v>
      </c>
      <c r="G278">
        <v>276</v>
      </c>
      <c r="H278" t="s">
        <v>4366</v>
      </c>
      <c r="J278">
        <v>276</v>
      </c>
      <c r="K278" s="9" t="s">
        <v>1654</v>
      </c>
    </row>
    <row r="279" spans="4:11" x14ac:dyDescent="0.25">
      <c r="D279">
        <v>277</v>
      </c>
      <c r="E279" t="s">
        <v>2931</v>
      </c>
      <c r="G279">
        <v>277</v>
      </c>
      <c r="H279" t="s">
        <v>4367</v>
      </c>
      <c r="J279">
        <v>277</v>
      </c>
      <c r="K279" s="9" t="s">
        <v>1655</v>
      </c>
    </row>
    <row r="280" spans="4:11" x14ac:dyDescent="0.25">
      <c r="D280">
        <v>278</v>
      </c>
      <c r="E280" t="s">
        <v>2932</v>
      </c>
      <c r="G280">
        <v>278</v>
      </c>
      <c r="H280" t="s">
        <v>4368</v>
      </c>
      <c r="J280">
        <v>278</v>
      </c>
      <c r="K280" s="9" t="s">
        <v>1656</v>
      </c>
    </row>
    <row r="281" spans="4:11" x14ac:dyDescent="0.25">
      <c r="D281">
        <v>279</v>
      </c>
      <c r="E281" t="s">
        <v>2933</v>
      </c>
      <c r="G281">
        <v>279</v>
      </c>
      <c r="H281" t="s">
        <v>4369</v>
      </c>
      <c r="J281">
        <v>279</v>
      </c>
      <c r="K281" s="9" t="s">
        <v>1657</v>
      </c>
    </row>
    <row r="282" spans="4:11" x14ac:dyDescent="0.25">
      <c r="D282">
        <v>280</v>
      </c>
      <c r="E282" t="s">
        <v>1606</v>
      </c>
      <c r="G282">
        <v>280</v>
      </c>
      <c r="H282" t="s">
        <v>4370</v>
      </c>
      <c r="J282">
        <v>280</v>
      </c>
      <c r="K282" s="9" t="s">
        <v>1658</v>
      </c>
    </row>
    <row r="283" spans="4:11" x14ac:dyDescent="0.25">
      <c r="D283">
        <v>281</v>
      </c>
      <c r="E283" t="s">
        <v>2934</v>
      </c>
      <c r="G283">
        <v>281</v>
      </c>
      <c r="H283" t="s">
        <v>4371</v>
      </c>
      <c r="J283">
        <v>281</v>
      </c>
      <c r="K283" s="9" t="s">
        <v>1659</v>
      </c>
    </row>
    <row r="284" spans="4:11" x14ac:dyDescent="0.25">
      <c r="D284">
        <v>282</v>
      </c>
      <c r="E284" t="s">
        <v>2935</v>
      </c>
      <c r="G284">
        <v>282</v>
      </c>
      <c r="H284" t="s">
        <v>4372</v>
      </c>
      <c r="J284">
        <v>282</v>
      </c>
      <c r="K284" s="9" t="s">
        <v>1660</v>
      </c>
    </row>
    <row r="285" spans="4:11" x14ac:dyDescent="0.25">
      <c r="D285">
        <v>283</v>
      </c>
      <c r="E285" t="s">
        <v>2936</v>
      </c>
      <c r="G285">
        <v>283</v>
      </c>
      <c r="H285" t="s">
        <v>4373</v>
      </c>
      <c r="J285">
        <v>283</v>
      </c>
      <c r="K285" s="9" t="s">
        <v>1661</v>
      </c>
    </row>
    <row r="286" spans="4:11" x14ac:dyDescent="0.25">
      <c r="D286">
        <v>284</v>
      </c>
      <c r="E286" t="s">
        <v>1578</v>
      </c>
      <c r="G286">
        <v>284</v>
      </c>
      <c r="H286" t="s">
        <v>4374</v>
      </c>
      <c r="J286">
        <v>284</v>
      </c>
      <c r="K286" s="9" t="s">
        <v>1662</v>
      </c>
    </row>
    <row r="287" spans="4:11" x14ac:dyDescent="0.25">
      <c r="D287">
        <v>285</v>
      </c>
      <c r="E287" t="s">
        <v>2937</v>
      </c>
      <c r="G287">
        <v>285</v>
      </c>
      <c r="H287" t="s">
        <v>4375</v>
      </c>
      <c r="J287">
        <v>285</v>
      </c>
      <c r="K287" s="9" t="s">
        <v>1663</v>
      </c>
    </row>
    <row r="288" spans="4:11" x14ac:dyDescent="0.25">
      <c r="D288">
        <v>286</v>
      </c>
      <c r="E288" t="s">
        <v>2938</v>
      </c>
      <c r="G288">
        <v>286</v>
      </c>
      <c r="H288" t="s">
        <v>4376</v>
      </c>
      <c r="J288">
        <v>286</v>
      </c>
      <c r="K288" s="9" t="s">
        <v>1664</v>
      </c>
    </row>
    <row r="289" spans="4:11" x14ac:dyDescent="0.25">
      <c r="D289">
        <v>287</v>
      </c>
      <c r="E289" t="s">
        <v>2939</v>
      </c>
      <c r="G289">
        <v>287</v>
      </c>
      <c r="H289" t="s">
        <v>4377</v>
      </c>
      <c r="J289">
        <v>287</v>
      </c>
      <c r="K289" s="9" t="s">
        <v>1665</v>
      </c>
    </row>
    <row r="290" spans="4:11" x14ac:dyDescent="0.25">
      <c r="D290">
        <v>288</v>
      </c>
      <c r="E290" t="s">
        <v>2940</v>
      </c>
      <c r="G290">
        <v>288</v>
      </c>
      <c r="H290" t="s">
        <v>4378</v>
      </c>
      <c r="J290">
        <v>288</v>
      </c>
      <c r="K290" s="9" t="s">
        <v>1666</v>
      </c>
    </row>
    <row r="291" spans="4:11" x14ac:dyDescent="0.25">
      <c r="D291">
        <v>289</v>
      </c>
      <c r="E291" t="s">
        <v>2941</v>
      </c>
      <c r="G291">
        <v>289</v>
      </c>
      <c r="H291" t="s">
        <v>4379</v>
      </c>
      <c r="J291">
        <v>289</v>
      </c>
      <c r="K291" s="9" t="s">
        <v>1667</v>
      </c>
    </row>
    <row r="292" spans="4:11" x14ac:dyDescent="0.25">
      <c r="D292">
        <v>290</v>
      </c>
      <c r="E292" t="s">
        <v>2942</v>
      </c>
      <c r="G292">
        <v>290</v>
      </c>
      <c r="H292" t="s">
        <v>4380</v>
      </c>
      <c r="J292">
        <v>290</v>
      </c>
      <c r="K292" s="9" t="s">
        <v>1668</v>
      </c>
    </row>
    <row r="293" spans="4:11" x14ac:dyDescent="0.25">
      <c r="D293">
        <v>291</v>
      </c>
      <c r="E293" t="s">
        <v>2943</v>
      </c>
      <c r="G293">
        <v>291</v>
      </c>
      <c r="H293" t="s">
        <v>4381</v>
      </c>
      <c r="J293">
        <v>291</v>
      </c>
      <c r="K293" s="9" t="s">
        <v>1669</v>
      </c>
    </row>
    <row r="294" spans="4:11" x14ac:dyDescent="0.25">
      <c r="D294">
        <v>292</v>
      </c>
      <c r="E294" t="s">
        <v>2944</v>
      </c>
      <c r="G294">
        <v>292</v>
      </c>
      <c r="H294" t="s">
        <v>4382</v>
      </c>
      <c r="J294">
        <v>292</v>
      </c>
      <c r="K294" s="9" t="s">
        <v>1670</v>
      </c>
    </row>
    <row r="295" spans="4:11" x14ac:dyDescent="0.25">
      <c r="D295">
        <v>293</v>
      </c>
      <c r="E295" t="s">
        <v>2945</v>
      </c>
      <c r="G295">
        <v>293</v>
      </c>
      <c r="H295" t="s">
        <v>4383</v>
      </c>
      <c r="J295">
        <v>293</v>
      </c>
      <c r="K295" s="9" t="s">
        <v>1409</v>
      </c>
    </row>
    <row r="296" spans="4:11" x14ac:dyDescent="0.25">
      <c r="D296">
        <v>294</v>
      </c>
      <c r="E296" t="s">
        <v>2946</v>
      </c>
      <c r="G296">
        <v>294</v>
      </c>
      <c r="H296" t="s">
        <v>4384</v>
      </c>
      <c r="J296">
        <v>294</v>
      </c>
      <c r="K296" s="9" t="s">
        <v>1409</v>
      </c>
    </row>
    <row r="297" spans="4:11" x14ac:dyDescent="0.25">
      <c r="D297">
        <v>295</v>
      </c>
      <c r="E297" t="s">
        <v>2947</v>
      </c>
      <c r="G297">
        <v>295</v>
      </c>
      <c r="H297" t="s">
        <v>4385</v>
      </c>
      <c r="J297">
        <v>295</v>
      </c>
      <c r="K297" s="9" t="s">
        <v>1409</v>
      </c>
    </row>
    <row r="298" spans="4:11" x14ac:dyDescent="0.25">
      <c r="D298">
        <v>296</v>
      </c>
      <c r="E298" t="s">
        <v>2948</v>
      </c>
      <c r="G298">
        <v>296</v>
      </c>
      <c r="H298" t="s">
        <v>4386</v>
      </c>
      <c r="J298">
        <v>296</v>
      </c>
      <c r="K298" s="9" t="s">
        <v>1409</v>
      </c>
    </row>
    <row r="299" spans="4:11" x14ac:dyDescent="0.25">
      <c r="D299">
        <v>297</v>
      </c>
      <c r="E299" t="s">
        <v>2949</v>
      </c>
      <c r="G299">
        <v>297</v>
      </c>
      <c r="H299" t="s">
        <v>4387</v>
      </c>
      <c r="J299">
        <v>297</v>
      </c>
      <c r="K299" s="9" t="s">
        <v>1409</v>
      </c>
    </row>
    <row r="300" spans="4:11" x14ac:dyDescent="0.25">
      <c r="D300">
        <v>298</v>
      </c>
      <c r="E300" t="s">
        <v>2950</v>
      </c>
      <c r="G300">
        <v>298</v>
      </c>
      <c r="H300" t="s">
        <v>4388</v>
      </c>
      <c r="J300">
        <v>298</v>
      </c>
      <c r="K300" s="9" t="s">
        <v>1409</v>
      </c>
    </row>
    <row r="301" spans="4:11" x14ac:dyDescent="0.25">
      <c r="D301">
        <v>299</v>
      </c>
      <c r="E301" t="s">
        <v>2951</v>
      </c>
      <c r="G301">
        <v>299</v>
      </c>
      <c r="H301" t="s">
        <v>4389</v>
      </c>
      <c r="J301">
        <v>299</v>
      </c>
      <c r="K301" s="9" t="s">
        <v>1409</v>
      </c>
    </row>
    <row r="302" spans="4:11" x14ac:dyDescent="0.25">
      <c r="D302">
        <v>300</v>
      </c>
      <c r="E302" t="s">
        <v>2952</v>
      </c>
      <c r="G302">
        <v>300</v>
      </c>
      <c r="H302" t="s">
        <v>4390</v>
      </c>
      <c r="J302">
        <v>300</v>
      </c>
      <c r="K302" s="9" t="s">
        <v>1409</v>
      </c>
    </row>
    <row r="303" spans="4:11" x14ac:dyDescent="0.25">
      <c r="D303">
        <v>301</v>
      </c>
      <c r="E303" t="s">
        <v>1589</v>
      </c>
      <c r="G303">
        <v>301</v>
      </c>
      <c r="H303" t="s">
        <v>4391</v>
      </c>
      <c r="J303">
        <v>301</v>
      </c>
      <c r="K303" s="9" t="s">
        <v>1671</v>
      </c>
    </row>
    <row r="304" spans="4:11" x14ac:dyDescent="0.25">
      <c r="D304">
        <v>302</v>
      </c>
      <c r="E304" t="s">
        <v>2953</v>
      </c>
      <c r="G304">
        <v>302</v>
      </c>
      <c r="H304" t="s">
        <v>4392</v>
      </c>
      <c r="J304">
        <v>302</v>
      </c>
      <c r="K304" s="9" t="s">
        <v>1672</v>
      </c>
    </row>
    <row r="305" spans="4:11" x14ac:dyDescent="0.25">
      <c r="D305">
        <v>303</v>
      </c>
      <c r="E305" t="s">
        <v>2954</v>
      </c>
      <c r="G305">
        <v>303</v>
      </c>
      <c r="H305" t="s">
        <v>4393</v>
      </c>
      <c r="J305">
        <v>303</v>
      </c>
      <c r="K305" s="9" t="s">
        <v>1673</v>
      </c>
    </row>
    <row r="306" spans="4:11" x14ac:dyDescent="0.25">
      <c r="D306">
        <v>304</v>
      </c>
      <c r="E306" t="s">
        <v>1660</v>
      </c>
      <c r="G306">
        <v>304</v>
      </c>
      <c r="H306" t="s">
        <v>4394</v>
      </c>
      <c r="J306">
        <v>304</v>
      </c>
      <c r="K306" s="9" t="s">
        <v>1674</v>
      </c>
    </row>
    <row r="307" spans="4:11" x14ac:dyDescent="0.25">
      <c r="D307">
        <v>305</v>
      </c>
      <c r="E307" t="s">
        <v>2955</v>
      </c>
      <c r="G307">
        <v>305</v>
      </c>
      <c r="H307" t="s">
        <v>4395</v>
      </c>
      <c r="J307">
        <v>305</v>
      </c>
      <c r="K307" s="9" t="s">
        <v>1675</v>
      </c>
    </row>
    <row r="308" spans="4:11" x14ac:dyDescent="0.25">
      <c r="D308">
        <v>306</v>
      </c>
      <c r="E308" t="s">
        <v>2956</v>
      </c>
      <c r="G308">
        <v>306</v>
      </c>
      <c r="H308" t="s">
        <v>4396</v>
      </c>
      <c r="J308">
        <v>306</v>
      </c>
      <c r="K308" s="9" t="s">
        <v>1676</v>
      </c>
    </row>
    <row r="309" spans="4:11" x14ac:dyDescent="0.25">
      <c r="D309">
        <v>307</v>
      </c>
      <c r="E309" t="s">
        <v>2957</v>
      </c>
      <c r="G309">
        <v>307</v>
      </c>
      <c r="H309" t="s">
        <v>4397</v>
      </c>
      <c r="J309">
        <v>307</v>
      </c>
      <c r="K309" s="9" t="s">
        <v>1677</v>
      </c>
    </row>
    <row r="310" spans="4:11" x14ac:dyDescent="0.25">
      <c r="D310">
        <v>308</v>
      </c>
      <c r="E310" t="s">
        <v>2958</v>
      </c>
      <c r="G310">
        <v>308</v>
      </c>
      <c r="H310" t="s">
        <v>4398</v>
      </c>
      <c r="J310">
        <v>308</v>
      </c>
      <c r="K310" s="9" t="s">
        <v>1678</v>
      </c>
    </row>
    <row r="311" spans="4:11" x14ac:dyDescent="0.25">
      <c r="D311">
        <v>309</v>
      </c>
      <c r="E311" t="s">
        <v>2959</v>
      </c>
      <c r="G311">
        <v>309</v>
      </c>
      <c r="H311" t="s">
        <v>4399</v>
      </c>
      <c r="J311">
        <v>309</v>
      </c>
      <c r="K311" s="9" t="s">
        <v>1679</v>
      </c>
    </row>
    <row r="312" spans="4:11" x14ac:dyDescent="0.25">
      <c r="D312">
        <v>310</v>
      </c>
      <c r="E312" t="s">
        <v>1576</v>
      </c>
      <c r="G312">
        <v>310</v>
      </c>
      <c r="H312" t="s">
        <v>4400</v>
      </c>
      <c r="J312">
        <v>310</v>
      </c>
      <c r="K312" s="9" t="s">
        <v>1680</v>
      </c>
    </row>
    <row r="313" spans="4:11" x14ac:dyDescent="0.25">
      <c r="D313">
        <v>311</v>
      </c>
      <c r="E313" t="s">
        <v>2960</v>
      </c>
      <c r="G313">
        <v>311</v>
      </c>
      <c r="H313" t="s">
        <v>4401</v>
      </c>
      <c r="J313">
        <v>311</v>
      </c>
      <c r="K313" s="9" t="s">
        <v>1681</v>
      </c>
    </row>
    <row r="314" spans="4:11" x14ac:dyDescent="0.25">
      <c r="D314">
        <v>312</v>
      </c>
      <c r="E314" t="s">
        <v>2961</v>
      </c>
      <c r="G314">
        <v>312</v>
      </c>
      <c r="H314" t="s">
        <v>4402</v>
      </c>
      <c r="J314">
        <v>312</v>
      </c>
      <c r="K314" s="9" t="s">
        <v>1682</v>
      </c>
    </row>
    <row r="315" spans="4:11" x14ac:dyDescent="0.25">
      <c r="D315">
        <v>313</v>
      </c>
      <c r="E315" t="s">
        <v>2962</v>
      </c>
      <c r="G315">
        <v>313</v>
      </c>
      <c r="H315" t="s">
        <v>4403</v>
      </c>
      <c r="J315">
        <v>313</v>
      </c>
      <c r="K315" s="9" t="s">
        <v>1683</v>
      </c>
    </row>
    <row r="316" spans="4:11" x14ac:dyDescent="0.25">
      <c r="D316">
        <v>314</v>
      </c>
      <c r="E316" t="s">
        <v>1621</v>
      </c>
      <c r="G316">
        <v>314</v>
      </c>
      <c r="H316" t="s">
        <v>4404</v>
      </c>
      <c r="J316">
        <v>314</v>
      </c>
      <c r="K316" s="9" t="s">
        <v>1684</v>
      </c>
    </row>
    <row r="317" spans="4:11" x14ac:dyDescent="0.25">
      <c r="D317">
        <v>315</v>
      </c>
      <c r="E317" t="s">
        <v>2963</v>
      </c>
      <c r="G317">
        <v>315</v>
      </c>
      <c r="H317" t="s">
        <v>4405</v>
      </c>
      <c r="J317">
        <v>315</v>
      </c>
      <c r="K317" s="9" t="s">
        <v>1685</v>
      </c>
    </row>
    <row r="318" spans="4:11" x14ac:dyDescent="0.25">
      <c r="D318">
        <v>316</v>
      </c>
      <c r="E318" t="s">
        <v>2964</v>
      </c>
      <c r="G318">
        <v>316</v>
      </c>
      <c r="H318" t="s">
        <v>4406</v>
      </c>
      <c r="J318">
        <v>316</v>
      </c>
      <c r="K318" s="9" t="s">
        <v>1686</v>
      </c>
    </row>
    <row r="319" spans="4:11" x14ac:dyDescent="0.25">
      <c r="D319">
        <v>317</v>
      </c>
      <c r="E319" t="s">
        <v>2965</v>
      </c>
      <c r="G319">
        <v>317</v>
      </c>
      <c r="H319" t="s">
        <v>4407</v>
      </c>
      <c r="J319">
        <v>317</v>
      </c>
      <c r="K319" s="9" t="s">
        <v>1687</v>
      </c>
    </row>
    <row r="320" spans="4:11" x14ac:dyDescent="0.25">
      <c r="D320">
        <v>318</v>
      </c>
      <c r="E320" t="s">
        <v>2966</v>
      </c>
      <c r="G320">
        <v>318</v>
      </c>
      <c r="H320" t="s">
        <v>4408</v>
      </c>
      <c r="J320">
        <v>318</v>
      </c>
      <c r="K320" s="9" t="s">
        <v>1688</v>
      </c>
    </row>
    <row r="321" spans="4:11" x14ac:dyDescent="0.25">
      <c r="D321">
        <v>319</v>
      </c>
      <c r="E321" t="s">
        <v>1577</v>
      </c>
      <c r="G321">
        <v>319</v>
      </c>
      <c r="H321" t="s">
        <v>4409</v>
      </c>
      <c r="J321">
        <v>319</v>
      </c>
      <c r="K321" s="9" t="s">
        <v>1689</v>
      </c>
    </row>
    <row r="322" spans="4:11" x14ac:dyDescent="0.25">
      <c r="D322">
        <v>320</v>
      </c>
      <c r="E322" t="s">
        <v>2967</v>
      </c>
      <c r="G322">
        <v>320</v>
      </c>
      <c r="H322" t="s">
        <v>4410</v>
      </c>
      <c r="J322">
        <v>320</v>
      </c>
      <c r="K322" s="9" t="s">
        <v>1690</v>
      </c>
    </row>
    <row r="323" spans="4:11" x14ac:dyDescent="0.25">
      <c r="D323">
        <v>321</v>
      </c>
      <c r="E323" t="s">
        <v>2968</v>
      </c>
      <c r="G323">
        <v>321</v>
      </c>
      <c r="H323" t="s">
        <v>4411</v>
      </c>
      <c r="J323">
        <v>321</v>
      </c>
      <c r="K323" s="9" t="s">
        <v>1691</v>
      </c>
    </row>
    <row r="324" spans="4:11" x14ac:dyDescent="0.25">
      <c r="D324">
        <v>322</v>
      </c>
      <c r="E324" t="s">
        <v>2969</v>
      </c>
      <c r="G324">
        <v>322</v>
      </c>
      <c r="H324" t="s">
        <v>4412</v>
      </c>
      <c r="J324">
        <v>322</v>
      </c>
      <c r="K324" s="9" t="s">
        <v>1692</v>
      </c>
    </row>
    <row r="325" spans="4:11" x14ac:dyDescent="0.25">
      <c r="D325">
        <v>323</v>
      </c>
      <c r="E325" t="s">
        <v>2970</v>
      </c>
      <c r="G325">
        <v>323</v>
      </c>
      <c r="H325" t="s">
        <v>4413</v>
      </c>
      <c r="J325">
        <v>323</v>
      </c>
      <c r="K325" s="9" t="s">
        <v>1693</v>
      </c>
    </row>
    <row r="326" spans="4:11" x14ac:dyDescent="0.25">
      <c r="D326">
        <v>324</v>
      </c>
      <c r="E326" t="s">
        <v>1583</v>
      </c>
      <c r="G326">
        <v>324</v>
      </c>
      <c r="H326" t="s">
        <v>4414</v>
      </c>
      <c r="J326">
        <v>324</v>
      </c>
      <c r="K326" s="9" t="s">
        <v>1409</v>
      </c>
    </row>
    <row r="327" spans="4:11" x14ac:dyDescent="0.25">
      <c r="D327">
        <v>325</v>
      </c>
      <c r="E327" t="s">
        <v>2971</v>
      </c>
      <c r="G327">
        <v>325</v>
      </c>
      <c r="H327" t="s">
        <v>4415</v>
      </c>
      <c r="J327">
        <v>325</v>
      </c>
      <c r="K327" s="9" t="s">
        <v>1694</v>
      </c>
    </row>
    <row r="328" spans="4:11" x14ac:dyDescent="0.25">
      <c r="D328">
        <v>326</v>
      </c>
      <c r="E328" t="s">
        <v>1613</v>
      </c>
      <c r="G328">
        <v>326</v>
      </c>
      <c r="H328" t="s">
        <v>4416</v>
      </c>
      <c r="J328">
        <v>326</v>
      </c>
      <c r="K328" s="9" t="s">
        <v>1695</v>
      </c>
    </row>
    <row r="329" spans="4:11" x14ac:dyDescent="0.25">
      <c r="D329">
        <v>327</v>
      </c>
      <c r="E329" t="s">
        <v>2972</v>
      </c>
      <c r="G329">
        <v>327</v>
      </c>
      <c r="H329" t="s">
        <v>4417</v>
      </c>
      <c r="J329">
        <v>327</v>
      </c>
      <c r="K329" s="9" t="s">
        <v>1696</v>
      </c>
    </row>
    <row r="330" spans="4:11" x14ac:dyDescent="0.25">
      <c r="D330">
        <v>328</v>
      </c>
      <c r="E330" t="s">
        <v>1592</v>
      </c>
      <c r="G330">
        <v>328</v>
      </c>
      <c r="H330" t="s">
        <v>4418</v>
      </c>
      <c r="J330">
        <v>328</v>
      </c>
      <c r="K330" s="9" t="s">
        <v>1697</v>
      </c>
    </row>
    <row r="331" spans="4:11" x14ac:dyDescent="0.25">
      <c r="D331">
        <v>329</v>
      </c>
      <c r="E331" t="s">
        <v>2973</v>
      </c>
      <c r="G331">
        <v>329</v>
      </c>
      <c r="H331" t="s">
        <v>4419</v>
      </c>
      <c r="J331">
        <v>329</v>
      </c>
      <c r="K331" s="9" t="s">
        <v>1698</v>
      </c>
    </row>
    <row r="332" spans="4:11" x14ac:dyDescent="0.25">
      <c r="D332">
        <v>330</v>
      </c>
      <c r="E332" t="s">
        <v>2974</v>
      </c>
      <c r="G332">
        <v>330</v>
      </c>
      <c r="H332" t="s">
        <v>4420</v>
      </c>
      <c r="J332">
        <v>330</v>
      </c>
      <c r="K332" s="9" t="s">
        <v>1699</v>
      </c>
    </row>
    <row r="333" spans="4:11" x14ac:dyDescent="0.25">
      <c r="D333">
        <v>331</v>
      </c>
      <c r="E333" t="s">
        <v>1655</v>
      </c>
      <c r="G333">
        <v>331</v>
      </c>
      <c r="H333" t="s">
        <v>4421</v>
      </c>
      <c r="J333">
        <v>331</v>
      </c>
      <c r="K333" s="9" t="s">
        <v>1700</v>
      </c>
    </row>
    <row r="334" spans="4:11" x14ac:dyDescent="0.25">
      <c r="D334">
        <v>332</v>
      </c>
      <c r="E334" t="s">
        <v>2975</v>
      </c>
      <c r="G334">
        <v>332</v>
      </c>
      <c r="H334" t="s">
        <v>4422</v>
      </c>
      <c r="J334">
        <v>332</v>
      </c>
      <c r="K334" s="9" t="s">
        <v>1701</v>
      </c>
    </row>
    <row r="335" spans="4:11" x14ac:dyDescent="0.25">
      <c r="D335">
        <v>333</v>
      </c>
      <c r="E335" t="s">
        <v>2976</v>
      </c>
      <c r="G335">
        <v>333</v>
      </c>
      <c r="H335" t="s">
        <v>4423</v>
      </c>
      <c r="J335">
        <v>333</v>
      </c>
      <c r="K335" s="9" t="s">
        <v>1702</v>
      </c>
    </row>
    <row r="336" spans="4:11" x14ac:dyDescent="0.25">
      <c r="D336">
        <v>334</v>
      </c>
      <c r="E336" t="s">
        <v>2977</v>
      </c>
      <c r="G336">
        <v>334</v>
      </c>
      <c r="H336" t="s">
        <v>4424</v>
      </c>
      <c r="J336">
        <v>334</v>
      </c>
      <c r="K336" s="9" t="s">
        <v>1703</v>
      </c>
    </row>
    <row r="337" spans="4:11" x14ac:dyDescent="0.25">
      <c r="D337">
        <v>335</v>
      </c>
      <c r="E337" t="s">
        <v>2978</v>
      </c>
      <c r="G337">
        <v>335</v>
      </c>
      <c r="H337" t="s">
        <v>4425</v>
      </c>
      <c r="J337">
        <v>335</v>
      </c>
      <c r="K337" s="9" t="s">
        <v>1704</v>
      </c>
    </row>
    <row r="338" spans="4:11" x14ac:dyDescent="0.25">
      <c r="D338">
        <v>336</v>
      </c>
      <c r="E338" t="s">
        <v>2979</v>
      </c>
      <c r="G338">
        <v>336</v>
      </c>
      <c r="H338" t="s">
        <v>4426</v>
      </c>
      <c r="J338">
        <v>336</v>
      </c>
      <c r="K338" s="9" t="s">
        <v>1705</v>
      </c>
    </row>
    <row r="339" spans="4:11" x14ac:dyDescent="0.25">
      <c r="D339">
        <v>337</v>
      </c>
      <c r="E339" t="s">
        <v>1634</v>
      </c>
      <c r="G339">
        <v>337</v>
      </c>
      <c r="H339" t="s">
        <v>4427</v>
      </c>
      <c r="J339">
        <v>337</v>
      </c>
      <c r="K339" s="9" t="s">
        <v>1706</v>
      </c>
    </row>
    <row r="340" spans="4:11" x14ac:dyDescent="0.25">
      <c r="D340">
        <v>338</v>
      </c>
      <c r="E340" t="s">
        <v>1603</v>
      </c>
      <c r="G340">
        <v>338</v>
      </c>
      <c r="H340" t="s">
        <v>4428</v>
      </c>
      <c r="J340">
        <v>338</v>
      </c>
      <c r="K340" s="9" t="s">
        <v>1707</v>
      </c>
    </row>
    <row r="341" spans="4:11" x14ac:dyDescent="0.25">
      <c r="D341">
        <v>339</v>
      </c>
      <c r="E341" t="s">
        <v>2980</v>
      </c>
      <c r="G341">
        <v>339</v>
      </c>
      <c r="H341" t="s">
        <v>4429</v>
      </c>
      <c r="J341">
        <v>339</v>
      </c>
      <c r="K341" s="9" t="s">
        <v>1409</v>
      </c>
    </row>
    <row r="342" spans="4:11" x14ac:dyDescent="0.25">
      <c r="D342">
        <v>340</v>
      </c>
      <c r="E342" t="s">
        <v>2981</v>
      </c>
      <c r="G342">
        <v>340</v>
      </c>
      <c r="H342" t="s">
        <v>4430</v>
      </c>
      <c r="J342">
        <v>340</v>
      </c>
      <c r="K342" s="9" t="s">
        <v>1708</v>
      </c>
    </row>
    <row r="343" spans="4:11" x14ac:dyDescent="0.25">
      <c r="D343">
        <v>341</v>
      </c>
      <c r="E343" t="s">
        <v>2982</v>
      </c>
      <c r="G343">
        <v>341</v>
      </c>
      <c r="H343" t="s">
        <v>4431</v>
      </c>
      <c r="J343">
        <v>341</v>
      </c>
      <c r="K343" s="9" t="s">
        <v>1709</v>
      </c>
    </row>
    <row r="344" spans="4:11" x14ac:dyDescent="0.25">
      <c r="D344">
        <v>342</v>
      </c>
      <c r="E344" t="s">
        <v>2983</v>
      </c>
      <c r="G344">
        <v>342</v>
      </c>
      <c r="H344" t="s">
        <v>4432</v>
      </c>
      <c r="J344">
        <v>342</v>
      </c>
      <c r="K344" s="9" t="s">
        <v>1710</v>
      </c>
    </row>
    <row r="345" spans="4:11" x14ac:dyDescent="0.25">
      <c r="D345">
        <v>343</v>
      </c>
      <c r="E345" t="s">
        <v>2984</v>
      </c>
      <c r="G345">
        <v>343</v>
      </c>
      <c r="H345" t="s">
        <v>4433</v>
      </c>
      <c r="J345">
        <v>343</v>
      </c>
      <c r="K345" s="9" t="s">
        <v>1711</v>
      </c>
    </row>
    <row r="346" spans="4:11" x14ac:dyDescent="0.25">
      <c r="D346">
        <v>344</v>
      </c>
      <c r="E346" t="s">
        <v>2985</v>
      </c>
      <c r="G346">
        <v>344</v>
      </c>
      <c r="H346" t="s">
        <v>4434</v>
      </c>
      <c r="J346">
        <v>344</v>
      </c>
      <c r="K346" s="9" t="s">
        <v>1712</v>
      </c>
    </row>
    <row r="347" spans="4:11" x14ac:dyDescent="0.25">
      <c r="D347">
        <v>345</v>
      </c>
      <c r="E347" t="s">
        <v>1585</v>
      </c>
      <c r="G347">
        <v>345</v>
      </c>
      <c r="H347" t="s">
        <v>4435</v>
      </c>
      <c r="J347">
        <v>345</v>
      </c>
      <c r="K347" s="9" t="s">
        <v>1409</v>
      </c>
    </row>
    <row r="348" spans="4:11" x14ac:dyDescent="0.25">
      <c r="D348">
        <v>346</v>
      </c>
      <c r="E348" t="s">
        <v>2986</v>
      </c>
      <c r="G348">
        <v>346</v>
      </c>
      <c r="H348" t="s">
        <v>4436</v>
      </c>
      <c r="J348">
        <v>346</v>
      </c>
      <c r="K348" s="9" t="s">
        <v>1713</v>
      </c>
    </row>
    <row r="349" spans="4:11" x14ac:dyDescent="0.25">
      <c r="D349">
        <v>347</v>
      </c>
      <c r="E349" t="s">
        <v>2987</v>
      </c>
      <c r="G349">
        <v>347</v>
      </c>
      <c r="H349" t="s">
        <v>4437</v>
      </c>
      <c r="J349">
        <v>347</v>
      </c>
      <c r="K349" s="9" t="s">
        <v>1714</v>
      </c>
    </row>
    <row r="350" spans="4:11" x14ac:dyDescent="0.25">
      <c r="D350">
        <v>348</v>
      </c>
      <c r="E350" t="s">
        <v>2988</v>
      </c>
      <c r="G350">
        <v>348</v>
      </c>
      <c r="H350" t="s">
        <v>4438</v>
      </c>
      <c r="J350">
        <v>348</v>
      </c>
      <c r="K350" s="9" t="s">
        <v>1715</v>
      </c>
    </row>
    <row r="351" spans="4:11" x14ac:dyDescent="0.25">
      <c r="D351">
        <v>349</v>
      </c>
      <c r="E351" t="s">
        <v>2989</v>
      </c>
      <c r="G351">
        <v>349</v>
      </c>
      <c r="H351" t="s">
        <v>4439</v>
      </c>
      <c r="J351">
        <v>349</v>
      </c>
      <c r="K351" s="9" t="s">
        <v>1409</v>
      </c>
    </row>
    <row r="352" spans="4:11" x14ac:dyDescent="0.25">
      <c r="D352">
        <v>350</v>
      </c>
      <c r="E352" t="s">
        <v>2990</v>
      </c>
      <c r="G352">
        <v>350</v>
      </c>
      <c r="H352" t="s">
        <v>4440</v>
      </c>
      <c r="J352">
        <v>350</v>
      </c>
      <c r="K352" s="9" t="s">
        <v>1716</v>
      </c>
    </row>
    <row r="353" spans="4:11" x14ac:dyDescent="0.25">
      <c r="D353">
        <v>351</v>
      </c>
      <c r="E353" t="s">
        <v>2991</v>
      </c>
      <c r="G353">
        <v>351</v>
      </c>
      <c r="H353" t="s">
        <v>4441</v>
      </c>
      <c r="J353">
        <v>351</v>
      </c>
      <c r="K353" s="9" t="s">
        <v>1717</v>
      </c>
    </row>
    <row r="354" spans="4:11" x14ac:dyDescent="0.25">
      <c r="D354">
        <v>352</v>
      </c>
      <c r="E354" t="s">
        <v>2992</v>
      </c>
      <c r="G354">
        <v>352</v>
      </c>
      <c r="H354" t="s">
        <v>4442</v>
      </c>
      <c r="J354">
        <v>352</v>
      </c>
      <c r="K354" s="9" t="s">
        <v>1718</v>
      </c>
    </row>
    <row r="355" spans="4:11" x14ac:dyDescent="0.25">
      <c r="D355">
        <v>353</v>
      </c>
      <c r="E355" t="s">
        <v>2993</v>
      </c>
      <c r="G355">
        <v>353</v>
      </c>
      <c r="H355" t="s">
        <v>4443</v>
      </c>
      <c r="J355">
        <v>353</v>
      </c>
      <c r="K355" s="9" t="s">
        <v>1409</v>
      </c>
    </row>
    <row r="356" spans="4:11" x14ac:dyDescent="0.25">
      <c r="D356">
        <v>354</v>
      </c>
      <c r="E356" t="s">
        <v>2994</v>
      </c>
      <c r="G356">
        <v>354</v>
      </c>
      <c r="H356" t="s">
        <v>4444</v>
      </c>
      <c r="J356">
        <v>354</v>
      </c>
      <c r="K356" s="9" t="s">
        <v>1719</v>
      </c>
    </row>
    <row r="357" spans="4:11" x14ac:dyDescent="0.25">
      <c r="D357">
        <v>355</v>
      </c>
      <c r="E357" t="s">
        <v>2995</v>
      </c>
      <c r="G357">
        <v>355</v>
      </c>
      <c r="H357" t="s">
        <v>4445</v>
      </c>
      <c r="J357">
        <v>355</v>
      </c>
      <c r="K357" s="9" t="s">
        <v>1720</v>
      </c>
    </row>
    <row r="358" spans="4:11" x14ac:dyDescent="0.25">
      <c r="D358">
        <v>356</v>
      </c>
      <c r="E358" t="s">
        <v>2996</v>
      </c>
      <c r="G358">
        <v>356</v>
      </c>
      <c r="H358" t="s">
        <v>4446</v>
      </c>
      <c r="J358">
        <v>356</v>
      </c>
      <c r="K358" s="9" t="s">
        <v>1721</v>
      </c>
    </row>
    <row r="359" spans="4:11" x14ac:dyDescent="0.25">
      <c r="D359">
        <v>357</v>
      </c>
      <c r="E359" t="s">
        <v>2754</v>
      </c>
      <c r="G359">
        <v>357</v>
      </c>
      <c r="H359" t="s">
        <v>4447</v>
      </c>
      <c r="J359">
        <v>357</v>
      </c>
      <c r="K359" s="9" t="s">
        <v>1722</v>
      </c>
    </row>
    <row r="360" spans="4:11" x14ac:dyDescent="0.25">
      <c r="D360">
        <v>358</v>
      </c>
      <c r="E360" t="s">
        <v>2981</v>
      </c>
      <c r="G360">
        <v>358</v>
      </c>
      <c r="H360" t="s">
        <v>4448</v>
      </c>
      <c r="J360">
        <v>358</v>
      </c>
      <c r="K360" s="9" t="s">
        <v>1723</v>
      </c>
    </row>
    <row r="361" spans="4:11" x14ac:dyDescent="0.25">
      <c r="D361">
        <v>359</v>
      </c>
      <c r="E361" t="s">
        <v>1642</v>
      </c>
      <c r="G361">
        <v>359</v>
      </c>
      <c r="H361" t="s">
        <v>4449</v>
      </c>
      <c r="J361">
        <v>359</v>
      </c>
      <c r="K361" s="9" t="s">
        <v>1724</v>
      </c>
    </row>
    <row r="362" spans="4:11" x14ac:dyDescent="0.25">
      <c r="D362">
        <v>360</v>
      </c>
      <c r="E362" t="s">
        <v>1637</v>
      </c>
      <c r="G362">
        <v>360</v>
      </c>
      <c r="H362" t="s">
        <v>4450</v>
      </c>
      <c r="J362">
        <v>360</v>
      </c>
      <c r="K362" s="9" t="s">
        <v>1409</v>
      </c>
    </row>
    <row r="363" spans="4:11" x14ac:dyDescent="0.25">
      <c r="D363">
        <v>361</v>
      </c>
      <c r="E363" t="s">
        <v>3135</v>
      </c>
      <c r="G363">
        <v>361</v>
      </c>
      <c r="H363" t="s">
        <v>4451</v>
      </c>
      <c r="J363">
        <v>361</v>
      </c>
      <c r="K363" s="9" t="s">
        <v>1409</v>
      </c>
    </row>
    <row r="364" spans="4:11" x14ac:dyDescent="0.25">
      <c r="D364">
        <v>362</v>
      </c>
      <c r="E364" t="s">
        <v>3136</v>
      </c>
      <c r="G364">
        <v>362</v>
      </c>
      <c r="H364" t="s">
        <v>4452</v>
      </c>
      <c r="J364">
        <v>362</v>
      </c>
      <c r="K364" s="9" t="s">
        <v>1725</v>
      </c>
    </row>
    <row r="365" spans="4:11" x14ac:dyDescent="0.25">
      <c r="D365">
        <v>363</v>
      </c>
      <c r="E365" t="s">
        <v>2997</v>
      </c>
      <c r="G365">
        <v>363</v>
      </c>
      <c r="H365" t="s">
        <v>4453</v>
      </c>
      <c r="J365">
        <v>363</v>
      </c>
      <c r="K365" s="9" t="s">
        <v>1409</v>
      </c>
    </row>
    <row r="366" spans="4:11" x14ac:dyDescent="0.25">
      <c r="D366">
        <v>364</v>
      </c>
      <c r="E366" t="s">
        <v>2998</v>
      </c>
      <c r="G366">
        <v>364</v>
      </c>
      <c r="H366" t="s">
        <v>4454</v>
      </c>
      <c r="J366">
        <v>364</v>
      </c>
      <c r="K366" s="9" t="s">
        <v>1726</v>
      </c>
    </row>
    <row r="367" spans="4:11" x14ac:dyDescent="0.25">
      <c r="D367">
        <v>365</v>
      </c>
      <c r="E367" t="s">
        <v>2999</v>
      </c>
      <c r="G367">
        <v>365</v>
      </c>
      <c r="H367" t="s">
        <v>4455</v>
      </c>
      <c r="J367">
        <v>365</v>
      </c>
      <c r="K367" s="9" t="s">
        <v>1726</v>
      </c>
    </row>
    <row r="368" spans="4:11" x14ac:dyDescent="0.25">
      <c r="D368">
        <v>366</v>
      </c>
      <c r="E368" t="s">
        <v>3000</v>
      </c>
      <c r="G368">
        <v>366</v>
      </c>
      <c r="H368" t="s">
        <v>4456</v>
      </c>
      <c r="J368">
        <v>366</v>
      </c>
      <c r="K368" s="9" t="s">
        <v>1726</v>
      </c>
    </row>
    <row r="369" spans="4:11" x14ac:dyDescent="0.25">
      <c r="D369">
        <v>367</v>
      </c>
      <c r="E369" t="s">
        <v>3001</v>
      </c>
      <c r="G369">
        <v>367</v>
      </c>
      <c r="H369" t="s">
        <v>4457</v>
      </c>
      <c r="J369">
        <v>367</v>
      </c>
      <c r="K369" s="9" t="s">
        <v>1727</v>
      </c>
    </row>
    <row r="370" spans="4:11" x14ac:dyDescent="0.25">
      <c r="D370">
        <v>368</v>
      </c>
      <c r="E370" t="s">
        <v>3002</v>
      </c>
      <c r="G370">
        <v>368</v>
      </c>
      <c r="H370" t="s">
        <v>4458</v>
      </c>
      <c r="J370">
        <v>368</v>
      </c>
      <c r="K370" s="9" t="s">
        <v>1727</v>
      </c>
    </row>
    <row r="371" spans="4:11" x14ac:dyDescent="0.25">
      <c r="D371">
        <v>369</v>
      </c>
      <c r="E371" t="s">
        <v>3003</v>
      </c>
      <c r="G371">
        <v>369</v>
      </c>
      <c r="H371" t="s">
        <v>4459</v>
      </c>
      <c r="J371">
        <v>369</v>
      </c>
      <c r="K371" s="9" t="s">
        <v>1727</v>
      </c>
    </row>
    <row r="372" spans="4:11" x14ac:dyDescent="0.25">
      <c r="D372">
        <v>370</v>
      </c>
      <c r="E372" t="s">
        <v>3004</v>
      </c>
      <c r="G372">
        <v>370</v>
      </c>
      <c r="H372" t="s">
        <v>4460</v>
      </c>
      <c r="J372">
        <v>370</v>
      </c>
      <c r="K372" s="9" t="s">
        <v>1728</v>
      </c>
    </row>
    <row r="373" spans="4:11" x14ac:dyDescent="0.25">
      <c r="D373">
        <v>371</v>
      </c>
      <c r="E373" t="s">
        <v>3005</v>
      </c>
      <c r="G373">
        <v>371</v>
      </c>
      <c r="H373" t="s">
        <v>4461</v>
      </c>
      <c r="J373">
        <v>371</v>
      </c>
      <c r="K373" s="9" t="s">
        <v>1728</v>
      </c>
    </row>
    <row r="374" spans="4:11" x14ac:dyDescent="0.25">
      <c r="D374">
        <v>372</v>
      </c>
      <c r="E374" t="s">
        <v>3006</v>
      </c>
      <c r="G374">
        <v>372</v>
      </c>
      <c r="H374" t="s">
        <v>4462</v>
      </c>
      <c r="J374">
        <v>372</v>
      </c>
      <c r="K374" s="9" t="s">
        <v>1728</v>
      </c>
    </row>
    <row r="375" spans="4:11" x14ac:dyDescent="0.25">
      <c r="D375">
        <v>373</v>
      </c>
      <c r="E375" t="s">
        <v>3007</v>
      </c>
      <c r="G375">
        <v>373</v>
      </c>
      <c r="H375" t="s">
        <v>4463</v>
      </c>
      <c r="J375">
        <v>373</v>
      </c>
      <c r="K375" s="9" t="s">
        <v>1729</v>
      </c>
    </row>
    <row r="376" spans="4:11" x14ac:dyDescent="0.25">
      <c r="D376">
        <v>374</v>
      </c>
      <c r="E376" t="s">
        <v>3008</v>
      </c>
      <c r="G376">
        <v>374</v>
      </c>
      <c r="H376" t="s">
        <v>4464</v>
      </c>
      <c r="J376">
        <v>374</v>
      </c>
      <c r="K376" s="9" t="s">
        <v>1729</v>
      </c>
    </row>
    <row r="377" spans="4:11" x14ac:dyDescent="0.25">
      <c r="D377">
        <v>375</v>
      </c>
      <c r="E377" t="s">
        <v>3009</v>
      </c>
      <c r="G377">
        <v>375</v>
      </c>
      <c r="H377" t="s">
        <v>4465</v>
      </c>
      <c r="J377">
        <v>375</v>
      </c>
      <c r="K377" s="9" t="s">
        <v>1729</v>
      </c>
    </row>
    <row r="378" spans="4:11" x14ac:dyDescent="0.25">
      <c r="D378">
        <v>376</v>
      </c>
      <c r="E378" t="s">
        <v>3010</v>
      </c>
      <c r="G378">
        <v>376</v>
      </c>
      <c r="H378" t="s">
        <v>4466</v>
      </c>
      <c r="J378">
        <v>376</v>
      </c>
      <c r="K378" s="9" t="s">
        <v>1730</v>
      </c>
    </row>
    <row r="379" spans="4:11" x14ac:dyDescent="0.25">
      <c r="D379">
        <v>377</v>
      </c>
      <c r="E379" t="s">
        <v>3011</v>
      </c>
      <c r="G379">
        <v>377</v>
      </c>
      <c r="H379" t="s">
        <v>4467</v>
      </c>
      <c r="J379">
        <v>377</v>
      </c>
      <c r="K379" s="9" t="s">
        <v>1730</v>
      </c>
    </row>
    <row r="380" spans="4:11" x14ac:dyDescent="0.25">
      <c r="D380">
        <v>378</v>
      </c>
      <c r="E380" t="s">
        <v>3012</v>
      </c>
      <c r="G380">
        <v>378</v>
      </c>
      <c r="H380" t="s">
        <v>4468</v>
      </c>
      <c r="J380">
        <v>378</v>
      </c>
      <c r="K380" s="9" t="s">
        <v>1730</v>
      </c>
    </row>
    <row r="381" spans="4:11" x14ac:dyDescent="0.25">
      <c r="D381">
        <v>379</v>
      </c>
      <c r="E381" t="s">
        <v>3013</v>
      </c>
      <c r="G381">
        <v>379</v>
      </c>
      <c r="H381" t="s">
        <v>4469</v>
      </c>
      <c r="J381">
        <v>379</v>
      </c>
      <c r="K381" s="9" t="s">
        <v>1731</v>
      </c>
    </row>
    <row r="382" spans="4:11" x14ac:dyDescent="0.25">
      <c r="D382">
        <v>380</v>
      </c>
      <c r="E382" t="s">
        <v>3014</v>
      </c>
      <c r="G382">
        <v>380</v>
      </c>
      <c r="H382" t="s">
        <v>4470</v>
      </c>
      <c r="J382">
        <v>380</v>
      </c>
      <c r="K382" s="9" t="s">
        <v>1731</v>
      </c>
    </row>
    <row r="383" spans="4:11" x14ac:dyDescent="0.25">
      <c r="D383">
        <v>381</v>
      </c>
      <c r="E383" t="s">
        <v>3015</v>
      </c>
      <c r="G383">
        <v>381</v>
      </c>
      <c r="H383" t="s">
        <v>4471</v>
      </c>
      <c r="J383">
        <v>381</v>
      </c>
      <c r="K383" s="9" t="s">
        <v>1731</v>
      </c>
    </row>
    <row r="384" spans="4:11" x14ac:dyDescent="0.25">
      <c r="D384">
        <v>382</v>
      </c>
      <c r="E384" t="s">
        <v>3016</v>
      </c>
      <c r="G384">
        <v>382</v>
      </c>
      <c r="H384" t="s">
        <v>4472</v>
      </c>
      <c r="J384">
        <v>382</v>
      </c>
      <c r="K384" s="9" t="s">
        <v>1732</v>
      </c>
    </row>
    <row r="385" spans="4:11" x14ac:dyDescent="0.25">
      <c r="D385">
        <v>383</v>
      </c>
      <c r="E385" t="s">
        <v>3017</v>
      </c>
      <c r="G385">
        <v>383</v>
      </c>
      <c r="H385" t="s">
        <v>4473</v>
      </c>
      <c r="J385">
        <v>383</v>
      </c>
      <c r="K385" s="9" t="s">
        <v>1732</v>
      </c>
    </row>
    <row r="386" spans="4:11" x14ac:dyDescent="0.25">
      <c r="D386">
        <v>384</v>
      </c>
      <c r="E386" t="s">
        <v>3018</v>
      </c>
      <c r="G386">
        <v>384</v>
      </c>
      <c r="H386" t="s">
        <v>4474</v>
      </c>
      <c r="J386">
        <v>384</v>
      </c>
      <c r="K386" s="9" t="s">
        <v>1732</v>
      </c>
    </row>
    <row r="387" spans="4:11" x14ac:dyDescent="0.25">
      <c r="D387">
        <v>385</v>
      </c>
      <c r="E387" t="s">
        <v>3019</v>
      </c>
      <c r="G387">
        <v>385</v>
      </c>
      <c r="H387" t="s">
        <v>4475</v>
      </c>
      <c r="J387">
        <v>385</v>
      </c>
      <c r="K387" s="9" t="s">
        <v>1733</v>
      </c>
    </row>
    <row r="388" spans="4:11" x14ac:dyDescent="0.25">
      <c r="D388">
        <v>386</v>
      </c>
      <c r="E388" t="s">
        <v>3020</v>
      </c>
      <c r="G388">
        <v>386</v>
      </c>
      <c r="H388" t="s">
        <v>4476</v>
      </c>
      <c r="J388">
        <v>386</v>
      </c>
      <c r="K388" s="9" t="s">
        <v>1733</v>
      </c>
    </row>
    <row r="389" spans="4:11" x14ac:dyDescent="0.25">
      <c r="D389">
        <v>387</v>
      </c>
      <c r="E389" t="s">
        <v>3021</v>
      </c>
      <c r="G389">
        <v>387</v>
      </c>
      <c r="H389" t="s">
        <v>4477</v>
      </c>
      <c r="J389">
        <v>387</v>
      </c>
      <c r="K389" s="9" t="s">
        <v>1733</v>
      </c>
    </row>
    <row r="390" spans="4:11" x14ac:dyDescent="0.25">
      <c r="D390">
        <v>388</v>
      </c>
      <c r="E390" t="s">
        <v>3022</v>
      </c>
      <c r="G390">
        <v>388</v>
      </c>
      <c r="H390" t="s">
        <v>4478</v>
      </c>
      <c r="J390">
        <v>388</v>
      </c>
      <c r="K390" s="9" t="s">
        <v>1734</v>
      </c>
    </row>
    <row r="391" spans="4:11" x14ac:dyDescent="0.25">
      <c r="D391">
        <v>389</v>
      </c>
      <c r="E391" t="s">
        <v>3023</v>
      </c>
      <c r="G391">
        <v>389</v>
      </c>
      <c r="H391" t="s">
        <v>4479</v>
      </c>
      <c r="J391">
        <v>389</v>
      </c>
      <c r="K391" s="9" t="s">
        <v>1734</v>
      </c>
    </row>
    <row r="392" spans="4:11" x14ac:dyDescent="0.25">
      <c r="D392">
        <v>390</v>
      </c>
      <c r="E392" t="s">
        <v>3024</v>
      </c>
      <c r="G392">
        <v>390</v>
      </c>
      <c r="H392" t="s">
        <v>4480</v>
      </c>
      <c r="J392">
        <v>390</v>
      </c>
      <c r="K392" s="9" t="s">
        <v>1734</v>
      </c>
    </row>
    <row r="393" spans="4:11" x14ac:dyDescent="0.25">
      <c r="D393">
        <v>391</v>
      </c>
      <c r="E393" t="s">
        <v>3025</v>
      </c>
      <c r="G393">
        <v>391</v>
      </c>
      <c r="H393" t="s">
        <v>4481</v>
      </c>
      <c r="J393">
        <v>391</v>
      </c>
      <c r="K393" s="9" t="s">
        <v>1735</v>
      </c>
    </row>
    <row r="394" spans="4:11" x14ac:dyDescent="0.25">
      <c r="D394">
        <v>392</v>
      </c>
      <c r="E394" t="s">
        <v>3026</v>
      </c>
      <c r="G394">
        <v>392</v>
      </c>
      <c r="H394" t="s">
        <v>4482</v>
      </c>
      <c r="J394">
        <v>392</v>
      </c>
      <c r="K394" s="9" t="s">
        <v>1735</v>
      </c>
    </row>
    <row r="395" spans="4:11" x14ac:dyDescent="0.25">
      <c r="D395">
        <v>393</v>
      </c>
      <c r="E395" t="s">
        <v>3027</v>
      </c>
      <c r="G395">
        <v>393</v>
      </c>
      <c r="H395" t="s">
        <v>4483</v>
      </c>
      <c r="J395">
        <v>393</v>
      </c>
      <c r="K395" s="9" t="s">
        <v>1735</v>
      </c>
    </row>
    <row r="396" spans="4:11" x14ac:dyDescent="0.25">
      <c r="D396">
        <v>394</v>
      </c>
      <c r="E396" t="s">
        <v>1638</v>
      </c>
      <c r="G396">
        <v>394</v>
      </c>
      <c r="H396" t="s">
        <v>4484</v>
      </c>
      <c r="J396">
        <v>394</v>
      </c>
      <c r="K396" s="9" t="s">
        <v>1736</v>
      </c>
    </row>
    <row r="397" spans="4:11" x14ac:dyDescent="0.25">
      <c r="D397">
        <v>395</v>
      </c>
      <c r="E397" t="s">
        <v>3028</v>
      </c>
      <c r="G397">
        <v>395</v>
      </c>
      <c r="H397" t="s">
        <v>4485</v>
      </c>
      <c r="J397">
        <v>395</v>
      </c>
      <c r="K397" s="9" t="s">
        <v>1736</v>
      </c>
    </row>
    <row r="398" spans="4:11" x14ac:dyDescent="0.25">
      <c r="D398">
        <v>396</v>
      </c>
      <c r="E398" t="s">
        <v>3029</v>
      </c>
      <c r="G398">
        <v>396</v>
      </c>
      <c r="H398" t="s">
        <v>4486</v>
      </c>
      <c r="J398">
        <v>396</v>
      </c>
      <c r="K398" s="9" t="s">
        <v>1736</v>
      </c>
    </row>
    <row r="399" spans="4:11" x14ac:dyDescent="0.25">
      <c r="D399">
        <v>397</v>
      </c>
      <c r="E399" t="s">
        <v>3030</v>
      </c>
      <c r="G399">
        <v>397</v>
      </c>
      <c r="H399" t="s">
        <v>4487</v>
      </c>
      <c r="J399">
        <v>397</v>
      </c>
      <c r="K399" s="9" t="s">
        <v>1737</v>
      </c>
    </row>
    <row r="400" spans="4:11" x14ac:dyDescent="0.25">
      <c r="D400">
        <v>398</v>
      </c>
      <c r="E400" t="s">
        <v>3031</v>
      </c>
      <c r="G400">
        <v>398</v>
      </c>
      <c r="H400" t="s">
        <v>4488</v>
      </c>
      <c r="J400">
        <v>398</v>
      </c>
      <c r="K400" s="9" t="s">
        <v>1737</v>
      </c>
    </row>
    <row r="401" spans="4:11" x14ac:dyDescent="0.25">
      <c r="D401">
        <v>399</v>
      </c>
      <c r="E401" t="s">
        <v>3032</v>
      </c>
      <c r="G401">
        <v>399</v>
      </c>
      <c r="H401" t="s">
        <v>4489</v>
      </c>
      <c r="J401">
        <v>399</v>
      </c>
      <c r="K401" s="9" t="s">
        <v>1737</v>
      </c>
    </row>
    <row r="402" spans="4:11" x14ac:dyDescent="0.25">
      <c r="D402">
        <v>400</v>
      </c>
      <c r="E402" t="s">
        <v>3033</v>
      </c>
      <c r="G402">
        <v>400</v>
      </c>
      <c r="H402" t="s">
        <v>4490</v>
      </c>
      <c r="J402">
        <v>400</v>
      </c>
      <c r="K402" s="9" t="s">
        <v>1738</v>
      </c>
    </row>
    <row r="403" spans="4:11" x14ac:dyDescent="0.25">
      <c r="D403">
        <v>401</v>
      </c>
      <c r="E403" t="s">
        <v>3034</v>
      </c>
      <c r="G403">
        <v>401</v>
      </c>
      <c r="H403" t="s">
        <v>4491</v>
      </c>
      <c r="J403">
        <v>401</v>
      </c>
      <c r="K403" s="9" t="s">
        <v>1739</v>
      </c>
    </row>
    <row r="404" spans="4:11" x14ac:dyDescent="0.25">
      <c r="D404">
        <v>402</v>
      </c>
      <c r="E404" t="s">
        <v>3035</v>
      </c>
      <c r="G404">
        <v>402</v>
      </c>
      <c r="H404" t="s">
        <v>4492</v>
      </c>
      <c r="J404">
        <v>402</v>
      </c>
      <c r="K404" s="9" t="s">
        <v>1740</v>
      </c>
    </row>
    <row r="405" spans="4:11" x14ac:dyDescent="0.25">
      <c r="D405">
        <v>403</v>
      </c>
      <c r="E405" t="s">
        <v>3036</v>
      </c>
      <c r="G405">
        <v>403</v>
      </c>
      <c r="H405" t="s">
        <v>4493</v>
      </c>
      <c r="J405">
        <v>403</v>
      </c>
      <c r="K405" s="9" t="s">
        <v>1741</v>
      </c>
    </row>
    <row r="406" spans="4:11" x14ac:dyDescent="0.25">
      <c r="D406">
        <v>404</v>
      </c>
      <c r="E406" t="s">
        <v>1409</v>
      </c>
      <c r="G406">
        <v>404</v>
      </c>
      <c r="H406" t="s">
        <v>4494</v>
      </c>
      <c r="J406">
        <v>404</v>
      </c>
      <c r="K406" s="9" t="s">
        <v>1742</v>
      </c>
    </row>
    <row r="407" spans="4:11" x14ac:dyDescent="0.25">
      <c r="D407">
        <v>405</v>
      </c>
      <c r="E407" t="s">
        <v>3037</v>
      </c>
      <c r="G407">
        <v>405</v>
      </c>
      <c r="H407" t="s">
        <v>4495</v>
      </c>
      <c r="J407">
        <v>405</v>
      </c>
      <c r="K407" s="9" t="s">
        <v>1743</v>
      </c>
    </row>
    <row r="408" spans="4:11" x14ac:dyDescent="0.25">
      <c r="D408">
        <v>406</v>
      </c>
      <c r="E408" t="s">
        <v>3038</v>
      </c>
      <c r="G408">
        <v>406</v>
      </c>
      <c r="H408" t="s">
        <v>4496</v>
      </c>
      <c r="J408">
        <v>406</v>
      </c>
      <c r="K408" s="9" t="s">
        <v>1744</v>
      </c>
    </row>
    <row r="409" spans="4:11" x14ac:dyDescent="0.25">
      <c r="D409">
        <v>407</v>
      </c>
      <c r="E409" t="s">
        <v>3039</v>
      </c>
      <c r="G409">
        <v>407</v>
      </c>
      <c r="H409" t="s">
        <v>4497</v>
      </c>
      <c r="J409">
        <v>407</v>
      </c>
      <c r="K409" s="9" t="s">
        <v>1745</v>
      </c>
    </row>
    <row r="410" spans="4:11" x14ac:dyDescent="0.25">
      <c r="D410">
        <v>408</v>
      </c>
      <c r="E410" t="s">
        <v>3040</v>
      </c>
      <c r="G410">
        <v>408</v>
      </c>
      <c r="H410" t="s">
        <v>4498</v>
      </c>
      <c r="J410">
        <v>408</v>
      </c>
      <c r="K410" s="9" t="s">
        <v>1746</v>
      </c>
    </row>
    <row r="411" spans="4:11" x14ac:dyDescent="0.25">
      <c r="D411">
        <v>409</v>
      </c>
      <c r="E411" t="s">
        <v>3041</v>
      </c>
      <c r="G411">
        <v>409</v>
      </c>
      <c r="H411" t="s">
        <v>4499</v>
      </c>
      <c r="J411">
        <v>409</v>
      </c>
      <c r="K411" s="9" t="s">
        <v>1747</v>
      </c>
    </row>
    <row r="412" spans="4:11" x14ac:dyDescent="0.25">
      <c r="D412">
        <v>410</v>
      </c>
      <c r="E412" t="s">
        <v>3042</v>
      </c>
      <c r="G412">
        <v>410</v>
      </c>
      <c r="H412" t="s">
        <v>4500</v>
      </c>
      <c r="J412">
        <v>410</v>
      </c>
      <c r="K412" s="9" t="s">
        <v>1748</v>
      </c>
    </row>
    <row r="413" spans="4:11" x14ac:dyDescent="0.25">
      <c r="D413">
        <v>411</v>
      </c>
      <c r="E413" t="s">
        <v>1409</v>
      </c>
      <c r="G413">
        <v>411</v>
      </c>
      <c r="H413" t="s">
        <v>4501</v>
      </c>
      <c r="J413">
        <v>411</v>
      </c>
      <c r="K413" s="9" t="s">
        <v>1749</v>
      </c>
    </row>
    <row r="414" spans="4:11" x14ac:dyDescent="0.25">
      <c r="D414">
        <v>412</v>
      </c>
      <c r="E414" t="s">
        <v>3043</v>
      </c>
      <c r="G414">
        <v>412</v>
      </c>
      <c r="H414" t="s">
        <v>4502</v>
      </c>
      <c r="J414">
        <v>412</v>
      </c>
      <c r="K414" s="9" t="s">
        <v>1750</v>
      </c>
    </row>
    <row r="415" spans="4:11" x14ac:dyDescent="0.25">
      <c r="D415">
        <v>413</v>
      </c>
      <c r="E415" t="s">
        <v>1409</v>
      </c>
      <c r="G415">
        <v>413</v>
      </c>
      <c r="H415" t="s">
        <v>4503</v>
      </c>
      <c r="J415">
        <v>413</v>
      </c>
      <c r="K415" s="9" t="s">
        <v>1751</v>
      </c>
    </row>
    <row r="416" spans="4:11" x14ac:dyDescent="0.25">
      <c r="D416">
        <v>414</v>
      </c>
      <c r="E416" t="s">
        <v>1409</v>
      </c>
      <c r="G416">
        <v>414</v>
      </c>
      <c r="H416" t="s">
        <v>4504</v>
      </c>
      <c r="J416">
        <v>414</v>
      </c>
      <c r="K416" s="9" t="s">
        <v>1752</v>
      </c>
    </row>
    <row r="417" spans="4:11" x14ac:dyDescent="0.25">
      <c r="D417">
        <v>415</v>
      </c>
      <c r="E417" t="s">
        <v>1409</v>
      </c>
      <c r="G417">
        <v>415</v>
      </c>
      <c r="H417" t="s">
        <v>4505</v>
      </c>
      <c r="J417">
        <v>415</v>
      </c>
      <c r="K417" s="9" t="s">
        <v>1753</v>
      </c>
    </row>
    <row r="418" spans="4:11" x14ac:dyDescent="0.25">
      <c r="D418">
        <v>416</v>
      </c>
      <c r="E418" t="s">
        <v>1409</v>
      </c>
      <c r="G418">
        <v>416</v>
      </c>
      <c r="H418" t="s">
        <v>4506</v>
      </c>
      <c r="J418">
        <v>416</v>
      </c>
      <c r="K418" s="9" t="s">
        <v>1754</v>
      </c>
    </row>
    <row r="419" spans="4:11" x14ac:dyDescent="0.25">
      <c r="D419">
        <v>417</v>
      </c>
      <c r="E419" t="s">
        <v>1409</v>
      </c>
      <c r="G419">
        <v>417</v>
      </c>
      <c r="H419" t="s">
        <v>4507</v>
      </c>
      <c r="J419">
        <v>417</v>
      </c>
      <c r="K419" s="9" t="s">
        <v>1755</v>
      </c>
    </row>
    <row r="420" spans="4:11" x14ac:dyDescent="0.25">
      <c r="D420">
        <v>418</v>
      </c>
      <c r="E420" t="s">
        <v>1409</v>
      </c>
      <c r="G420">
        <v>418</v>
      </c>
      <c r="H420" t="s">
        <v>4508</v>
      </c>
      <c r="J420">
        <v>418</v>
      </c>
      <c r="K420" s="9" t="s">
        <v>1756</v>
      </c>
    </row>
    <row r="421" spans="4:11" x14ac:dyDescent="0.25">
      <c r="D421">
        <v>419</v>
      </c>
      <c r="E421" t="s">
        <v>1409</v>
      </c>
      <c r="G421">
        <v>419</v>
      </c>
      <c r="H421" t="s">
        <v>4509</v>
      </c>
      <c r="J421">
        <v>419</v>
      </c>
      <c r="K421" s="9" t="s">
        <v>1757</v>
      </c>
    </row>
    <row r="422" spans="4:11" x14ac:dyDescent="0.25">
      <c r="D422">
        <v>420</v>
      </c>
      <c r="E422" t="s">
        <v>1409</v>
      </c>
      <c r="G422">
        <v>420</v>
      </c>
      <c r="H422" t="s">
        <v>4510</v>
      </c>
      <c r="J422">
        <v>420</v>
      </c>
      <c r="K422" s="9" t="s">
        <v>1758</v>
      </c>
    </row>
    <row r="423" spans="4:11" x14ac:dyDescent="0.25">
      <c r="D423">
        <v>421</v>
      </c>
      <c r="E423" t="s">
        <v>1409</v>
      </c>
      <c r="G423">
        <v>421</v>
      </c>
      <c r="H423" t="s">
        <v>4511</v>
      </c>
      <c r="J423">
        <v>421</v>
      </c>
      <c r="K423" s="9" t="s">
        <v>1759</v>
      </c>
    </row>
    <row r="424" spans="4:11" x14ac:dyDescent="0.25">
      <c r="D424">
        <v>422</v>
      </c>
      <c r="E424" t="s">
        <v>1409</v>
      </c>
      <c r="G424">
        <v>422</v>
      </c>
      <c r="H424" t="s">
        <v>4512</v>
      </c>
      <c r="J424">
        <v>422</v>
      </c>
      <c r="K424" s="9" t="s">
        <v>1760</v>
      </c>
    </row>
    <row r="425" spans="4:11" x14ac:dyDescent="0.25">
      <c r="D425">
        <v>423</v>
      </c>
      <c r="E425" t="s">
        <v>1409</v>
      </c>
      <c r="G425">
        <v>423</v>
      </c>
      <c r="H425" t="s">
        <v>4513</v>
      </c>
      <c r="J425">
        <v>423</v>
      </c>
      <c r="K425" s="9" t="s">
        <v>1761</v>
      </c>
    </row>
    <row r="426" spans="4:11" x14ac:dyDescent="0.25">
      <c r="D426">
        <v>424</v>
      </c>
      <c r="E426" t="s">
        <v>3129</v>
      </c>
      <c r="G426">
        <v>424</v>
      </c>
      <c r="H426" t="s">
        <v>4514</v>
      </c>
      <c r="J426">
        <v>424</v>
      </c>
      <c r="K426" s="9" t="s">
        <v>1762</v>
      </c>
    </row>
    <row r="427" spans="4:11" x14ac:dyDescent="0.25">
      <c r="D427">
        <v>425</v>
      </c>
      <c r="E427" t="s">
        <v>3130</v>
      </c>
      <c r="G427">
        <v>425</v>
      </c>
      <c r="H427" t="s">
        <v>4515</v>
      </c>
      <c r="J427">
        <v>425</v>
      </c>
      <c r="K427" s="9" t="s">
        <v>1763</v>
      </c>
    </row>
    <row r="428" spans="4:11" x14ac:dyDescent="0.25">
      <c r="D428">
        <v>426</v>
      </c>
      <c r="E428" t="s">
        <v>3131</v>
      </c>
      <c r="G428">
        <v>426</v>
      </c>
      <c r="H428" t="s">
        <v>4516</v>
      </c>
      <c r="J428">
        <v>426</v>
      </c>
      <c r="K428" s="9" t="s">
        <v>1764</v>
      </c>
    </row>
    <row r="429" spans="4:11" x14ac:dyDescent="0.25">
      <c r="D429">
        <v>427</v>
      </c>
      <c r="E429" t="s">
        <v>3132</v>
      </c>
      <c r="G429">
        <v>427</v>
      </c>
      <c r="H429" t="s">
        <v>4517</v>
      </c>
      <c r="J429">
        <v>427</v>
      </c>
      <c r="K429" s="9" t="s">
        <v>1765</v>
      </c>
    </row>
    <row r="430" spans="4:11" x14ac:dyDescent="0.25">
      <c r="D430">
        <v>428</v>
      </c>
      <c r="E430" t="s">
        <v>3133</v>
      </c>
      <c r="G430">
        <v>428</v>
      </c>
      <c r="H430" t="s">
        <v>4518</v>
      </c>
      <c r="J430">
        <v>428</v>
      </c>
      <c r="K430" s="9" t="s">
        <v>1766</v>
      </c>
    </row>
    <row r="431" spans="4:11" x14ac:dyDescent="0.25">
      <c r="D431">
        <v>429</v>
      </c>
      <c r="E431" t="s">
        <v>3134</v>
      </c>
      <c r="G431">
        <v>429</v>
      </c>
      <c r="H431" t="s">
        <v>4519</v>
      </c>
      <c r="J431">
        <v>429</v>
      </c>
      <c r="K431" s="9" t="s">
        <v>1767</v>
      </c>
    </row>
    <row r="432" spans="4:11" x14ac:dyDescent="0.25">
      <c r="D432">
        <v>430</v>
      </c>
      <c r="E432" t="s">
        <v>3044</v>
      </c>
      <c r="G432">
        <v>430</v>
      </c>
      <c r="H432" t="s">
        <v>4520</v>
      </c>
      <c r="J432">
        <v>430</v>
      </c>
      <c r="K432" s="9" t="s">
        <v>1768</v>
      </c>
    </row>
    <row r="433" spans="4:11" x14ac:dyDescent="0.25">
      <c r="D433">
        <v>431</v>
      </c>
      <c r="E433" t="s">
        <v>3045</v>
      </c>
      <c r="G433">
        <v>431</v>
      </c>
      <c r="H433" t="s">
        <v>4521</v>
      </c>
      <c r="J433">
        <v>431</v>
      </c>
      <c r="K433" s="9" t="s">
        <v>1769</v>
      </c>
    </row>
    <row r="434" spans="4:11" x14ac:dyDescent="0.25">
      <c r="D434">
        <v>432</v>
      </c>
      <c r="E434" t="s">
        <v>3046</v>
      </c>
      <c r="G434">
        <v>432</v>
      </c>
      <c r="H434" t="s">
        <v>4522</v>
      </c>
      <c r="J434">
        <v>432</v>
      </c>
      <c r="K434" s="9" t="s">
        <v>1770</v>
      </c>
    </row>
    <row r="435" spans="4:11" x14ac:dyDescent="0.25">
      <c r="D435">
        <v>433</v>
      </c>
      <c r="E435" t="s">
        <v>3047</v>
      </c>
      <c r="G435">
        <v>433</v>
      </c>
      <c r="H435" t="s">
        <v>4523</v>
      </c>
      <c r="J435">
        <v>433</v>
      </c>
      <c r="K435" s="9" t="s">
        <v>1771</v>
      </c>
    </row>
    <row r="436" spans="4:11" x14ac:dyDescent="0.25">
      <c r="D436">
        <v>434</v>
      </c>
      <c r="E436" t="s">
        <v>3048</v>
      </c>
      <c r="G436">
        <v>434</v>
      </c>
      <c r="H436" t="s">
        <v>4524</v>
      </c>
      <c r="J436">
        <v>434</v>
      </c>
      <c r="K436" s="9" t="s">
        <v>1772</v>
      </c>
    </row>
    <row r="437" spans="4:11" x14ac:dyDescent="0.25">
      <c r="D437">
        <v>435</v>
      </c>
      <c r="E437" t="s">
        <v>3049</v>
      </c>
      <c r="G437">
        <v>435</v>
      </c>
      <c r="H437" t="s">
        <v>4525</v>
      </c>
      <c r="J437">
        <v>435</v>
      </c>
      <c r="K437" s="9" t="s">
        <v>1773</v>
      </c>
    </row>
    <row r="438" spans="4:11" x14ac:dyDescent="0.25">
      <c r="D438">
        <v>436</v>
      </c>
      <c r="E438" t="s">
        <v>1649</v>
      </c>
      <c r="G438">
        <v>436</v>
      </c>
      <c r="H438" t="s">
        <v>4526</v>
      </c>
      <c r="J438">
        <v>436</v>
      </c>
      <c r="K438" s="9" t="s">
        <v>1774</v>
      </c>
    </row>
    <row r="439" spans="4:11" x14ac:dyDescent="0.25">
      <c r="D439">
        <v>437</v>
      </c>
      <c r="E439" t="s">
        <v>3050</v>
      </c>
      <c r="G439">
        <v>437</v>
      </c>
      <c r="H439" t="s">
        <v>4527</v>
      </c>
      <c r="J439">
        <v>437</v>
      </c>
      <c r="K439" s="9" t="s">
        <v>1775</v>
      </c>
    </row>
    <row r="440" spans="4:11" x14ac:dyDescent="0.25">
      <c r="D440">
        <v>438</v>
      </c>
      <c r="E440" t="s">
        <v>3051</v>
      </c>
      <c r="G440">
        <v>438</v>
      </c>
      <c r="H440" t="s">
        <v>4528</v>
      </c>
      <c r="J440">
        <v>438</v>
      </c>
      <c r="K440" s="9" t="s">
        <v>1776</v>
      </c>
    </row>
    <row r="441" spans="4:11" x14ac:dyDescent="0.25">
      <c r="D441">
        <v>439</v>
      </c>
      <c r="E441" t="s">
        <v>3052</v>
      </c>
      <c r="G441">
        <v>439</v>
      </c>
      <c r="H441" t="s">
        <v>4529</v>
      </c>
      <c r="J441">
        <v>439</v>
      </c>
      <c r="K441" s="9" t="s">
        <v>1777</v>
      </c>
    </row>
    <row r="442" spans="4:11" x14ac:dyDescent="0.25">
      <c r="D442">
        <v>440</v>
      </c>
      <c r="E442" t="s">
        <v>3053</v>
      </c>
      <c r="G442">
        <v>440</v>
      </c>
      <c r="H442" t="s">
        <v>4530</v>
      </c>
      <c r="J442">
        <v>440</v>
      </c>
      <c r="K442" s="9" t="s">
        <v>1778</v>
      </c>
    </row>
    <row r="443" spans="4:11" x14ac:dyDescent="0.25">
      <c r="D443">
        <v>441</v>
      </c>
      <c r="E443" t="s">
        <v>3054</v>
      </c>
      <c r="G443">
        <v>441</v>
      </c>
      <c r="H443" t="s">
        <v>4531</v>
      </c>
      <c r="J443">
        <v>441</v>
      </c>
      <c r="K443" s="9" t="s">
        <v>1779</v>
      </c>
    </row>
    <row r="444" spans="4:11" x14ac:dyDescent="0.25">
      <c r="D444">
        <v>442</v>
      </c>
      <c r="E444" t="s">
        <v>3055</v>
      </c>
      <c r="G444">
        <v>442</v>
      </c>
      <c r="H444" t="s">
        <v>4532</v>
      </c>
      <c r="J444">
        <v>442</v>
      </c>
      <c r="K444" s="9" t="s">
        <v>1780</v>
      </c>
    </row>
    <row r="445" spans="4:11" x14ac:dyDescent="0.25">
      <c r="D445">
        <v>443</v>
      </c>
      <c r="E445" t="s">
        <v>1620</v>
      </c>
      <c r="G445">
        <v>443</v>
      </c>
      <c r="H445" t="s">
        <v>4533</v>
      </c>
      <c r="J445">
        <v>443</v>
      </c>
      <c r="K445" s="9" t="s">
        <v>1781</v>
      </c>
    </row>
    <row r="446" spans="4:11" x14ac:dyDescent="0.25">
      <c r="D446">
        <v>444</v>
      </c>
      <c r="E446" t="s">
        <v>3056</v>
      </c>
      <c r="G446">
        <v>444</v>
      </c>
      <c r="H446" t="s">
        <v>4534</v>
      </c>
      <c r="J446">
        <v>444</v>
      </c>
      <c r="K446" s="9" t="s">
        <v>1782</v>
      </c>
    </row>
    <row r="447" spans="4:11" x14ac:dyDescent="0.25">
      <c r="D447">
        <v>445</v>
      </c>
      <c r="E447" t="s">
        <v>3057</v>
      </c>
      <c r="G447">
        <v>445</v>
      </c>
      <c r="H447" t="s">
        <v>4535</v>
      </c>
      <c r="J447">
        <v>445</v>
      </c>
      <c r="K447" s="9" t="s">
        <v>1783</v>
      </c>
    </row>
    <row r="448" spans="4:11" x14ac:dyDescent="0.25">
      <c r="D448">
        <v>446</v>
      </c>
      <c r="E448" t="s">
        <v>3058</v>
      </c>
      <c r="G448">
        <v>446</v>
      </c>
      <c r="H448" t="s">
        <v>4536</v>
      </c>
      <c r="J448">
        <v>446</v>
      </c>
      <c r="K448" s="9" t="s">
        <v>1784</v>
      </c>
    </row>
    <row r="449" spans="4:11" x14ac:dyDescent="0.25">
      <c r="D449">
        <v>447</v>
      </c>
      <c r="E449" t="s">
        <v>3059</v>
      </c>
      <c r="G449">
        <v>447</v>
      </c>
      <c r="H449" t="s">
        <v>4537</v>
      </c>
      <c r="J449">
        <v>447</v>
      </c>
      <c r="K449" s="9" t="s">
        <v>1785</v>
      </c>
    </row>
    <row r="450" spans="4:11" x14ac:dyDescent="0.25">
      <c r="D450">
        <v>448</v>
      </c>
      <c r="E450" t="s">
        <v>3060</v>
      </c>
      <c r="G450">
        <v>448</v>
      </c>
      <c r="H450" t="s">
        <v>4538</v>
      </c>
      <c r="J450">
        <v>448</v>
      </c>
      <c r="K450" s="9" t="s">
        <v>1786</v>
      </c>
    </row>
    <row r="451" spans="4:11" x14ac:dyDescent="0.25">
      <c r="D451">
        <v>449</v>
      </c>
      <c r="E451" t="s">
        <v>3061</v>
      </c>
      <c r="G451">
        <v>449</v>
      </c>
      <c r="H451" t="s">
        <v>4539</v>
      </c>
      <c r="J451">
        <v>449</v>
      </c>
      <c r="K451" s="9" t="s">
        <v>1787</v>
      </c>
    </row>
    <row r="452" spans="4:11" x14ac:dyDescent="0.25">
      <c r="D452">
        <v>450</v>
      </c>
      <c r="E452" t="s">
        <v>3062</v>
      </c>
      <c r="G452">
        <v>450</v>
      </c>
      <c r="H452" t="s">
        <v>4540</v>
      </c>
      <c r="J452">
        <v>450</v>
      </c>
      <c r="K452" s="9" t="s">
        <v>1788</v>
      </c>
    </row>
    <row r="453" spans="4:11" x14ac:dyDescent="0.25">
      <c r="D453">
        <v>451</v>
      </c>
      <c r="E453" t="s">
        <v>3063</v>
      </c>
      <c r="G453">
        <v>451</v>
      </c>
      <c r="H453" t="s">
        <v>4541</v>
      </c>
      <c r="J453">
        <v>451</v>
      </c>
      <c r="K453" s="9" t="s">
        <v>1789</v>
      </c>
    </row>
    <row r="454" spans="4:11" x14ac:dyDescent="0.25">
      <c r="D454">
        <v>452</v>
      </c>
      <c r="E454" t="s">
        <v>3064</v>
      </c>
      <c r="G454">
        <v>452</v>
      </c>
      <c r="H454" t="s">
        <v>4542</v>
      </c>
      <c r="J454">
        <v>452</v>
      </c>
      <c r="K454" s="9" t="s">
        <v>1790</v>
      </c>
    </row>
    <row r="455" spans="4:11" x14ac:dyDescent="0.25">
      <c r="D455">
        <v>453</v>
      </c>
      <c r="E455" t="s">
        <v>3065</v>
      </c>
      <c r="G455">
        <v>453</v>
      </c>
      <c r="H455" t="s">
        <v>4543</v>
      </c>
      <c r="J455">
        <v>453</v>
      </c>
      <c r="K455" s="9" t="s">
        <v>1791</v>
      </c>
    </row>
    <row r="456" spans="4:11" x14ac:dyDescent="0.25">
      <c r="D456">
        <v>454</v>
      </c>
      <c r="E456" t="s">
        <v>1619</v>
      </c>
      <c r="G456">
        <v>454</v>
      </c>
      <c r="H456" t="s">
        <v>4544</v>
      </c>
      <c r="J456">
        <v>454</v>
      </c>
      <c r="K456" s="9" t="s">
        <v>1792</v>
      </c>
    </row>
    <row r="457" spans="4:11" x14ac:dyDescent="0.25">
      <c r="D457">
        <v>455</v>
      </c>
      <c r="E457" t="s">
        <v>1635</v>
      </c>
      <c r="G457">
        <v>455</v>
      </c>
      <c r="H457" t="s">
        <v>4545</v>
      </c>
      <c r="J457">
        <v>455</v>
      </c>
      <c r="K457" s="9" t="s">
        <v>1793</v>
      </c>
    </row>
    <row r="458" spans="4:11" x14ac:dyDescent="0.25">
      <c r="D458">
        <v>456</v>
      </c>
      <c r="E458" t="s">
        <v>1667</v>
      </c>
      <c r="G458">
        <v>456</v>
      </c>
      <c r="H458" t="s">
        <v>4546</v>
      </c>
      <c r="J458">
        <v>456</v>
      </c>
      <c r="K458" s="9" t="s">
        <v>1794</v>
      </c>
    </row>
    <row r="459" spans="4:11" x14ac:dyDescent="0.25">
      <c r="D459">
        <v>457</v>
      </c>
      <c r="E459" t="s">
        <v>3066</v>
      </c>
      <c r="G459">
        <v>457</v>
      </c>
      <c r="H459" t="s">
        <v>4547</v>
      </c>
      <c r="J459">
        <v>457</v>
      </c>
      <c r="K459" s="9" t="s">
        <v>1795</v>
      </c>
    </row>
    <row r="460" spans="4:11" x14ac:dyDescent="0.25">
      <c r="D460">
        <v>458</v>
      </c>
      <c r="E460" t="s">
        <v>1656</v>
      </c>
      <c r="G460">
        <v>458</v>
      </c>
      <c r="H460" t="s">
        <v>4548</v>
      </c>
      <c r="J460">
        <v>458</v>
      </c>
      <c r="K460" s="9" t="s">
        <v>1796</v>
      </c>
    </row>
    <row r="461" spans="4:11" x14ac:dyDescent="0.25">
      <c r="D461">
        <v>459</v>
      </c>
      <c r="E461" t="s">
        <v>3067</v>
      </c>
      <c r="G461">
        <v>459</v>
      </c>
      <c r="H461" t="s">
        <v>4549</v>
      </c>
      <c r="J461">
        <v>459</v>
      </c>
      <c r="K461" s="9" t="s">
        <v>1797</v>
      </c>
    </row>
    <row r="462" spans="4:11" x14ac:dyDescent="0.25">
      <c r="D462">
        <v>460</v>
      </c>
      <c r="E462" t="s">
        <v>3068</v>
      </c>
      <c r="G462">
        <v>460</v>
      </c>
      <c r="H462" t="s">
        <v>4550</v>
      </c>
      <c r="J462">
        <v>460</v>
      </c>
      <c r="K462" s="9" t="s">
        <v>1798</v>
      </c>
    </row>
    <row r="463" spans="4:11" x14ac:dyDescent="0.25">
      <c r="D463">
        <v>461</v>
      </c>
      <c r="E463" t="s">
        <v>3069</v>
      </c>
      <c r="G463">
        <v>461</v>
      </c>
      <c r="H463" t="s">
        <v>4551</v>
      </c>
      <c r="J463">
        <v>461</v>
      </c>
      <c r="K463" s="9" t="s">
        <v>1799</v>
      </c>
    </row>
    <row r="464" spans="4:11" x14ac:dyDescent="0.25">
      <c r="D464">
        <v>462</v>
      </c>
      <c r="E464" t="s">
        <v>3070</v>
      </c>
      <c r="G464">
        <v>462</v>
      </c>
      <c r="H464" t="s">
        <v>4552</v>
      </c>
      <c r="J464">
        <v>462</v>
      </c>
      <c r="K464" s="9" t="s">
        <v>1800</v>
      </c>
    </row>
    <row r="465" spans="4:11" x14ac:dyDescent="0.25">
      <c r="D465">
        <v>463</v>
      </c>
      <c r="E465" t="s">
        <v>3071</v>
      </c>
      <c r="G465">
        <v>463</v>
      </c>
      <c r="H465" t="s">
        <v>4553</v>
      </c>
      <c r="J465">
        <v>463</v>
      </c>
      <c r="K465" s="9" t="s">
        <v>1801</v>
      </c>
    </row>
    <row r="466" spans="4:11" x14ac:dyDescent="0.25">
      <c r="D466">
        <v>464</v>
      </c>
      <c r="E466" t="s">
        <v>3072</v>
      </c>
      <c r="G466">
        <v>464</v>
      </c>
      <c r="H466" t="s">
        <v>4554</v>
      </c>
      <c r="J466">
        <v>464</v>
      </c>
      <c r="K466" s="9" t="s">
        <v>1802</v>
      </c>
    </row>
    <row r="467" spans="4:11" x14ac:dyDescent="0.25">
      <c r="D467">
        <v>465</v>
      </c>
      <c r="E467" t="s">
        <v>3073</v>
      </c>
      <c r="G467">
        <v>465</v>
      </c>
      <c r="H467" t="s">
        <v>4555</v>
      </c>
      <c r="J467">
        <v>465</v>
      </c>
      <c r="K467" s="9" t="s">
        <v>1803</v>
      </c>
    </row>
    <row r="468" spans="4:11" x14ac:dyDescent="0.25">
      <c r="D468">
        <v>466</v>
      </c>
      <c r="E468" t="s">
        <v>1630</v>
      </c>
      <c r="G468">
        <v>466</v>
      </c>
      <c r="H468" t="s">
        <v>4556</v>
      </c>
      <c r="J468">
        <v>466</v>
      </c>
      <c r="K468" s="9" t="s">
        <v>1804</v>
      </c>
    </row>
    <row r="469" spans="4:11" x14ac:dyDescent="0.25">
      <c r="D469">
        <v>467</v>
      </c>
      <c r="E469" t="s">
        <v>3074</v>
      </c>
      <c r="G469">
        <v>467</v>
      </c>
      <c r="H469" t="s">
        <v>4557</v>
      </c>
      <c r="J469">
        <v>467</v>
      </c>
      <c r="K469" s="9" t="s">
        <v>1805</v>
      </c>
    </row>
    <row r="470" spans="4:11" x14ac:dyDescent="0.25">
      <c r="D470">
        <v>468</v>
      </c>
      <c r="E470" t="s">
        <v>3075</v>
      </c>
      <c r="G470">
        <v>468</v>
      </c>
      <c r="H470" t="s">
        <v>4558</v>
      </c>
      <c r="J470">
        <v>468</v>
      </c>
      <c r="K470" s="9" t="s">
        <v>1806</v>
      </c>
    </row>
    <row r="471" spans="4:11" x14ac:dyDescent="0.25">
      <c r="D471">
        <v>469</v>
      </c>
      <c r="E471" t="s">
        <v>1622</v>
      </c>
      <c r="G471">
        <v>469</v>
      </c>
      <c r="H471" t="s">
        <v>4559</v>
      </c>
      <c r="J471">
        <v>469</v>
      </c>
      <c r="K471" s="9" t="s">
        <v>1807</v>
      </c>
    </row>
    <row r="472" spans="4:11" x14ac:dyDescent="0.25">
      <c r="D472">
        <v>470</v>
      </c>
      <c r="E472" t="s">
        <v>1651</v>
      </c>
      <c r="G472">
        <v>470</v>
      </c>
      <c r="H472" t="s">
        <v>4560</v>
      </c>
      <c r="J472">
        <v>470</v>
      </c>
      <c r="K472" s="9" t="s">
        <v>1808</v>
      </c>
    </row>
    <row r="473" spans="4:11" x14ac:dyDescent="0.25">
      <c r="D473">
        <v>471</v>
      </c>
      <c r="E473" t="s">
        <v>1653</v>
      </c>
      <c r="G473">
        <v>471</v>
      </c>
      <c r="H473" t="s">
        <v>4561</v>
      </c>
      <c r="J473">
        <v>471</v>
      </c>
      <c r="K473" s="9" t="s">
        <v>1809</v>
      </c>
    </row>
    <row r="474" spans="4:11" x14ac:dyDescent="0.25">
      <c r="D474">
        <v>472</v>
      </c>
      <c r="E474" t="s">
        <v>1633</v>
      </c>
      <c r="G474">
        <v>472</v>
      </c>
      <c r="H474" t="s">
        <v>4562</v>
      </c>
      <c r="J474">
        <v>472</v>
      </c>
      <c r="K474" s="9" t="s">
        <v>1810</v>
      </c>
    </row>
    <row r="475" spans="4:11" x14ac:dyDescent="0.25">
      <c r="D475">
        <v>473</v>
      </c>
      <c r="E475" t="s">
        <v>3076</v>
      </c>
      <c r="G475">
        <v>473</v>
      </c>
      <c r="H475" t="s">
        <v>4563</v>
      </c>
      <c r="J475">
        <v>473</v>
      </c>
      <c r="K475" s="9" t="s">
        <v>1811</v>
      </c>
    </row>
    <row r="476" spans="4:11" x14ac:dyDescent="0.25">
      <c r="D476">
        <v>474</v>
      </c>
      <c r="E476" t="s">
        <v>3077</v>
      </c>
      <c r="G476">
        <v>474</v>
      </c>
      <c r="H476" t="s">
        <v>4564</v>
      </c>
      <c r="J476">
        <v>474</v>
      </c>
      <c r="K476" s="9" t="s">
        <v>1812</v>
      </c>
    </row>
    <row r="477" spans="4:11" x14ac:dyDescent="0.25">
      <c r="D477">
        <v>475</v>
      </c>
      <c r="E477" t="s">
        <v>1644</v>
      </c>
      <c r="G477">
        <v>475</v>
      </c>
      <c r="H477" t="s">
        <v>4565</v>
      </c>
      <c r="J477">
        <v>475</v>
      </c>
      <c r="K477" s="9" t="s">
        <v>1813</v>
      </c>
    </row>
    <row r="478" spans="4:11" x14ac:dyDescent="0.25">
      <c r="D478">
        <v>476</v>
      </c>
      <c r="E478" t="s">
        <v>1632</v>
      </c>
      <c r="G478">
        <v>476</v>
      </c>
      <c r="H478" t="s">
        <v>4566</v>
      </c>
      <c r="J478">
        <v>476</v>
      </c>
      <c r="K478" s="9" t="s">
        <v>1814</v>
      </c>
    </row>
    <row r="479" spans="4:11" x14ac:dyDescent="0.25">
      <c r="D479">
        <v>477</v>
      </c>
      <c r="E479" t="s">
        <v>3078</v>
      </c>
      <c r="G479">
        <v>477</v>
      </c>
      <c r="H479" t="s">
        <v>4567</v>
      </c>
      <c r="J479">
        <v>477</v>
      </c>
      <c r="K479" s="9" t="s">
        <v>1815</v>
      </c>
    </row>
    <row r="480" spans="4:11" x14ac:dyDescent="0.25">
      <c r="D480">
        <v>478</v>
      </c>
      <c r="E480" t="s">
        <v>3079</v>
      </c>
      <c r="G480">
        <v>478</v>
      </c>
      <c r="H480" t="s">
        <v>4568</v>
      </c>
      <c r="J480">
        <v>478</v>
      </c>
      <c r="K480" s="9" t="s">
        <v>1816</v>
      </c>
    </row>
    <row r="481" spans="4:11" x14ac:dyDescent="0.25">
      <c r="D481">
        <v>479</v>
      </c>
      <c r="E481" t="s">
        <v>3080</v>
      </c>
      <c r="G481">
        <v>479</v>
      </c>
      <c r="H481" t="s">
        <v>4569</v>
      </c>
      <c r="J481">
        <v>479</v>
      </c>
      <c r="K481" s="9" t="s">
        <v>1817</v>
      </c>
    </row>
    <row r="482" spans="4:11" x14ac:dyDescent="0.25">
      <c r="D482">
        <v>480</v>
      </c>
      <c r="E482" t="s">
        <v>1646</v>
      </c>
      <c r="G482">
        <v>480</v>
      </c>
      <c r="H482" t="s">
        <v>4570</v>
      </c>
      <c r="J482">
        <v>480</v>
      </c>
      <c r="K482" s="9" t="s">
        <v>1818</v>
      </c>
    </row>
    <row r="483" spans="4:11" x14ac:dyDescent="0.25">
      <c r="D483">
        <v>481</v>
      </c>
      <c r="E483" t="s">
        <v>1641</v>
      </c>
      <c r="G483">
        <v>481</v>
      </c>
      <c r="H483" t="s">
        <v>4571</v>
      </c>
      <c r="J483">
        <v>481</v>
      </c>
      <c r="K483" s="9" t="s">
        <v>1819</v>
      </c>
    </row>
    <row r="484" spans="4:11" x14ac:dyDescent="0.25">
      <c r="D484">
        <v>482</v>
      </c>
      <c r="E484" t="s">
        <v>3081</v>
      </c>
      <c r="G484">
        <v>482</v>
      </c>
      <c r="H484" t="s">
        <v>4572</v>
      </c>
      <c r="J484">
        <v>482</v>
      </c>
      <c r="K484" s="9" t="s">
        <v>1820</v>
      </c>
    </row>
    <row r="485" spans="4:11" x14ac:dyDescent="0.25">
      <c r="D485">
        <v>483</v>
      </c>
      <c r="E485" t="s">
        <v>3082</v>
      </c>
      <c r="G485">
        <v>483</v>
      </c>
      <c r="H485" t="s">
        <v>4573</v>
      </c>
      <c r="J485">
        <v>483</v>
      </c>
      <c r="K485" s="9" t="s">
        <v>1821</v>
      </c>
    </row>
    <row r="486" spans="4:11" x14ac:dyDescent="0.25">
      <c r="D486">
        <v>484</v>
      </c>
      <c r="E486" t="s">
        <v>3083</v>
      </c>
      <c r="G486">
        <v>484</v>
      </c>
      <c r="H486" t="s">
        <v>4574</v>
      </c>
      <c r="J486">
        <v>484</v>
      </c>
      <c r="K486" s="9" t="s">
        <v>1822</v>
      </c>
    </row>
    <row r="487" spans="4:11" x14ac:dyDescent="0.25">
      <c r="D487">
        <v>485</v>
      </c>
      <c r="E487" t="s">
        <v>3084</v>
      </c>
      <c r="G487">
        <v>485</v>
      </c>
      <c r="H487" t="s">
        <v>4575</v>
      </c>
      <c r="J487">
        <v>485</v>
      </c>
      <c r="K487" s="9" t="s">
        <v>1823</v>
      </c>
    </row>
    <row r="488" spans="4:11" x14ac:dyDescent="0.25">
      <c r="D488">
        <v>486</v>
      </c>
      <c r="E488" t="s">
        <v>3085</v>
      </c>
      <c r="G488">
        <v>486</v>
      </c>
      <c r="H488" t="s">
        <v>4576</v>
      </c>
      <c r="J488">
        <v>486</v>
      </c>
      <c r="K488" s="9" t="s">
        <v>1824</v>
      </c>
    </row>
    <row r="489" spans="4:11" x14ac:dyDescent="0.25">
      <c r="D489">
        <v>487</v>
      </c>
      <c r="E489" t="s">
        <v>3086</v>
      </c>
      <c r="G489">
        <v>487</v>
      </c>
      <c r="H489" t="s">
        <v>4577</v>
      </c>
      <c r="J489">
        <v>487</v>
      </c>
      <c r="K489" s="9" t="s">
        <v>1825</v>
      </c>
    </row>
    <row r="490" spans="4:11" x14ac:dyDescent="0.25">
      <c r="D490">
        <v>488</v>
      </c>
      <c r="E490" t="s">
        <v>3087</v>
      </c>
      <c r="G490">
        <v>488</v>
      </c>
      <c r="H490" t="s">
        <v>4578</v>
      </c>
      <c r="J490">
        <v>488</v>
      </c>
      <c r="K490" s="9" t="s">
        <v>1826</v>
      </c>
    </row>
    <row r="491" spans="4:11" x14ac:dyDescent="0.25">
      <c r="D491">
        <v>489</v>
      </c>
      <c r="E491" t="s">
        <v>1624</v>
      </c>
      <c r="G491">
        <v>489</v>
      </c>
      <c r="H491" t="s">
        <v>4579</v>
      </c>
      <c r="J491">
        <v>489</v>
      </c>
      <c r="K491" s="9" t="s">
        <v>1827</v>
      </c>
    </row>
    <row r="492" spans="4:11" x14ac:dyDescent="0.25">
      <c r="D492">
        <v>490</v>
      </c>
      <c r="E492" t="s">
        <v>1658</v>
      </c>
      <c r="G492">
        <v>490</v>
      </c>
      <c r="H492" t="s">
        <v>4580</v>
      </c>
      <c r="J492">
        <v>490</v>
      </c>
      <c r="K492" s="9" t="s">
        <v>1828</v>
      </c>
    </row>
    <row r="493" spans="4:11" x14ac:dyDescent="0.25">
      <c r="D493">
        <v>491</v>
      </c>
      <c r="E493" t="s">
        <v>3088</v>
      </c>
      <c r="G493">
        <v>491</v>
      </c>
      <c r="H493" t="s">
        <v>4581</v>
      </c>
      <c r="J493">
        <v>491</v>
      </c>
      <c r="K493" s="9" t="s">
        <v>1829</v>
      </c>
    </row>
    <row r="494" spans="4:11" x14ac:dyDescent="0.25">
      <c r="D494">
        <v>492</v>
      </c>
      <c r="E494" t="s">
        <v>3089</v>
      </c>
      <c r="G494">
        <v>492</v>
      </c>
      <c r="H494" t="s">
        <v>4582</v>
      </c>
      <c r="J494">
        <v>492</v>
      </c>
      <c r="K494" s="9" t="s">
        <v>1830</v>
      </c>
    </row>
    <row r="495" spans="4:11" x14ac:dyDescent="0.25">
      <c r="D495">
        <v>493</v>
      </c>
      <c r="E495" t="s">
        <v>3090</v>
      </c>
      <c r="G495">
        <v>493</v>
      </c>
      <c r="H495" t="s">
        <v>4583</v>
      </c>
      <c r="J495">
        <v>493</v>
      </c>
      <c r="K495" s="9" t="s">
        <v>1831</v>
      </c>
    </row>
    <row r="496" spans="4:11" x14ac:dyDescent="0.25">
      <c r="D496">
        <v>494</v>
      </c>
      <c r="E496" t="s">
        <v>3091</v>
      </c>
      <c r="G496">
        <v>494</v>
      </c>
      <c r="H496" t="s">
        <v>4584</v>
      </c>
      <c r="J496">
        <v>494</v>
      </c>
      <c r="K496" s="9" t="s">
        <v>1832</v>
      </c>
    </row>
    <row r="497" spans="4:11" x14ac:dyDescent="0.25">
      <c r="D497">
        <v>495</v>
      </c>
      <c r="E497" t="s">
        <v>1654</v>
      </c>
      <c r="G497">
        <v>495</v>
      </c>
      <c r="H497" t="s">
        <v>4585</v>
      </c>
      <c r="J497">
        <v>495</v>
      </c>
      <c r="K497" s="9" t="s">
        <v>1833</v>
      </c>
    </row>
    <row r="498" spans="4:11" x14ac:dyDescent="0.25">
      <c r="D498">
        <v>496</v>
      </c>
      <c r="E498" t="s">
        <v>3092</v>
      </c>
      <c r="G498">
        <v>496</v>
      </c>
      <c r="H498" t="s">
        <v>4586</v>
      </c>
      <c r="J498">
        <v>496</v>
      </c>
      <c r="K498" s="9" t="s">
        <v>1834</v>
      </c>
    </row>
    <row r="499" spans="4:11" x14ac:dyDescent="0.25">
      <c r="D499">
        <v>497</v>
      </c>
      <c r="E499" t="s">
        <v>3093</v>
      </c>
      <c r="G499">
        <v>497</v>
      </c>
      <c r="H499" t="s">
        <v>4587</v>
      </c>
      <c r="J499">
        <v>497</v>
      </c>
      <c r="K499" s="9" t="s">
        <v>1835</v>
      </c>
    </row>
    <row r="500" spans="4:11" x14ac:dyDescent="0.25">
      <c r="D500">
        <v>498</v>
      </c>
      <c r="E500" t="s">
        <v>3094</v>
      </c>
      <c r="G500">
        <v>498</v>
      </c>
      <c r="H500" t="s">
        <v>4588</v>
      </c>
      <c r="J500">
        <v>498</v>
      </c>
      <c r="K500" s="9" t="s">
        <v>1836</v>
      </c>
    </row>
    <row r="501" spans="4:11" x14ac:dyDescent="0.25">
      <c r="D501">
        <v>499</v>
      </c>
      <c r="E501" t="s">
        <v>1662</v>
      </c>
      <c r="G501">
        <v>499</v>
      </c>
      <c r="H501" t="s">
        <v>4589</v>
      </c>
      <c r="J501">
        <v>499</v>
      </c>
      <c r="K501" s="9" t="s">
        <v>1837</v>
      </c>
    </row>
    <row r="502" spans="4:11" x14ac:dyDescent="0.25">
      <c r="D502">
        <v>500</v>
      </c>
      <c r="E502" t="s">
        <v>1627</v>
      </c>
      <c r="G502">
        <v>500</v>
      </c>
      <c r="H502" t="s">
        <v>4590</v>
      </c>
      <c r="J502">
        <v>500</v>
      </c>
      <c r="K502" s="9" t="s">
        <v>1838</v>
      </c>
    </row>
    <row r="503" spans="4:11" x14ac:dyDescent="0.25">
      <c r="D503">
        <v>501</v>
      </c>
      <c r="E503" t="s">
        <v>3095</v>
      </c>
      <c r="G503">
        <v>501</v>
      </c>
      <c r="H503" t="s">
        <v>4591</v>
      </c>
      <c r="J503">
        <v>501</v>
      </c>
      <c r="K503" s="9" t="s">
        <v>1839</v>
      </c>
    </row>
    <row r="504" spans="4:11" x14ac:dyDescent="0.25">
      <c r="D504">
        <v>502</v>
      </c>
      <c r="E504" t="s">
        <v>1659</v>
      </c>
      <c r="G504">
        <v>502</v>
      </c>
      <c r="H504" t="s">
        <v>4592</v>
      </c>
      <c r="J504">
        <v>502</v>
      </c>
      <c r="K504" s="9" t="s">
        <v>1840</v>
      </c>
    </row>
    <row r="505" spans="4:11" x14ac:dyDescent="0.25">
      <c r="D505">
        <v>503</v>
      </c>
      <c r="E505" t="s">
        <v>1623</v>
      </c>
      <c r="G505">
        <v>503</v>
      </c>
      <c r="H505" t="s">
        <v>4593</v>
      </c>
      <c r="J505">
        <v>503</v>
      </c>
      <c r="K505" s="9" t="s">
        <v>1841</v>
      </c>
    </row>
    <row r="506" spans="4:11" x14ac:dyDescent="0.25">
      <c r="D506">
        <v>504</v>
      </c>
      <c r="E506" t="s">
        <v>3096</v>
      </c>
      <c r="G506">
        <v>504</v>
      </c>
      <c r="H506" t="s">
        <v>4594</v>
      </c>
      <c r="J506">
        <v>504</v>
      </c>
      <c r="K506" s="9" t="s">
        <v>1842</v>
      </c>
    </row>
    <row r="507" spans="4:11" x14ac:dyDescent="0.25">
      <c r="D507">
        <v>505</v>
      </c>
      <c r="E507" t="s">
        <v>3097</v>
      </c>
      <c r="G507">
        <v>505</v>
      </c>
      <c r="H507" t="s">
        <v>4595</v>
      </c>
      <c r="J507">
        <v>505</v>
      </c>
      <c r="K507" s="9" t="s">
        <v>1843</v>
      </c>
    </row>
    <row r="508" spans="4:11" x14ac:dyDescent="0.25">
      <c r="D508">
        <v>506</v>
      </c>
      <c r="E508" t="s">
        <v>3098</v>
      </c>
      <c r="G508">
        <v>506</v>
      </c>
      <c r="H508" t="s">
        <v>4596</v>
      </c>
      <c r="J508">
        <v>506</v>
      </c>
      <c r="K508" s="9" t="s">
        <v>1844</v>
      </c>
    </row>
    <row r="509" spans="4:11" x14ac:dyDescent="0.25">
      <c r="D509">
        <v>507</v>
      </c>
      <c r="E509" t="s">
        <v>3099</v>
      </c>
      <c r="G509">
        <v>507</v>
      </c>
      <c r="H509" t="s">
        <v>4597</v>
      </c>
      <c r="J509">
        <v>507</v>
      </c>
      <c r="K509" s="9" t="s">
        <v>1845</v>
      </c>
    </row>
    <row r="510" spans="4:11" x14ac:dyDescent="0.25">
      <c r="D510">
        <v>508</v>
      </c>
      <c r="E510" t="s">
        <v>3100</v>
      </c>
      <c r="G510">
        <v>508</v>
      </c>
      <c r="H510" t="s">
        <v>4598</v>
      </c>
      <c r="J510">
        <v>508</v>
      </c>
      <c r="K510" s="9" t="s">
        <v>1846</v>
      </c>
    </row>
    <row r="511" spans="4:11" x14ac:dyDescent="0.25">
      <c r="D511">
        <v>509</v>
      </c>
      <c r="E511" t="s">
        <v>1618</v>
      </c>
      <c r="G511">
        <v>509</v>
      </c>
      <c r="H511" t="s">
        <v>4599</v>
      </c>
      <c r="J511">
        <v>509</v>
      </c>
      <c r="K511" s="9" t="s">
        <v>1847</v>
      </c>
    </row>
    <row r="512" spans="4:11" x14ac:dyDescent="0.25">
      <c r="D512">
        <v>510</v>
      </c>
      <c r="E512" t="s">
        <v>3101</v>
      </c>
      <c r="G512">
        <v>510</v>
      </c>
      <c r="H512" t="s">
        <v>4600</v>
      </c>
      <c r="J512">
        <v>510</v>
      </c>
      <c r="K512" s="9" t="s">
        <v>1848</v>
      </c>
    </row>
    <row r="513" spans="4:11" x14ac:dyDescent="0.25">
      <c r="D513">
        <v>511</v>
      </c>
      <c r="E513" t="s">
        <v>3102</v>
      </c>
      <c r="G513">
        <v>511</v>
      </c>
      <c r="H513" t="s">
        <v>4601</v>
      </c>
      <c r="J513">
        <v>511</v>
      </c>
      <c r="K513" s="9" t="s">
        <v>1849</v>
      </c>
    </row>
    <row r="514" spans="4:11" x14ac:dyDescent="0.25">
      <c r="D514">
        <v>512</v>
      </c>
      <c r="E514" t="s">
        <v>3103</v>
      </c>
      <c r="G514">
        <v>512</v>
      </c>
      <c r="H514" t="s">
        <v>4602</v>
      </c>
      <c r="J514">
        <v>512</v>
      </c>
      <c r="K514" s="9" t="s">
        <v>1850</v>
      </c>
    </row>
    <row r="515" spans="4:11" x14ac:dyDescent="0.25">
      <c r="D515">
        <v>513</v>
      </c>
      <c r="E515" t="s">
        <v>3104</v>
      </c>
      <c r="G515">
        <v>513</v>
      </c>
      <c r="H515" t="s">
        <v>4603</v>
      </c>
      <c r="J515">
        <v>513</v>
      </c>
      <c r="K515" s="9" t="s">
        <v>1851</v>
      </c>
    </row>
    <row r="516" spans="4:11" x14ac:dyDescent="0.25">
      <c r="D516">
        <v>514</v>
      </c>
      <c r="E516" t="s">
        <v>3105</v>
      </c>
      <c r="G516">
        <v>514</v>
      </c>
      <c r="H516" t="s">
        <v>4604</v>
      </c>
      <c r="J516">
        <v>514</v>
      </c>
      <c r="K516" s="9" t="s">
        <v>1852</v>
      </c>
    </row>
    <row r="517" spans="4:11" x14ac:dyDescent="0.25">
      <c r="D517">
        <v>515</v>
      </c>
      <c r="E517" t="s">
        <v>3106</v>
      </c>
      <c r="G517">
        <v>515</v>
      </c>
      <c r="H517" t="s">
        <v>4605</v>
      </c>
      <c r="J517">
        <v>515</v>
      </c>
      <c r="K517" s="9" t="s">
        <v>1853</v>
      </c>
    </row>
    <row r="518" spans="4:11" x14ac:dyDescent="0.25">
      <c r="D518">
        <v>516</v>
      </c>
      <c r="E518" t="s">
        <v>3107</v>
      </c>
      <c r="G518">
        <v>516</v>
      </c>
      <c r="H518" t="s">
        <v>4606</v>
      </c>
      <c r="J518">
        <v>516</v>
      </c>
      <c r="K518" s="9" t="s">
        <v>1854</v>
      </c>
    </row>
    <row r="519" spans="4:11" x14ac:dyDescent="0.25">
      <c r="D519">
        <v>517</v>
      </c>
      <c r="E519" t="s">
        <v>3108</v>
      </c>
      <c r="G519">
        <v>517</v>
      </c>
      <c r="H519" t="s">
        <v>4607</v>
      </c>
      <c r="J519">
        <v>517</v>
      </c>
      <c r="K519" s="9" t="s">
        <v>1855</v>
      </c>
    </row>
    <row r="520" spans="4:11" x14ac:dyDescent="0.25">
      <c r="D520">
        <v>518</v>
      </c>
      <c r="E520" t="s">
        <v>3109</v>
      </c>
      <c r="G520">
        <v>518</v>
      </c>
      <c r="H520" t="s">
        <v>4608</v>
      </c>
      <c r="J520">
        <v>518</v>
      </c>
      <c r="K520" s="9" t="s">
        <v>1856</v>
      </c>
    </row>
    <row r="521" spans="4:11" x14ac:dyDescent="0.25">
      <c r="D521">
        <v>519</v>
      </c>
      <c r="E521" t="s">
        <v>3110</v>
      </c>
      <c r="G521">
        <v>519</v>
      </c>
      <c r="H521" t="s">
        <v>4609</v>
      </c>
      <c r="J521">
        <v>519</v>
      </c>
      <c r="K521" s="9" t="s">
        <v>1857</v>
      </c>
    </row>
    <row r="522" spans="4:11" x14ac:dyDescent="0.25">
      <c r="D522">
        <v>520</v>
      </c>
      <c r="E522" t="s">
        <v>3111</v>
      </c>
      <c r="G522">
        <v>520</v>
      </c>
      <c r="H522" t="s">
        <v>4610</v>
      </c>
      <c r="J522">
        <v>520</v>
      </c>
      <c r="K522" s="9" t="s">
        <v>1858</v>
      </c>
    </row>
    <row r="523" spans="4:11" x14ac:dyDescent="0.25">
      <c r="D523">
        <v>521</v>
      </c>
      <c r="E523" t="s">
        <v>3112</v>
      </c>
      <c r="G523">
        <v>521</v>
      </c>
      <c r="H523" t="s">
        <v>4611</v>
      </c>
      <c r="J523">
        <v>521</v>
      </c>
      <c r="K523" s="9" t="s">
        <v>1859</v>
      </c>
    </row>
    <row r="524" spans="4:11" x14ac:dyDescent="0.25">
      <c r="D524">
        <v>522</v>
      </c>
      <c r="E524" t="s">
        <v>3113</v>
      </c>
      <c r="G524">
        <v>522</v>
      </c>
      <c r="H524" t="s">
        <v>4612</v>
      </c>
      <c r="J524">
        <v>522</v>
      </c>
      <c r="K524" s="9" t="s">
        <v>1860</v>
      </c>
    </row>
    <row r="525" spans="4:11" x14ac:dyDescent="0.25">
      <c r="D525">
        <v>523</v>
      </c>
      <c r="E525" t="s">
        <v>3114</v>
      </c>
      <c r="G525">
        <v>523</v>
      </c>
      <c r="H525" t="s">
        <v>4613</v>
      </c>
      <c r="J525">
        <v>523</v>
      </c>
      <c r="K525" s="9" t="s">
        <v>1861</v>
      </c>
    </row>
    <row r="526" spans="4:11" x14ac:dyDescent="0.25">
      <c r="D526">
        <v>524</v>
      </c>
      <c r="E526" t="s">
        <v>3115</v>
      </c>
      <c r="G526">
        <v>524</v>
      </c>
      <c r="H526" t="s">
        <v>4614</v>
      </c>
      <c r="J526">
        <v>524</v>
      </c>
      <c r="K526" s="9" t="s">
        <v>1862</v>
      </c>
    </row>
    <row r="527" spans="4:11" x14ac:dyDescent="0.25">
      <c r="D527">
        <v>525</v>
      </c>
      <c r="E527" t="s">
        <v>3116</v>
      </c>
      <c r="G527">
        <v>525</v>
      </c>
      <c r="H527" t="s">
        <v>4615</v>
      </c>
      <c r="J527">
        <v>525</v>
      </c>
      <c r="K527" s="9" t="s">
        <v>1863</v>
      </c>
    </row>
    <row r="528" spans="4:11" x14ac:dyDescent="0.25">
      <c r="D528">
        <v>526</v>
      </c>
      <c r="E528" t="s">
        <v>3117</v>
      </c>
      <c r="G528">
        <v>526</v>
      </c>
      <c r="H528" t="s">
        <v>4616</v>
      </c>
      <c r="J528">
        <v>526</v>
      </c>
      <c r="K528" s="9" t="s">
        <v>1864</v>
      </c>
    </row>
    <row r="529" spans="4:11" x14ac:dyDescent="0.25">
      <c r="D529">
        <v>527</v>
      </c>
      <c r="E529" t="s">
        <v>3118</v>
      </c>
      <c r="G529">
        <v>527</v>
      </c>
      <c r="H529" t="s">
        <v>4617</v>
      </c>
      <c r="J529">
        <v>527</v>
      </c>
      <c r="K529" s="9" t="s">
        <v>1865</v>
      </c>
    </row>
    <row r="530" spans="4:11" x14ac:dyDescent="0.25">
      <c r="D530">
        <v>528</v>
      </c>
      <c r="E530" t="s">
        <v>3119</v>
      </c>
      <c r="G530">
        <v>528</v>
      </c>
      <c r="H530" t="s">
        <v>4618</v>
      </c>
      <c r="J530">
        <v>528</v>
      </c>
      <c r="K530" s="9" t="s">
        <v>1866</v>
      </c>
    </row>
    <row r="531" spans="4:11" x14ac:dyDescent="0.25">
      <c r="D531">
        <v>529</v>
      </c>
      <c r="E531" t="s">
        <v>3120</v>
      </c>
      <c r="G531">
        <v>529</v>
      </c>
      <c r="H531" t="s">
        <v>4619</v>
      </c>
      <c r="J531">
        <v>529</v>
      </c>
      <c r="K531" s="9" t="s">
        <v>1867</v>
      </c>
    </row>
    <row r="532" spans="4:11" x14ac:dyDescent="0.25">
      <c r="D532">
        <v>530</v>
      </c>
      <c r="E532" t="s">
        <v>3121</v>
      </c>
      <c r="G532">
        <v>530</v>
      </c>
      <c r="H532" t="s">
        <v>4620</v>
      </c>
      <c r="J532">
        <v>530</v>
      </c>
      <c r="K532" s="9" t="s">
        <v>1868</v>
      </c>
    </row>
    <row r="533" spans="4:11" x14ac:dyDescent="0.25">
      <c r="D533">
        <v>531</v>
      </c>
      <c r="E533" t="s">
        <v>3122</v>
      </c>
      <c r="G533">
        <v>531</v>
      </c>
      <c r="H533" t="s">
        <v>4621</v>
      </c>
      <c r="J533">
        <v>531</v>
      </c>
      <c r="K533" s="9" t="s">
        <v>1869</v>
      </c>
    </row>
    <row r="534" spans="4:11" x14ac:dyDescent="0.25">
      <c r="D534">
        <v>532</v>
      </c>
      <c r="E534" t="s">
        <v>3123</v>
      </c>
      <c r="G534">
        <v>532</v>
      </c>
      <c r="H534" t="s">
        <v>4622</v>
      </c>
      <c r="J534">
        <v>532</v>
      </c>
      <c r="K534" s="9" t="s">
        <v>1870</v>
      </c>
    </row>
    <row r="535" spans="4:11" x14ac:dyDescent="0.25">
      <c r="D535">
        <v>533</v>
      </c>
      <c r="E535" t="s">
        <v>3124</v>
      </c>
      <c r="G535">
        <v>533</v>
      </c>
      <c r="H535" t="s">
        <v>4623</v>
      </c>
      <c r="J535">
        <v>533</v>
      </c>
      <c r="K535" s="9" t="s">
        <v>1871</v>
      </c>
    </row>
    <row r="536" spans="4:11" x14ac:dyDescent="0.25">
      <c r="D536">
        <v>534</v>
      </c>
      <c r="E536" t="s">
        <v>1648</v>
      </c>
      <c r="G536">
        <v>534</v>
      </c>
      <c r="H536" t="s">
        <v>4624</v>
      </c>
      <c r="J536">
        <v>534</v>
      </c>
      <c r="K536" s="9" t="s">
        <v>1872</v>
      </c>
    </row>
    <row r="537" spans="4:11" x14ac:dyDescent="0.25">
      <c r="D537">
        <v>535</v>
      </c>
      <c r="E537" t="s">
        <v>1642</v>
      </c>
      <c r="G537">
        <v>535</v>
      </c>
      <c r="H537" t="s">
        <v>4625</v>
      </c>
      <c r="J537">
        <v>535</v>
      </c>
      <c r="K537" s="9" t="s">
        <v>1873</v>
      </c>
    </row>
    <row r="538" spans="4:11" x14ac:dyDescent="0.25">
      <c r="D538">
        <v>536</v>
      </c>
      <c r="E538" t="s">
        <v>1661</v>
      </c>
      <c r="G538">
        <v>536</v>
      </c>
      <c r="H538" t="s">
        <v>4626</v>
      </c>
      <c r="J538">
        <v>536</v>
      </c>
      <c r="K538" s="9" t="s">
        <v>1874</v>
      </c>
    </row>
    <row r="539" spans="4:11" x14ac:dyDescent="0.25">
      <c r="D539">
        <v>537</v>
      </c>
      <c r="E539" t="s">
        <v>3125</v>
      </c>
      <c r="G539">
        <v>537</v>
      </c>
      <c r="H539" t="s">
        <v>4627</v>
      </c>
      <c r="J539">
        <v>537</v>
      </c>
      <c r="K539" s="9" t="s">
        <v>1875</v>
      </c>
    </row>
    <row r="540" spans="4:11" x14ac:dyDescent="0.25">
      <c r="D540">
        <v>538</v>
      </c>
      <c r="E540" t="s">
        <v>3126</v>
      </c>
      <c r="G540">
        <v>538</v>
      </c>
      <c r="H540" t="s">
        <v>4627</v>
      </c>
      <c r="J540">
        <v>538</v>
      </c>
      <c r="K540" s="9" t="s">
        <v>1876</v>
      </c>
    </row>
    <row r="541" spans="4:11" x14ac:dyDescent="0.25">
      <c r="D541">
        <v>539</v>
      </c>
      <c r="E541" t="s">
        <v>1626</v>
      </c>
      <c r="G541">
        <v>539</v>
      </c>
      <c r="H541" t="s">
        <v>4627</v>
      </c>
      <c r="J541">
        <v>539</v>
      </c>
      <c r="K541" s="9" t="s">
        <v>1877</v>
      </c>
    </row>
    <row r="542" spans="4:11" x14ac:dyDescent="0.25">
      <c r="D542">
        <v>540</v>
      </c>
      <c r="E542" t="s">
        <v>1636</v>
      </c>
      <c r="G542">
        <v>540</v>
      </c>
      <c r="H542" t="s">
        <v>4627</v>
      </c>
      <c r="J542">
        <v>540</v>
      </c>
      <c r="K542" s="9" t="s">
        <v>1878</v>
      </c>
    </row>
    <row r="543" spans="4:11" x14ac:dyDescent="0.25">
      <c r="D543">
        <v>541</v>
      </c>
      <c r="E543" t="s">
        <v>1670</v>
      </c>
      <c r="G543">
        <v>541</v>
      </c>
      <c r="H543" t="s">
        <v>4627</v>
      </c>
      <c r="J543">
        <v>541</v>
      </c>
      <c r="K543" s="9" t="s">
        <v>1879</v>
      </c>
    </row>
    <row r="544" spans="4:11" x14ac:dyDescent="0.25">
      <c r="D544">
        <v>542</v>
      </c>
      <c r="E544" t="s">
        <v>3127</v>
      </c>
      <c r="G544">
        <v>542</v>
      </c>
      <c r="H544" t="s">
        <v>4627</v>
      </c>
      <c r="J544">
        <v>542</v>
      </c>
      <c r="K544" s="9" t="s">
        <v>1880</v>
      </c>
    </row>
    <row r="545" spans="4:11" x14ac:dyDescent="0.25">
      <c r="D545">
        <v>543</v>
      </c>
      <c r="E545" t="s">
        <v>1409</v>
      </c>
      <c r="G545">
        <v>543</v>
      </c>
      <c r="H545" t="s">
        <v>4627</v>
      </c>
      <c r="J545">
        <v>543</v>
      </c>
      <c r="K545" s="9" t="s">
        <v>1881</v>
      </c>
    </row>
    <row r="546" spans="4:11" x14ac:dyDescent="0.25">
      <c r="D546">
        <v>544</v>
      </c>
      <c r="E546" t="s">
        <v>1409</v>
      </c>
      <c r="G546">
        <v>544</v>
      </c>
      <c r="H546" t="s">
        <v>4627</v>
      </c>
      <c r="J546">
        <v>544</v>
      </c>
      <c r="K546" s="9" t="s">
        <v>1882</v>
      </c>
    </row>
    <row r="547" spans="4:11" x14ac:dyDescent="0.25">
      <c r="D547">
        <v>545</v>
      </c>
      <c r="E547" t="s">
        <v>1409</v>
      </c>
      <c r="G547">
        <v>545</v>
      </c>
      <c r="H547" t="s">
        <v>4627</v>
      </c>
      <c r="J547">
        <v>545</v>
      </c>
      <c r="K547" s="9" t="s">
        <v>1883</v>
      </c>
    </row>
    <row r="548" spans="4:11" x14ac:dyDescent="0.25">
      <c r="D548">
        <v>546</v>
      </c>
      <c r="E548" t="s">
        <v>1409</v>
      </c>
      <c r="G548">
        <v>546</v>
      </c>
      <c r="H548" t="s">
        <v>4627</v>
      </c>
      <c r="J548">
        <v>546</v>
      </c>
      <c r="K548" s="9" t="s">
        <v>1884</v>
      </c>
    </row>
    <row r="549" spans="4:11" x14ac:dyDescent="0.25">
      <c r="D549">
        <v>547</v>
      </c>
      <c r="E549" t="s">
        <v>1409</v>
      </c>
      <c r="G549">
        <v>547</v>
      </c>
      <c r="H549" t="s">
        <v>4627</v>
      </c>
      <c r="J549">
        <v>547</v>
      </c>
      <c r="K549" s="9" t="s">
        <v>1885</v>
      </c>
    </row>
    <row r="550" spans="4:11" x14ac:dyDescent="0.25">
      <c r="D550">
        <v>548</v>
      </c>
      <c r="E550" t="s">
        <v>1409</v>
      </c>
      <c r="G550">
        <v>548</v>
      </c>
      <c r="H550" t="s">
        <v>4627</v>
      </c>
      <c r="J550">
        <v>548</v>
      </c>
      <c r="K550" s="9" t="s">
        <v>1886</v>
      </c>
    </row>
    <row r="551" spans="4:11" x14ac:dyDescent="0.25">
      <c r="D551">
        <v>549</v>
      </c>
      <c r="E551" t="s">
        <v>1409</v>
      </c>
      <c r="G551">
        <v>549</v>
      </c>
      <c r="H551" t="s">
        <v>4627</v>
      </c>
      <c r="J551">
        <v>549</v>
      </c>
      <c r="K551" s="9" t="s">
        <v>1887</v>
      </c>
    </row>
    <row r="552" spans="4:11" x14ac:dyDescent="0.25">
      <c r="D552">
        <v>550</v>
      </c>
      <c r="E552" t="s">
        <v>1409</v>
      </c>
      <c r="G552">
        <v>550</v>
      </c>
      <c r="H552" t="s">
        <v>4627</v>
      </c>
      <c r="J552">
        <v>550</v>
      </c>
      <c r="K552" s="9" t="s">
        <v>1888</v>
      </c>
    </row>
    <row r="553" spans="4:11" x14ac:dyDescent="0.25">
      <c r="D553">
        <v>551</v>
      </c>
      <c r="E553" t="s">
        <v>1409</v>
      </c>
      <c r="G553">
        <v>551</v>
      </c>
      <c r="H553" t="s">
        <v>4627</v>
      </c>
      <c r="J553">
        <v>551</v>
      </c>
      <c r="K553" s="9" t="s">
        <v>1889</v>
      </c>
    </row>
    <row r="554" spans="4:11" x14ac:dyDescent="0.25">
      <c r="D554">
        <v>552</v>
      </c>
      <c r="E554" t="s">
        <v>1409</v>
      </c>
      <c r="G554">
        <v>552</v>
      </c>
      <c r="H554" t="s">
        <v>4628</v>
      </c>
      <c r="J554">
        <v>552</v>
      </c>
      <c r="K554" s="9" t="s">
        <v>1890</v>
      </c>
    </row>
    <row r="555" spans="4:11" x14ac:dyDescent="0.25">
      <c r="D555">
        <v>553</v>
      </c>
      <c r="E555" t="s">
        <v>1409</v>
      </c>
      <c r="G555">
        <v>553</v>
      </c>
      <c r="H555" t="s">
        <v>4629</v>
      </c>
      <c r="J555">
        <v>553</v>
      </c>
      <c r="K555" s="9" t="s">
        <v>1891</v>
      </c>
    </row>
    <row r="556" spans="4:11" x14ac:dyDescent="0.25">
      <c r="D556">
        <v>554</v>
      </c>
      <c r="E556" t="s">
        <v>1409</v>
      </c>
      <c r="G556">
        <v>554</v>
      </c>
      <c r="H556" t="s">
        <v>4630</v>
      </c>
      <c r="J556">
        <v>554</v>
      </c>
      <c r="K556" s="9" t="s">
        <v>1892</v>
      </c>
    </row>
    <row r="557" spans="4:11" x14ac:dyDescent="0.25">
      <c r="D557">
        <v>555</v>
      </c>
      <c r="E557" t="s">
        <v>1409</v>
      </c>
      <c r="G557">
        <v>555</v>
      </c>
      <c r="H557" t="s">
        <v>4132</v>
      </c>
      <c r="J557">
        <v>555</v>
      </c>
      <c r="K557" s="9" t="s">
        <v>1893</v>
      </c>
    </row>
    <row r="558" spans="4:11" x14ac:dyDescent="0.25">
      <c r="D558">
        <v>556</v>
      </c>
      <c r="E558" t="s">
        <v>1409</v>
      </c>
      <c r="G558">
        <v>556</v>
      </c>
      <c r="H558" t="s">
        <v>4618</v>
      </c>
      <c r="J558">
        <v>556</v>
      </c>
      <c r="K558" s="9" t="s">
        <v>1894</v>
      </c>
    </row>
    <row r="559" spans="4:11" x14ac:dyDescent="0.25">
      <c r="D559">
        <v>557</v>
      </c>
      <c r="E559" t="s">
        <v>1409</v>
      </c>
      <c r="G559">
        <v>557</v>
      </c>
      <c r="H559" t="s">
        <v>4569</v>
      </c>
      <c r="J559">
        <v>557</v>
      </c>
      <c r="K559" s="9" t="s">
        <v>1895</v>
      </c>
    </row>
    <row r="560" spans="4:11" x14ac:dyDescent="0.25">
      <c r="D560">
        <v>558</v>
      </c>
      <c r="E560" t="s">
        <v>1409</v>
      </c>
      <c r="G560">
        <v>558</v>
      </c>
      <c r="H560" t="s">
        <v>4198</v>
      </c>
      <c r="J560">
        <v>558</v>
      </c>
      <c r="K560" s="9" t="s">
        <v>1896</v>
      </c>
    </row>
    <row r="561" spans="4:11" x14ac:dyDescent="0.25">
      <c r="D561">
        <v>559</v>
      </c>
      <c r="E561" t="s">
        <v>1409</v>
      </c>
      <c r="G561">
        <v>559</v>
      </c>
      <c r="H561" t="s">
        <v>4480</v>
      </c>
      <c r="J561">
        <v>559</v>
      </c>
      <c r="K561" s="9" t="s">
        <v>1897</v>
      </c>
    </row>
    <row r="562" spans="4:11" x14ac:dyDescent="0.25">
      <c r="D562">
        <v>560</v>
      </c>
      <c r="E562" t="s">
        <v>1409</v>
      </c>
      <c r="G562">
        <v>560</v>
      </c>
      <c r="H562" t="s">
        <v>4132</v>
      </c>
      <c r="J562">
        <v>560</v>
      </c>
      <c r="K562" s="9" t="s">
        <v>1898</v>
      </c>
    </row>
    <row r="563" spans="4:11" x14ac:dyDescent="0.25">
      <c r="G563">
        <v>561</v>
      </c>
      <c r="H563" t="s">
        <v>4612</v>
      </c>
      <c r="J563">
        <v>561</v>
      </c>
      <c r="K563" s="9" t="s">
        <v>1899</v>
      </c>
    </row>
    <row r="564" spans="4:11" x14ac:dyDescent="0.25">
      <c r="G564">
        <v>562</v>
      </c>
      <c r="H564" t="s">
        <v>4614</v>
      </c>
      <c r="J564">
        <v>562</v>
      </c>
      <c r="K564" s="9" t="s">
        <v>1900</v>
      </c>
    </row>
    <row r="565" spans="4:11" x14ac:dyDescent="0.25">
      <c r="G565">
        <v>563</v>
      </c>
      <c r="H565" t="s">
        <v>4613</v>
      </c>
      <c r="J565">
        <v>563</v>
      </c>
      <c r="K565" s="9" t="s">
        <v>1901</v>
      </c>
    </row>
    <row r="566" spans="4:11" x14ac:dyDescent="0.25">
      <c r="G566">
        <v>564</v>
      </c>
      <c r="H566" t="s">
        <v>4283</v>
      </c>
      <c r="J566">
        <v>564</v>
      </c>
      <c r="K566" s="9" t="s">
        <v>1902</v>
      </c>
    </row>
    <row r="567" spans="4:11" x14ac:dyDescent="0.25">
      <c r="G567">
        <v>565</v>
      </c>
      <c r="H567" t="s">
        <v>4142</v>
      </c>
      <c r="J567">
        <v>565</v>
      </c>
      <c r="K567" s="9" t="s">
        <v>1903</v>
      </c>
    </row>
    <row r="568" spans="4:11" x14ac:dyDescent="0.25">
      <c r="G568">
        <v>566</v>
      </c>
      <c r="H568" t="s">
        <v>4143</v>
      </c>
      <c r="J568">
        <v>566</v>
      </c>
      <c r="K568" s="9" t="s">
        <v>1904</v>
      </c>
    </row>
    <row r="569" spans="4:11" x14ac:dyDescent="0.25">
      <c r="G569">
        <v>567</v>
      </c>
      <c r="H569" t="s">
        <v>4459</v>
      </c>
      <c r="J569">
        <v>567</v>
      </c>
      <c r="K569" s="9" t="s">
        <v>1905</v>
      </c>
    </row>
    <row r="570" spans="4:11" x14ac:dyDescent="0.25">
      <c r="G570">
        <v>568</v>
      </c>
      <c r="H570" t="s">
        <v>4412</v>
      </c>
      <c r="J570">
        <v>568</v>
      </c>
      <c r="K570" s="9" t="s">
        <v>1906</v>
      </c>
    </row>
    <row r="571" spans="4:11" x14ac:dyDescent="0.25">
      <c r="G571">
        <v>569</v>
      </c>
      <c r="H571" t="s">
        <v>4524</v>
      </c>
      <c r="J571">
        <v>569</v>
      </c>
      <c r="K571" s="9" t="s">
        <v>1907</v>
      </c>
    </row>
    <row r="572" spans="4:11" x14ac:dyDescent="0.25">
      <c r="G572">
        <v>570</v>
      </c>
      <c r="H572" t="s">
        <v>4573</v>
      </c>
      <c r="J572">
        <v>570</v>
      </c>
      <c r="K572" s="9" t="s">
        <v>1908</v>
      </c>
    </row>
    <row r="573" spans="4:11" x14ac:dyDescent="0.25">
      <c r="G573">
        <v>571</v>
      </c>
      <c r="H573" t="s">
        <v>4371</v>
      </c>
      <c r="J573">
        <v>571</v>
      </c>
      <c r="K573" s="9" t="s">
        <v>1909</v>
      </c>
    </row>
    <row r="574" spans="4:11" x14ac:dyDescent="0.25">
      <c r="G574">
        <v>572</v>
      </c>
      <c r="H574" t="s">
        <v>4609</v>
      </c>
      <c r="J574">
        <v>572</v>
      </c>
      <c r="K574" s="9" t="s">
        <v>1910</v>
      </c>
    </row>
    <row r="575" spans="4:11" x14ac:dyDescent="0.25">
      <c r="G575">
        <v>573</v>
      </c>
      <c r="H575" t="s">
        <v>4420</v>
      </c>
      <c r="J575">
        <v>573</v>
      </c>
      <c r="K575" s="9" t="s">
        <v>1911</v>
      </c>
    </row>
    <row r="576" spans="4:11" x14ac:dyDescent="0.25">
      <c r="G576">
        <v>574</v>
      </c>
      <c r="H576" t="s">
        <v>4623</v>
      </c>
      <c r="J576">
        <v>574</v>
      </c>
      <c r="K576" s="9" t="s">
        <v>1912</v>
      </c>
    </row>
    <row r="577" spans="7:11" x14ac:dyDescent="0.25">
      <c r="G577">
        <v>575</v>
      </c>
      <c r="H577" t="s">
        <v>4631</v>
      </c>
      <c r="J577">
        <v>575</v>
      </c>
      <c r="K577" s="9" t="s">
        <v>1913</v>
      </c>
    </row>
    <row r="578" spans="7:11" x14ac:dyDescent="0.25">
      <c r="G578">
        <v>576</v>
      </c>
      <c r="H578" t="s">
        <v>4371</v>
      </c>
      <c r="J578">
        <v>576</v>
      </c>
      <c r="K578" s="9" t="s">
        <v>1914</v>
      </c>
    </row>
    <row r="579" spans="7:11" x14ac:dyDescent="0.25">
      <c r="G579">
        <v>577</v>
      </c>
      <c r="H579" t="s">
        <v>4609</v>
      </c>
      <c r="J579">
        <v>577</v>
      </c>
      <c r="K579" s="9" t="s">
        <v>1915</v>
      </c>
    </row>
    <row r="580" spans="7:11" x14ac:dyDescent="0.25">
      <c r="G580">
        <v>578</v>
      </c>
      <c r="H580" t="s">
        <v>4609</v>
      </c>
      <c r="J580">
        <v>578</v>
      </c>
      <c r="K580" s="9" t="s">
        <v>1916</v>
      </c>
    </row>
    <row r="581" spans="7:11" x14ac:dyDescent="0.25">
      <c r="G581">
        <v>579</v>
      </c>
      <c r="H581" t="s">
        <v>4252</v>
      </c>
      <c r="J581">
        <v>579</v>
      </c>
      <c r="K581" s="9" t="s">
        <v>1917</v>
      </c>
    </row>
    <row r="582" spans="7:11" x14ac:dyDescent="0.25">
      <c r="G582">
        <v>580</v>
      </c>
      <c r="H582" t="s">
        <v>4273</v>
      </c>
      <c r="J582">
        <v>580</v>
      </c>
      <c r="K582" s="9" t="s">
        <v>1918</v>
      </c>
    </row>
    <row r="583" spans="7:11" x14ac:dyDescent="0.25">
      <c r="G583">
        <v>581</v>
      </c>
      <c r="H583" t="s">
        <v>4632</v>
      </c>
      <c r="J583">
        <v>581</v>
      </c>
      <c r="K583" s="9" t="s">
        <v>1919</v>
      </c>
    </row>
    <row r="584" spans="7:11" x14ac:dyDescent="0.25">
      <c r="G584">
        <v>582</v>
      </c>
      <c r="H584" t="s">
        <v>4633</v>
      </c>
      <c r="J584">
        <v>582</v>
      </c>
      <c r="K584" s="9" t="s">
        <v>1920</v>
      </c>
    </row>
    <row r="585" spans="7:11" x14ac:dyDescent="0.25">
      <c r="G585">
        <v>583</v>
      </c>
      <c r="H585" t="s">
        <v>4634</v>
      </c>
      <c r="J585">
        <v>583</v>
      </c>
      <c r="K585" s="9" t="s">
        <v>1921</v>
      </c>
    </row>
    <row r="586" spans="7:11" x14ac:dyDescent="0.25">
      <c r="G586">
        <v>584</v>
      </c>
      <c r="H586" t="s">
        <v>4635</v>
      </c>
      <c r="J586">
        <v>584</v>
      </c>
      <c r="K586" s="9" t="s">
        <v>1922</v>
      </c>
    </row>
    <row r="587" spans="7:11" x14ac:dyDescent="0.25">
      <c r="G587">
        <v>585</v>
      </c>
      <c r="H587" t="s">
        <v>4636</v>
      </c>
      <c r="J587">
        <v>585</v>
      </c>
      <c r="K587" s="9" t="s">
        <v>1923</v>
      </c>
    </row>
    <row r="588" spans="7:11" x14ac:dyDescent="0.25">
      <c r="G588">
        <v>586</v>
      </c>
      <c r="H588" t="s">
        <v>4637</v>
      </c>
      <c r="J588">
        <v>586</v>
      </c>
      <c r="K588" s="9" t="s">
        <v>1924</v>
      </c>
    </row>
    <row r="589" spans="7:11" x14ac:dyDescent="0.25">
      <c r="G589">
        <v>587</v>
      </c>
      <c r="H589" t="s">
        <v>4638</v>
      </c>
      <c r="J589">
        <v>587</v>
      </c>
      <c r="K589" s="9" t="s">
        <v>1925</v>
      </c>
    </row>
    <row r="590" spans="7:11" x14ac:dyDescent="0.25">
      <c r="G590">
        <v>588</v>
      </c>
      <c r="H590" t="s">
        <v>4639</v>
      </c>
      <c r="J590">
        <v>588</v>
      </c>
      <c r="K590" s="9" t="s">
        <v>1926</v>
      </c>
    </row>
    <row r="591" spans="7:11" x14ac:dyDescent="0.25">
      <c r="G591">
        <v>589</v>
      </c>
      <c r="H591" t="s">
        <v>4640</v>
      </c>
      <c r="J591">
        <v>589</v>
      </c>
      <c r="K591" s="9" t="s">
        <v>1927</v>
      </c>
    </row>
    <row r="592" spans="7:11" x14ac:dyDescent="0.25">
      <c r="G592">
        <v>590</v>
      </c>
      <c r="H592" t="s">
        <v>4641</v>
      </c>
      <c r="J592">
        <v>590</v>
      </c>
      <c r="K592" s="9" t="s">
        <v>1928</v>
      </c>
    </row>
    <row r="593" spans="7:11" x14ac:dyDescent="0.25">
      <c r="G593">
        <v>591</v>
      </c>
      <c r="H593" t="s">
        <v>4642</v>
      </c>
      <c r="J593">
        <v>591</v>
      </c>
      <c r="K593" s="9" t="s">
        <v>1929</v>
      </c>
    </row>
    <row r="594" spans="7:11" x14ac:dyDescent="0.25">
      <c r="G594">
        <v>592</v>
      </c>
      <c r="H594" t="s">
        <v>4643</v>
      </c>
      <c r="J594">
        <v>592</v>
      </c>
      <c r="K594" s="9" t="s">
        <v>1930</v>
      </c>
    </row>
    <row r="595" spans="7:11" x14ac:dyDescent="0.25">
      <c r="G595">
        <v>593</v>
      </c>
      <c r="H595" t="s">
        <v>4644</v>
      </c>
      <c r="J595">
        <v>593</v>
      </c>
      <c r="K595" s="9" t="s">
        <v>1931</v>
      </c>
    </row>
    <row r="596" spans="7:11" x14ac:dyDescent="0.25">
      <c r="G596">
        <v>594</v>
      </c>
      <c r="H596" t="s">
        <v>4645</v>
      </c>
      <c r="J596">
        <v>594</v>
      </c>
      <c r="K596" s="9" t="s">
        <v>1932</v>
      </c>
    </row>
    <row r="597" spans="7:11" x14ac:dyDescent="0.25">
      <c r="G597">
        <v>595</v>
      </c>
      <c r="H597" t="s">
        <v>4646</v>
      </c>
      <c r="J597">
        <v>595</v>
      </c>
      <c r="K597" s="9" t="s">
        <v>1933</v>
      </c>
    </row>
    <row r="598" spans="7:11" x14ac:dyDescent="0.25">
      <c r="G598">
        <v>596</v>
      </c>
      <c r="H598" t="s">
        <v>4647</v>
      </c>
      <c r="J598">
        <v>596</v>
      </c>
      <c r="K598" s="9" t="s">
        <v>1934</v>
      </c>
    </row>
    <row r="599" spans="7:11" x14ac:dyDescent="0.25">
      <c r="G599">
        <v>597</v>
      </c>
      <c r="H599" t="s">
        <v>4648</v>
      </c>
      <c r="J599">
        <v>597</v>
      </c>
      <c r="K599" s="9" t="s">
        <v>1935</v>
      </c>
    </row>
    <row r="600" spans="7:11" x14ac:dyDescent="0.25">
      <c r="G600">
        <v>598</v>
      </c>
      <c r="H600" t="s">
        <v>4649</v>
      </c>
      <c r="J600">
        <v>598</v>
      </c>
      <c r="K600" s="9" t="s">
        <v>1936</v>
      </c>
    </row>
    <row r="601" spans="7:11" x14ac:dyDescent="0.25">
      <c r="G601">
        <v>599</v>
      </c>
      <c r="H601" t="s">
        <v>4650</v>
      </c>
      <c r="J601">
        <v>599</v>
      </c>
      <c r="K601" s="9" t="s">
        <v>1937</v>
      </c>
    </row>
    <row r="602" spans="7:11" x14ac:dyDescent="0.25">
      <c r="J602">
        <v>600</v>
      </c>
      <c r="K602" s="9" t="s">
        <v>1938</v>
      </c>
    </row>
    <row r="603" spans="7:11" x14ac:dyDescent="0.25">
      <c r="J603">
        <v>601</v>
      </c>
      <c r="K603" s="9" t="s">
        <v>1939</v>
      </c>
    </row>
    <row r="604" spans="7:11" x14ac:dyDescent="0.25">
      <c r="J604">
        <v>602</v>
      </c>
      <c r="K604" s="9" t="s">
        <v>1940</v>
      </c>
    </row>
    <row r="605" spans="7:11" x14ac:dyDescent="0.25">
      <c r="J605">
        <v>603</v>
      </c>
      <c r="K605" s="9" t="s">
        <v>1941</v>
      </c>
    </row>
    <row r="606" spans="7:11" x14ac:dyDescent="0.25">
      <c r="J606">
        <v>604</v>
      </c>
      <c r="K606" s="9" t="s">
        <v>1942</v>
      </c>
    </row>
    <row r="607" spans="7:11" x14ac:dyDescent="0.25">
      <c r="J607">
        <v>605</v>
      </c>
      <c r="K607" s="9" t="s">
        <v>1943</v>
      </c>
    </row>
    <row r="608" spans="7:11" x14ac:dyDescent="0.25">
      <c r="J608">
        <v>606</v>
      </c>
      <c r="K608" s="9" t="s">
        <v>1944</v>
      </c>
    </row>
    <row r="609" spans="10:11" x14ac:dyDescent="0.25">
      <c r="J609">
        <v>607</v>
      </c>
      <c r="K609" s="9" t="s">
        <v>1945</v>
      </c>
    </row>
    <row r="610" spans="10:11" x14ac:dyDescent="0.25">
      <c r="J610">
        <v>608</v>
      </c>
      <c r="K610" s="9" t="s">
        <v>1946</v>
      </c>
    </row>
    <row r="611" spans="10:11" x14ac:dyDescent="0.25">
      <c r="J611">
        <v>609</v>
      </c>
      <c r="K611" s="9" t="s">
        <v>1947</v>
      </c>
    </row>
    <row r="612" spans="10:11" x14ac:dyDescent="0.25">
      <c r="J612">
        <v>610</v>
      </c>
      <c r="K612" s="9" t="s">
        <v>1948</v>
      </c>
    </row>
    <row r="613" spans="10:11" x14ac:dyDescent="0.25">
      <c r="J613">
        <v>611</v>
      </c>
      <c r="K613" s="9" t="s">
        <v>1949</v>
      </c>
    </row>
    <row r="614" spans="10:11" x14ac:dyDescent="0.25">
      <c r="J614">
        <v>612</v>
      </c>
      <c r="K614" s="9" t="s">
        <v>1950</v>
      </c>
    </row>
    <row r="615" spans="10:11" x14ac:dyDescent="0.25">
      <c r="J615">
        <v>613</v>
      </c>
      <c r="K615" s="9" t="s">
        <v>1951</v>
      </c>
    </row>
    <row r="616" spans="10:11" x14ac:dyDescent="0.25">
      <c r="J616">
        <v>614</v>
      </c>
      <c r="K616" s="9" t="s">
        <v>1952</v>
      </c>
    </row>
    <row r="617" spans="10:11" x14ac:dyDescent="0.25">
      <c r="J617">
        <v>615</v>
      </c>
      <c r="K617" s="9" t="s">
        <v>1953</v>
      </c>
    </row>
    <row r="618" spans="10:11" x14ac:dyDescent="0.25">
      <c r="J618">
        <v>616</v>
      </c>
      <c r="K618" s="9" t="s">
        <v>1954</v>
      </c>
    </row>
    <row r="619" spans="10:11" x14ac:dyDescent="0.25">
      <c r="J619">
        <v>617</v>
      </c>
      <c r="K619" s="9" t="s">
        <v>1955</v>
      </c>
    </row>
    <row r="620" spans="10:11" x14ac:dyDescent="0.25">
      <c r="J620">
        <v>618</v>
      </c>
      <c r="K620" s="9" t="s">
        <v>1956</v>
      </c>
    </row>
    <row r="621" spans="10:11" x14ac:dyDescent="0.25">
      <c r="J621">
        <v>619</v>
      </c>
      <c r="K621" s="9" t="s">
        <v>1957</v>
      </c>
    </row>
    <row r="622" spans="10:11" x14ac:dyDescent="0.25">
      <c r="J622">
        <v>620</v>
      </c>
      <c r="K622" s="9" t="s">
        <v>1958</v>
      </c>
    </row>
    <row r="623" spans="10:11" x14ac:dyDescent="0.25">
      <c r="J623">
        <v>621</v>
      </c>
      <c r="K623" s="9" t="s">
        <v>1959</v>
      </c>
    </row>
    <row r="624" spans="10:11" x14ac:dyDescent="0.25">
      <c r="J624">
        <v>622</v>
      </c>
      <c r="K624" s="9" t="s">
        <v>1960</v>
      </c>
    </row>
    <row r="625" spans="10:11" x14ac:dyDescent="0.25">
      <c r="J625">
        <v>623</v>
      </c>
      <c r="K625" s="9" t="s">
        <v>1961</v>
      </c>
    </row>
    <row r="626" spans="10:11" x14ac:dyDescent="0.25">
      <c r="J626">
        <v>624</v>
      </c>
      <c r="K626" s="9" t="s">
        <v>1962</v>
      </c>
    </row>
    <row r="627" spans="10:11" x14ac:dyDescent="0.25">
      <c r="J627">
        <v>625</v>
      </c>
      <c r="K627" s="9" t="s">
        <v>1963</v>
      </c>
    </row>
    <row r="628" spans="10:11" x14ac:dyDescent="0.25">
      <c r="J628">
        <v>626</v>
      </c>
      <c r="K628" s="9" t="s">
        <v>1964</v>
      </c>
    </row>
    <row r="629" spans="10:11" x14ac:dyDescent="0.25">
      <c r="J629">
        <v>627</v>
      </c>
      <c r="K629" s="9" t="s">
        <v>1965</v>
      </c>
    </row>
    <row r="630" spans="10:11" x14ac:dyDescent="0.25">
      <c r="J630">
        <v>628</v>
      </c>
      <c r="K630" s="9" t="s">
        <v>1966</v>
      </c>
    </row>
    <row r="631" spans="10:11" x14ac:dyDescent="0.25">
      <c r="J631">
        <v>629</v>
      </c>
      <c r="K631" s="9" t="s">
        <v>1967</v>
      </c>
    </row>
    <row r="632" spans="10:11" x14ac:dyDescent="0.25">
      <c r="J632">
        <v>630</v>
      </c>
      <c r="K632" s="9" t="s">
        <v>1968</v>
      </c>
    </row>
    <row r="633" spans="10:11" x14ac:dyDescent="0.25">
      <c r="J633">
        <v>631</v>
      </c>
      <c r="K633" s="9" t="s">
        <v>1969</v>
      </c>
    </row>
    <row r="634" spans="10:11" x14ac:dyDescent="0.25">
      <c r="J634">
        <v>632</v>
      </c>
      <c r="K634" s="9" t="s">
        <v>1970</v>
      </c>
    </row>
    <row r="635" spans="10:11" x14ac:dyDescent="0.25">
      <c r="J635">
        <v>633</v>
      </c>
      <c r="K635" s="9" t="s">
        <v>1971</v>
      </c>
    </row>
    <row r="636" spans="10:11" x14ac:dyDescent="0.25">
      <c r="J636">
        <v>634</v>
      </c>
      <c r="K636" s="9" t="s">
        <v>1972</v>
      </c>
    </row>
    <row r="637" spans="10:11" x14ac:dyDescent="0.25">
      <c r="J637">
        <v>635</v>
      </c>
      <c r="K637" s="9" t="s">
        <v>1973</v>
      </c>
    </row>
    <row r="638" spans="10:11" x14ac:dyDescent="0.25">
      <c r="J638">
        <v>636</v>
      </c>
      <c r="K638" s="9" t="s">
        <v>1974</v>
      </c>
    </row>
    <row r="639" spans="10:11" x14ac:dyDescent="0.25">
      <c r="J639">
        <v>637</v>
      </c>
      <c r="K639" s="9" t="s">
        <v>1975</v>
      </c>
    </row>
    <row r="640" spans="10:11" x14ac:dyDescent="0.25">
      <c r="J640">
        <v>638</v>
      </c>
      <c r="K640" s="9" t="s">
        <v>1976</v>
      </c>
    </row>
    <row r="641" spans="10:11" x14ac:dyDescent="0.25">
      <c r="J641">
        <v>639</v>
      </c>
      <c r="K641" s="9" t="s">
        <v>1977</v>
      </c>
    </row>
    <row r="642" spans="10:11" x14ac:dyDescent="0.25">
      <c r="J642">
        <v>640</v>
      </c>
      <c r="K642" s="9" t="s">
        <v>1978</v>
      </c>
    </row>
    <row r="643" spans="10:11" x14ac:dyDescent="0.25">
      <c r="J643">
        <v>641</v>
      </c>
      <c r="K643" s="9" t="s">
        <v>1979</v>
      </c>
    </row>
    <row r="644" spans="10:11" x14ac:dyDescent="0.25">
      <c r="J644">
        <v>642</v>
      </c>
      <c r="K644" s="9" t="s">
        <v>1980</v>
      </c>
    </row>
    <row r="645" spans="10:11" x14ac:dyDescent="0.25">
      <c r="J645">
        <v>643</v>
      </c>
      <c r="K645" s="9" t="s">
        <v>1981</v>
      </c>
    </row>
    <row r="646" spans="10:11" x14ac:dyDescent="0.25">
      <c r="J646">
        <v>644</v>
      </c>
      <c r="K646" s="9" t="s">
        <v>1982</v>
      </c>
    </row>
    <row r="647" spans="10:11" x14ac:dyDescent="0.25">
      <c r="J647">
        <v>645</v>
      </c>
      <c r="K647" s="9" t="s">
        <v>1983</v>
      </c>
    </row>
    <row r="648" spans="10:11" x14ac:dyDescent="0.25">
      <c r="J648">
        <v>646</v>
      </c>
      <c r="K648" s="9" t="s">
        <v>1984</v>
      </c>
    </row>
    <row r="649" spans="10:11" x14ac:dyDescent="0.25">
      <c r="J649">
        <v>647</v>
      </c>
      <c r="K649" s="9" t="s">
        <v>1985</v>
      </c>
    </row>
    <row r="650" spans="10:11" x14ac:dyDescent="0.25">
      <c r="J650">
        <v>648</v>
      </c>
      <c r="K650" s="9" t="s">
        <v>1986</v>
      </c>
    </row>
    <row r="651" spans="10:11" x14ac:dyDescent="0.25">
      <c r="J651">
        <v>649</v>
      </c>
      <c r="K651" s="9" t="s">
        <v>1987</v>
      </c>
    </row>
    <row r="652" spans="10:11" x14ac:dyDescent="0.25">
      <c r="J652">
        <v>650</v>
      </c>
      <c r="K652" s="9" t="s">
        <v>1988</v>
      </c>
    </row>
    <row r="653" spans="10:11" x14ac:dyDescent="0.25">
      <c r="J653">
        <v>651</v>
      </c>
      <c r="K653" s="9" t="s">
        <v>1989</v>
      </c>
    </row>
    <row r="654" spans="10:11" x14ac:dyDescent="0.25">
      <c r="J654">
        <v>652</v>
      </c>
      <c r="K654" s="9" t="s">
        <v>1990</v>
      </c>
    </row>
    <row r="655" spans="10:11" x14ac:dyDescent="0.25">
      <c r="J655">
        <v>653</v>
      </c>
      <c r="K655" s="9" t="s">
        <v>1991</v>
      </c>
    </row>
    <row r="656" spans="10:11" x14ac:dyDescent="0.25">
      <c r="J656">
        <v>654</v>
      </c>
      <c r="K656" s="9" t="s">
        <v>1992</v>
      </c>
    </row>
    <row r="657" spans="10:11" x14ac:dyDescent="0.25">
      <c r="J657">
        <v>655</v>
      </c>
      <c r="K657" s="9" t="s">
        <v>1993</v>
      </c>
    </row>
    <row r="658" spans="10:11" x14ac:dyDescent="0.25">
      <c r="J658">
        <v>656</v>
      </c>
      <c r="K658" s="9" t="s">
        <v>1994</v>
      </c>
    </row>
    <row r="659" spans="10:11" x14ac:dyDescent="0.25">
      <c r="J659">
        <v>657</v>
      </c>
      <c r="K659" s="9" t="s">
        <v>1995</v>
      </c>
    </row>
    <row r="660" spans="10:11" x14ac:dyDescent="0.25">
      <c r="J660">
        <v>658</v>
      </c>
      <c r="K660" s="9" t="s">
        <v>1996</v>
      </c>
    </row>
    <row r="661" spans="10:11" x14ac:dyDescent="0.25">
      <c r="J661">
        <v>659</v>
      </c>
      <c r="K661" s="9" t="s">
        <v>1997</v>
      </c>
    </row>
    <row r="662" spans="10:11" x14ac:dyDescent="0.25">
      <c r="J662">
        <v>660</v>
      </c>
      <c r="K662" s="9" t="s">
        <v>1998</v>
      </c>
    </row>
    <row r="663" spans="10:11" x14ac:dyDescent="0.25">
      <c r="J663">
        <v>661</v>
      </c>
      <c r="K663" s="9" t="s">
        <v>1999</v>
      </c>
    </row>
    <row r="664" spans="10:11" x14ac:dyDescent="0.25">
      <c r="J664">
        <v>662</v>
      </c>
      <c r="K664" s="9" t="s">
        <v>2000</v>
      </c>
    </row>
    <row r="665" spans="10:11" x14ac:dyDescent="0.25">
      <c r="J665">
        <v>663</v>
      </c>
      <c r="K665" s="9" t="s">
        <v>2001</v>
      </c>
    </row>
    <row r="666" spans="10:11" x14ac:dyDescent="0.25">
      <c r="J666">
        <v>664</v>
      </c>
      <c r="K666" s="9" t="s">
        <v>2002</v>
      </c>
    </row>
    <row r="667" spans="10:11" x14ac:dyDescent="0.25">
      <c r="J667">
        <v>665</v>
      </c>
      <c r="K667" s="9" t="s">
        <v>2003</v>
      </c>
    </row>
    <row r="668" spans="10:11" x14ac:dyDescent="0.25">
      <c r="J668">
        <v>666</v>
      </c>
      <c r="K668" s="9" t="s">
        <v>2004</v>
      </c>
    </row>
    <row r="669" spans="10:11" x14ac:dyDescent="0.25">
      <c r="J669">
        <v>667</v>
      </c>
      <c r="K669" s="9" t="s">
        <v>2005</v>
      </c>
    </row>
    <row r="670" spans="10:11" x14ac:dyDescent="0.25">
      <c r="J670">
        <v>668</v>
      </c>
      <c r="K670" s="9" t="s">
        <v>2006</v>
      </c>
    </row>
    <row r="671" spans="10:11" x14ac:dyDescent="0.25">
      <c r="J671">
        <v>669</v>
      </c>
      <c r="K671" s="9" t="s">
        <v>2007</v>
      </c>
    </row>
    <row r="672" spans="10:11" x14ac:dyDescent="0.25">
      <c r="J672">
        <v>670</v>
      </c>
      <c r="K672" s="9" t="s">
        <v>2008</v>
      </c>
    </row>
    <row r="673" spans="10:11" x14ac:dyDescent="0.25">
      <c r="J673">
        <v>671</v>
      </c>
      <c r="K673" s="9" t="s">
        <v>2009</v>
      </c>
    </row>
    <row r="674" spans="10:11" x14ac:dyDescent="0.25">
      <c r="J674">
        <v>672</v>
      </c>
      <c r="K674" s="9" t="s">
        <v>2010</v>
      </c>
    </row>
    <row r="675" spans="10:11" x14ac:dyDescent="0.25">
      <c r="J675">
        <v>673</v>
      </c>
      <c r="K675" s="9" t="s">
        <v>2011</v>
      </c>
    </row>
    <row r="676" spans="10:11" x14ac:dyDescent="0.25">
      <c r="J676">
        <v>674</v>
      </c>
      <c r="K676" s="9" t="s">
        <v>2012</v>
      </c>
    </row>
    <row r="677" spans="10:11" x14ac:dyDescent="0.25">
      <c r="J677">
        <v>675</v>
      </c>
      <c r="K677" s="9" t="s">
        <v>2013</v>
      </c>
    </row>
    <row r="678" spans="10:11" x14ac:dyDescent="0.25">
      <c r="J678">
        <v>676</v>
      </c>
      <c r="K678" s="9" t="s">
        <v>2014</v>
      </c>
    </row>
    <row r="679" spans="10:11" x14ac:dyDescent="0.25">
      <c r="J679">
        <v>677</v>
      </c>
      <c r="K679" s="9" t="s">
        <v>2015</v>
      </c>
    </row>
    <row r="680" spans="10:11" x14ac:dyDescent="0.25">
      <c r="J680">
        <v>678</v>
      </c>
      <c r="K680" s="9" t="s">
        <v>2016</v>
      </c>
    </row>
    <row r="681" spans="10:11" x14ac:dyDescent="0.25">
      <c r="J681">
        <v>679</v>
      </c>
      <c r="K681" s="9" t="s">
        <v>2017</v>
      </c>
    </row>
    <row r="682" spans="10:11" x14ac:dyDescent="0.25">
      <c r="J682">
        <v>680</v>
      </c>
      <c r="K682" s="9" t="s">
        <v>2018</v>
      </c>
    </row>
    <row r="683" spans="10:11" x14ac:dyDescent="0.25">
      <c r="J683">
        <v>681</v>
      </c>
      <c r="K683" s="9" t="s">
        <v>2019</v>
      </c>
    </row>
    <row r="684" spans="10:11" x14ac:dyDescent="0.25">
      <c r="J684">
        <v>682</v>
      </c>
      <c r="K684" s="9" t="s">
        <v>2020</v>
      </c>
    </row>
    <row r="685" spans="10:11" x14ac:dyDescent="0.25">
      <c r="J685">
        <v>683</v>
      </c>
      <c r="K685" s="9" t="s">
        <v>2021</v>
      </c>
    </row>
    <row r="686" spans="10:11" x14ac:dyDescent="0.25">
      <c r="J686">
        <v>684</v>
      </c>
      <c r="K686" s="9" t="s">
        <v>2022</v>
      </c>
    </row>
    <row r="687" spans="10:11" x14ac:dyDescent="0.25">
      <c r="J687">
        <v>685</v>
      </c>
      <c r="K687" s="9" t="s">
        <v>2023</v>
      </c>
    </row>
    <row r="688" spans="10:11" x14ac:dyDescent="0.25">
      <c r="J688">
        <v>686</v>
      </c>
      <c r="K688" s="9" t="s">
        <v>2024</v>
      </c>
    </row>
    <row r="689" spans="10:11" x14ac:dyDescent="0.25">
      <c r="J689">
        <v>687</v>
      </c>
      <c r="K689" s="9" t="s">
        <v>2025</v>
      </c>
    </row>
    <row r="690" spans="10:11" x14ac:dyDescent="0.25">
      <c r="J690">
        <v>688</v>
      </c>
      <c r="K690" s="9" t="s">
        <v>2026</v>
      </c>
    </row>
    <row r="691" spans="10:11" x14ac:dyDescent="0.25">
      <c r="J691">
        <v>689</v>
      </c>
      <c r="K691" s="9" t="s">
        <v>2027</v>
      </c>
    </row>
    <row r="692" spans="10:11" x14ac:dyDescent="0.25">
      <c r="J692">
        <v>690</v>
      </c>
      <c r="K692" s="9" t="s">
        <v>2028</v>
      </c>
    </row>
    <row r="693" spans="10:11" x14ac:dyDescent="0.25">
      <c r="J693">
        <v>691</v>
      </c>
      <c r="K693" s="9" t="s">
        <v>2029</v>
      </c>
    </row>
    <row r="694" spans="10:11" x14ac:dyDescent="0.25">
      <c r="J694">
        <v>692</v>
      </c>
      <c r="K694" s="9" t="s">
        <v>2030</v>
      </c>
    </row>
    <row r="695" spans="10:11" x14ac:dyDescent="0.25">
      <c r="J695">
        <v>693</v>
      </c>
      <c r="K695" s="9" t="s">
        <v>2031</v>
      </c>
    </row>
    <row r="696" spans="10:11" x14ac:dyDescent="0.25">
      <c r="J696">
        <v>694</v>
      </c>
      <c r="K696" s="9" t="s">
        <v>2032</v>
      </c>
    </row>
    <row r="697" spans="10:11" x14ac:dyDescent="0.25">
      <c r="J697">
        <v>695</v>
      </c>
      <c r="K697" s="9" t="s">
        <v>2033</v>
      </c>
    </row>
    <row r="698" spans="10:11" x14ac:dyDescent="0.25">
      <c r="J698">
        <v>696</v>
      </c>
      <c r="K698" s="9" t="s">
        <v>2034</v>
      </c>
    </row>
    <row r="699" spans="10:11" x14ac:dyDescent="0.25">
      <c r="J699">
        <v>697</v>
      </c>
      <c r="K699" s="9" t="s">
        <v>2035</v>
      </c>
    </row>
    <row r="700" spans="10:11" x14ac:dyDescent="0.25">
      <c r="J700">
        <v>698</v>
      </c>
      <c r="K700" s="9" t="s">
        <v>2036</v>
      </c>
    </row>
    <row r="701" spans="10:11" x14ac:dyDescent="0.25">
      <c r="J701">
        <v>699</v>
      </c>
      <c r="K701" s="9" t="s">
        <v>2037</v>
      </c>
    </row>
    <row r="702" spans="10:11" x14ac:dyDescent="0.25">
      <c r="J702">
        <v>700</v>
      </c>
      <c r="K702" s="9" t="s">
        <v>2038</v>
      </c>
    </row>
    <row r="703" spans="10:11" x14ac:dyDescent="0.25">
      <c r="J703">
        <v>701</v>
      </c>
      <c r="K703" s="9" t="s">
        <v>2039</v>
      </c>
    </row>
    <row r="704" spans="10:11" x14ac:dyDescent="0.25">
      <c r="J704">
        <v>702</v>
      </c>
      <c r="K704" s="9" t="s">
        <v>2040</v>
      </c>
    </row>
    <row r="705" spans="10:11" x14ac:dyDescent="0.25">
      <c r="J705">
        <v>703</v>
      </c>
      <c r="K705" s="9" t="s">
        <v>2041</v>
      </c>
    </row>
    <row r="706" spans="10:11" x14ac:dyDescent="0.25">
      <c r="J706">
        <v>704</v>
      </c>
      <c r="K706" s="9" t="s">
        <v>2042</v>
      </c>
    </row>
    <row r="707" spans="10:11" x14ac:dyDescent="0.25">
      <c r="J707">
        <v>705</v>
      </c>
      <c r="K707" s="9" t="s">
        <v>2043</v>
      </c>
    </row>
    <row r="708" spans="10:11" x14ac:dyDescent="0.25">
      <c r="J708">
        <v>706</v>
      </c>
      <c r="K708" s="9" t="s">
        <v>2044</v>
      </c>
    </row>
    <row r="709" spans="10:11" x14ac:dyDescent="0.25">
      <c r="J709">
        <v>707</v>
      </c>
      <c r="K709" s="9" t="s">
        <v>2045</v>
      </c>
    </row>
    <row r="710" spans="10:11" x14ac:dyDescent="0.25">
      <c r="J710">
        <v>708</v>
      </c>
      <c r="K710" s="9" t="s">
        <v>2046</v>
      </c>
    </row>
    <row r="711" spans="10:11" x14ac:dyDescent="0.25">
      <c r="J711">
        <v>709</v>
      </c>
      <c r="K711" s="9" t="s">
        <v>2047</v>
      </c>
    </row>
    <row r="712" spans="10:11" x14ac:dyDescent="0.25">
      <c r="J712">
        <v>710</v>
      </c>
      <c r="K712" s="9" t="s">
        <v>2048</v>
      </c>
    </row>
    <row r="713" spans="10:11" x14ac:dyDescent="0.25">
      <c r="J713">
        <v>711</v>
      </c>
      <c r="K713" s="9" t="s">
        <v>2049</v>
      </c>
    </row>
    <row r="714" spans="10:11" x14ac:dyDescent="0.25">
      <c r="J714">
        <v>712</v>
      </c>
      <c r="K714" s="9" t="s">
        <v>2050</v>
      </c>
    </row>
    <row r="715" spans="10:11" x14ac:dyDescent="0.25">
      <c r="J715">
        <v>713</v>
      </c>
      <c r="K715" s="9" t="s">
        <v>2051</v>
      </c>
    </row>
    <row r="716" spans="10:11" x14ac:dyDescent="0.25">
      <c r="J716">
        <v>714</v>
      </c>
      <c r="K716" s="9" t="s">
        <v>2052</v>
      </c>
    </row>
    <row r="717" spans="10:11" x14ac:dyDescent="0.25">
      <c r="J717">
        <v>715</v>
      </c>
      <c r="K717" s="9" t="s">
        <v>2053</v>
      </c>
    </row>
    <row r="718" spans="10:11" x14ac:dyDescent="0.25">
      <c r="J718">
        <v>716</v>
      </c>
      <c r="K718" s="9" t="s">
        <v>2054</v>
      </c>
    </row>
    <row r="719" spans="10:11" x14ac:dyDescent="0.25">
      <c r="J719">
        <v>717</v>
      </c>
      <c r="K719" s="9" t="s">
        <v>2055</v>
      </c>
    </row>
    <row r="720" spans="10:11" x14ac:dyDescent="0.25">
      <c r="J720">
        <v>718</v>
      </c>
      <c r="K720" s="9" t="s">
        <v>2056</v>
      </c>
    </row>
    <row r="721" spans="10:11" x14ac:dyDescent="0.25">
      <c r="J721">
        <v>719</v>
      </c>
      <c r="K721" s="9" t="s">
        <v>2057</v>
      </c>
    </row>
    <row r="722" spans="10:11" x14ac:dyDescent="0.25">
      <c r="J722">
        <v>720</v>
      </c>
      <c r="K722" s="9" t="s">
        <v>2058</v>
      </c>
    </row>
    <row r="723" spans="10:11" x14ac:dyDescent="0.25">
      <c r="J723">
        <v>721</v>
      </c>
      <c r="K723" s="9" t="s">
        <v>2059</v>
      </c>
    </row>
    <row r="724" spans="10:11" x14ac:dyDescent="0.25">
      <c r="J724">
        <v>722</v>
      </c>
      <c r="K724" s="9" t="s">
        <v>2060</v>
      </c>
    </row>
    <row r="725" spans="10:11" x14ac:dyDescent="0.25">
      <c r="J725">
        <v>723</v>
      </c>
      <c r="K725" s="9" t="s">
        <v>2061</v>
      </c>
    </row>
    <row r="726" spans="10:11" x14ac:dyDescent="0.25">
      <c r="J726">
        <v>724</v>
      </c>
      <c r="K726" s="9" t="s">
        <v>2062</v>
      </c>
    </row>
    <row r="727" spans="10:11" x14ac:dyDescent="0.25">
      <c r="J727">
        <v>725</v>
      </c>
      <c r="K727" s="9" t="s">
        <v>2063</v>
      </c>
    </row>
    <row r="728" spans="10:11" x14ac:dyDescent="0.25">
      <c r="J728">
        <v>726</v>
      </c>
      <c r="K728" s="9" t="s">
        <v>2064</v>
      </c>
    </row>
    <row r="729" spans="10:11" x14ac:dyDescent="0.25">
      <c r="J729">
        <v>727</v>
      </c>
      <c r="K729" s="9" t="s">
        <v>2065</v>
      </c>
    </row>
    <row r="730" spans="10:11" x14ac:dyDescent="0.25">
      <c r="J730">
        <v>728</v>
      </c>
      <c r="K730" s="9" t="s">
        <v>2066</v>
      </c>
    </row>
    <row r="731" spans="10:11" x14ac:dyDescent="0.25">
      <c r="J731">
        <v>729</v>
      </c>
      <c r="K731" s="9" t="s">
        <v>2067</v>
      </c>
    </row>
    <row r="732" spans="10:11" x14ac:dyDescent="0.25">
      <c r="J732">
        <v>730</v>
      </c>
      <c r="K732" s="9" t="s">
        <v>2068</v>
      </c>
    </row>
    <row r="733" spans="10:11" x14ac:dyDescent="0.25">
      <c r="J733">
        <v>731</v>
      </c>
      <c r="K733" s="9" t="s">
        <v>2069</v>
      </c>
    </row>
    <row r="734" spans="10:11" x14ac:dyDescent="0.25">
      <c r="J734">
        <v>732</v>
      </c>
      <c r="K734" s="9" t="s">
        <v>2070</v>
      </c>
    </row>
    <row r="735" spans="10:11" x14ac:dyDescent="0.25">
      <c r="J735">
        <v>733</v>
      </c>
      <c r="K735" s="9" t="s">
        <v>2071</v>
      </c>
    </row>
    <row r="736" spans="10:11" x14ac:dyDescent="0.25">
      <c r="J736">
        <v>734</v>
      </c>
      <c r="K736" s="9" t="s">
        <v>2072</v>
      </c>
    </row>
    <row r="737" spans="10:11" x14ac:dyDescent="0.25">
      <c r="J737">
        <v>735</v>
      </c>
      <c r="K737" s="9" t="s">
        <v>2073</v>
      </c>
    </row>
    <row r="738" spans="10:11" x14ac:dyDescent="0.25">
      <c r="J738">
        <v>736</v>
      </c>
      <c r="K738" s="9" t="s">
        <v>2074</v>
      </c>
    </row>
    <row r="739" spans="10:11" x14ac:dyDescent="0.25">
      <c r="J739">
        <v>737</v>
      </c>
      <c r="K739" s="9" t="s">
        <v>2075</v>
      </c>
    </row>
    <row r="740" spans="10:11" x14ac:dyDescent="0.25">
      <c r="J740">
        <v>738</v>
      </c>
      <c r="K740" s="9" t="s">
        <v>2076</v>
      </c>
    </row>
    <row r="741" spans="10:11" x14ac:dyDescent="0.25">
      <c r="J741">
        <v>739</v>
      </c>
      <c r="K741" s="9" t="s">
        <v>2077</v>
      </c>
    </row>
    <row r="742" spans="10:11" x14ac:dyDescent="0.25">
      <c r="J742">
        <v>740</v>
      </c>
      <c r="K742" s="9" t="s">
        <v>2078</v>
      </c>
    </row>
    <row r="743" spans="10:11" x14ac:dyDescent="0.25">
      <c r="J743">
        <v>741</v>
      </c>
      <c r="K743" s="9" t="s">
        <v>2079</v>
      </c>
    </row>
    <row r="744" spans="10:11" x14ac:dyDescent="0.25">
      <c r="J744">
        <v>742</v>
      </c>
      <c r="K744" s="9" t="s">
        <v>2080</v>
      </c>
    </row>
    <row r="745" spans="10:11" x14ac:dyDescent="0.25">
      <c r="J745">
        <v>743</v>
      </c>
      <c r="K745" s="9" t="s">
        <v>2081</v>
      </c>
    </row>
    <row r="746" spans="10:11" x14ac:dyDescent="0.25">
      <c r="J746">
        <v>744</v>
      </c>
      <c r="K746" s="9" t="s">
        <v>2082</v>
      </c>
    </row>
    <row r="747" spans="10:11" x14ac:dyDescent="0.25">
      <c r="J747">
        <v>745</v>
      </c>
      <c r="K747" s="9" t="s">
        <v>2083</v>
      </c>
    </row>
    <row r="748" spans="10:11" x14ac:dyDescent="0.25">
      <c r="J748">
        <v>746</v>
      </c>
      <c r="K748" s="9" t="s">
        <v>2084</v>
      </c>
    </row>
    <row r="749" spans="10:11" x14ac:dyDescent="0.25">
      <c r="J749">
        <v>747</v>
      </c>
      <c r="K749" s="9" t="s">
        <v>2085</v>
      </c>
    </row>
    <row r="750" spans="10:11" x14ac:dyDescent="0.25">
      <c r="J750">
        <v>748</v>
      </c>
      <c r="K750" s="9" t="s">
        <v>2086</v>
      </c>
    </row>
    <row r="751" spans="10:11" x14ac:dyDescent="0.25">
      <c r="J751">
        <v>749</v>
      </c>
      <c r="K751" s="9" t="s">
        <v>2087</v>
      </c>
    </row>
    <row r="752" spans="10:11" x14ac:dyDescent="0.25">
      <c r="J752">
        <v>750</v>
      </c>
      <c r="K752" s="9" t="s">
        <v>2088</v>
      </c>
    </row>
    <row r="753" spans="10:11" x14ac:dyDescent="0.25">
      <c r="J753">
        <v>751</v>
      </c>
      <c r="K753" s="9" t="s">
        <v>2089</v>
      </c>
    </row>
    <row r="754" spans="10:11" x14ac:dyDescent="0.25">
      <c r="J754">
        <v>752</v>
      </c>
      <c r="K754" s="9" t="s">
        <v>2090</v>
      </c>
    </row>
    <row r="755" spans="10:11" x14ac:dyDescent="0.25">
      <c r="J755">
        <v>753</v>
      </c>
      <c r="K755" s="9" t="s">
        <v>2091</v>
      </c>
    </row>
    <row r="756" spans="10:11" x14ac:dyDescent="0.25">
      <c r="J756">
        <v>754</v>
      </c>
      <c r="K756" s="9" t="s">
        <v>2092</v>
      </c>
    </row>
    <row r="757" spans="10:11" x14ac:dyDescent="0.25">
      <c r="J757">
        <v>755</v>
      </c>
      <c r="K757" s="9" t="s">
        <v>2093</v>
      </c>
    </row>
    <row r="758" spans="10:11" x14ac:dyDescent="0.25">
      <c r="J758">
        <v>756</v>
      </c>
      <c r="K758" s="9" t="s">
        <v>2094</v>
      </c>
    </row>
    <row r="759" spans="10:11" x14ac:dyDescent="0.25">
      <c r="J759">
        <v>757</v>
      </c>
      <c r="K759" s="9" t="s">
        <v>2095</v>
      </c>
    </row>
    <row r="760" spans="10:11" x14ac:dyDescent="0.25">
      <c r="J760">
        <v>758</v>
      </c>
      <c r="K760" s="9" t="s">
        <v>2096</v>
      </c>
    </row>
    <row r="761" spans="10:11" x14ac:dyDescent="0.25">
      <c r="J761">
        <v>759</v>
      </c>
      <c r="K761" s="9" t="s">
        <v>2097</v>
      </c>
    </row>
    <row r="762" spans="10:11" x14ac:dyDescent="0.25">
      <c r="J762">
        <v>760</v>
      </c>
      <c r="K762" s="9" t="s">
        <v>2098</v>
      </c>
    </row>
    <row r="763" spans="10:11" x14ac:dyDescent="0.25">
      <c r="J763">
        <v>761</v>
      </c>
      <c r="K763" s="9" t="s">
        <v>2099</v>
      </c>
    </row>
    <row r="764" spans="10:11" x14ac:dyDescent="0.25">
      <c r="J764">
        <v>762</v>
      </c>
      <c r="K764" s="9" t="s">
        <v>2100</v>
      </c>
    </row>
    <row r="765" spans="10:11" x14ac:dyDescent="0.25">
      <c r="J765">
        <v>763</v>
      </c>
      <c r="K765" s="9" t="s">
        <v>2101</v>
      </c>
    </row>
    <row r="766" spans="10:11" x14ac:dyDescent="0.25">
      <c r="J766">
        <v>764</v>
      </c>
      <c r="K766" s="9" t="s">
        <v>2102</v>
      </c>
    </row>
    <row r="767" spans="10:11" x14ac:dyDescent="0.25">
      <c r="J767">
        <v>765</v>
      </c>
      <c r="K767" s="9" t="s">
        <v>2103</v>
      </c>
    </row>
    <row r="768" spans="10:11" x14ac:dyDescent="0.25">
      <c r="J768">
        <v>766</v>
      </c>
      <c r="K768" s="9" t="s">
        <v>2104</v>
      </c>
    </row>
    <row r="769" spans="10:11" x14ac:dyDescent="0.25">
      <c r="J769">
        <v>767</v>
      </c>
      <c r="K769" s="9" t="s">
        <v>2105</v>
      </c>
    </row>
    <row r="770" spans="10:11" x14ac:dyDescent="0.25">
      <c r="J770">
        <v>768</v>
      </c>
      <c r="K770" s="9" t="s">
        <v>2106</v>
      </c>
    </row>
    <row r="771" spans="10:11" x14ac:dyDescent="0.25">
      <c r="J771">
        <v>769</v>
      </c>
      <c r="K771" s="9" t="s">
        <v>2107</v>
      </c>
    </row>
    <row r="772" spans="10:11" x14ac:dyDescent="0.25">
      <c r="J772">
        <v>770</v>
      </c>
      <c r="K772" s="9" t="s">
        <v>2108</v>
      </c>
    </row>
    <row r="773" spans="10:11" x14ac:dyDescent="0.25">
      <c r="J773">
        <v>771</v>
      </c>
      <c r="K773" s="9" t="s">
        <v>2109</v>
      </c>
    </row>
    <row r="774" spans="10:11" x14ac:dyDescent="0.25">
      <c r="J774">
        <v>772</v>
      </c>
      <c r="K774" s="9" t="s">
        <v>2110</v>
      </c>
    </row>
    <row r="775" spans="10:11" x14ac:dyDescent="0.25">
      <c r="J775">
        <v>773</v>
      </c>
      <c r="K775" s="9" t="s">
        <v>2111</v>
      </c>
    </row>
    <row r="776" spans="10:11" x14ac:dyDescent="0.25">
      <c r="J776">
        <v>774</v>
      </c>
      <c r="K776" s="9" t="s">
        <v>2112</v>
      </c>
    </row>
    <row r="777" spans="10:11" x14ac:dyDescent="0.25">
      <c r="J777">
        <v>775</v>
      </c>
      <c r="K777" s="9" t="s">
        <v>2113</v>
      </c>
    </row>
    <row r="778" spans="10:11" x14ac:dyDescent="0.25">
      <c r="J778">
        <v>776</v>
      </c>
      <c r="K778" s="9" t="s">
        <v>2114</v>
      </c>
    </row>
    <row r="779" spans="10:11" x14ac:dyDescent="0.25">
      <c r="J779">
        <v>777</v>
      </c>
      <c r="K779" s="9" t="s">
        <v>2115</v>
      </c>
    </row>
    <row r="780" spans="10:11" x14ac:dyDescent="0.25">
      <c r="J780">
        <v>778</v>
      </c>
      <c r="K780" s="9" t="s">
        <v>2116</v>
      </c>
    </row>
    <row r="781" spans="10:11" x14ac:dyDescent="0.25">
      <c r="J781">
        <v>779</v>
      </c>
      <c r="K781" s="9" t="s">
        <v>2117</v>
      </c>
    </row>
    <row r="782" spans="10:11" x14ac:dyDescent="0.25">
      <c r="J782">
        <v>780</v>
      </c>
      <c r="K782" s="9" t="s">
        <v>2118</v>
      </c>
    </row>
    <row r="783" spans="10:11" x14ac:dyDescent="0.25">
      <c r="J783">
        <v>781</v>
      </c>
      <c r="K783" s="9" t="s">
        <v>2119</v>
      </c>
    </row>
    <row r="784" spans="10:11" x14ac:dyDescent="0.25">
      <c r="J784">
        <v>782</v>
      </c>
      <c r="K784" s="9" t="s">
        <v>2120</v>
      </c>
    </row>
    <row r="785" spans="10:11" x14ac:dyDescent="0.25">
      <c r="J785">
        <v>783</v>
      </c>
      <c r="K785" s="9" t="s">
        <v>2121</v>
      </c>
    </row>
    <row r="786" spans="10:11" x14ac:dyDescent="0.25">
      <c r="J786">
        <v>784</v>
      </c>
      <c r="K786" s="9" t="s">
        <v>2122</v>
      </c>
    </row>
    <row r="787" spans="10:11" x14ac:dyDescent="0.25">
      <c r="J787">
        <v>785</v>
      </c>
      <c r="K787" s="9" t="s">
        <v>2123</v>
      </c>
    </row>
    <row r="788" spans="10:11" x14ac:dyDescent="0.25">
      <c r="J788">
        <v>786</v>
      </c>
      <c r="K788" s="9" t="s">
        <v>2124</v>
      </c>
    </row>
    <row r="789" spans="10:11" x14ac:dyDescent="0.25">
      <c r="J789">
        <v>787</v>
      </c>
      <c r="K789" s="9" t="s">
        <v>2125</v>
      </c>
    </row>
    <row r="790" spans="10:11" x14ac:dyDescent="0.25">
      <c r="J790">
        <v>788</v>
      </c>
      <c r="K790" s="9" t="s">
        <v>2126</v>
      </c>
    </row>
    <row r="791" spans="10:11" x14ac:dyDescent="0.25">
      <c r="J791">
        <v>789</v>
      </c>
      <c r="K791" s="9" t="s">
        <v>2127</v>
      </c>
    </row>
    <row r="792" spans="10:11" x14ac:dyDescent="0.25">
      <c r="J792">
        <v>790</v>
      </c>
      <c r="K792" s="9" t="s">
        <v>2128</v>
      </c>
    </row>
    <row r="793" spans="10:11" x14ac:dyDescent="0.25">
      <c r="J793">
        <v>791</v>
      </c>
      <c r="K793" s="9" t="s">
        <v>2129</v>
      </c>
    </row>
    <row r="794" spans="10:11" x14ac:dyDescent="0.25">
      <c r="J794">
        <v>792</v>
      </c>
      <c r="K794" s="9" t="s">
        <v>2130</v>
      </c>
    </row>
    <row r="795" spans="10:11" x14ac:dyDescent="0.25">
      <c r="J795">
        <v>793</v>
      </c>
      <c r="K795" s="9" t="s">
        <v>2131</v>
      </c>
    </row>
    <row r="796" spans="10:11" x14ac:dyDescent="0.25">
      <c r="J796">
        <v>794</v>
      </c>
      <c r="K796" s="9" t="s">
        <v>2132</v>
      </c>
    </row>
    <row r="797" spans="10:11" x14ac:dyDescent="0.25">
      <c r="J797">
        <v>795</v>
      </c>
      <c r="K797" s="9" t="s">
        <v>2133</v>
      </c>
    </row>
    <row r="798" spans="10:11" x14ac:dyDescent="0.25">
      <c r="J798">
        <v>796</v>
      </c>
      <c r="K798" s="9" t="s">
        <v>2134</v>
      </c>
    </row>
    <row r="799" spans="10:11" x14ac:dyDescent="0.25">
      <c r="J799">
        <v>797</v>
      </c>
      <c r="K799" s="9" t="s">
        <v>2135</v>
      </c>
    </row>
    <row r="800" spans="10:11" x14ac:dyDescent="0.25">
      <c r="J800">
        <v>798</v>
      </c>
      <c r="K800" s="9" t="s">
        <v>2136</v>
      </c>
    </row>
    <row r="801" spans="10:11" x14ac:dyDescent="0.25">
      <c r="J801">
        <v>799</v>
      </c>
      <c r="K801" s="9" t="s">
        <v>2137</v>
      </c>
    </row>
    <row r="802" spans="10:11" x14ac:dyDescent="0.25">
      <c r="J802">
        <v>800</v>
      </c>
      <c r="K802" s="9" t="s">
        <v>2138</v>
      </c>
    </row>
    <row r="803" spans="10:11" x14ac:dyDescent="0.25">
      <c r="J803">
        <v>801</v>
      </c>
      <c r="K803" s="9" t="s">
        <v>2139</v>
      </c>
    </row>
    <row r="804" spans="10:11" x14ac:dyDescent="0.25">
      <c r="J804">
        <v>802</v>
      </c>
      <c r="K804" s="9" t="s">
        <v>2140</v>
      </c>
    </row>
    <row r="805" spans="10:11" x14ac:dyDescent="0.25">
      <c r="J805">
        <v>803</v>
      </c>
      <c r="K805" s="9" t="s">
        <v>2141</v>
      </c>
    </row>
    <row r="806" spans="10:11" x14ac:dyDescent="0.25">
      <c r="J806">
        <v>804</v>
      </c>
      <c r="K806" s="9" t="s">
        <v>2142</v>
      </c>
    </row>
    <row r="807" spans="10:11" x14ac:dyDescent="0.25">
      <c r="J807">
        <v>805</v>
      </c>
      <c r="K807" s="9" t="s">
        <v>2143</v>
      </c>
    </row>
    <row r="808" spans="10:11" x14ac:dyDescent="0.25">
      <c r="J808">
        <v>806</v>
      </c>
      <c r="K808" s="9" t="s">
        <v>2144</v>
      </c>
    </row>
    <row r="809" spans="10:11" x14ac:dyDescent="0.25">
      <c r="J809">
        <v>807</v>
      </c>
      <c r="K809" s="9" t="s">
        <v>2145</v>
      </c>
    </row>
    <row r="810" spans="10:11" x14ac:dyDescent="0.25">
      <c r="J810">
        <v>808</v>
      </c>
      <c r="K810" s="9" t="s">
        <v>2146</v>
      </c>
    </row>
    <row r="811" spans="10:11" x14ac:dyDescent="0.25">
      <c r="J811">
        <v>809</v>
      </c>
      <c r="K811" s="9" t="s">
        <v>2147</v>
      </c>
    </row>
    <row r="812" spans="10:11" x14ac:dyDescent="0.25">
      <c r="J812">
        <v>810</v>
      </c>
      <c r="K812" s="9" t="s">
        <v>2148</v>
      </c>
    </row>
    <row r="813" spans="10:11" x14ac:dyDescent="0.25">
      <c r="J813">
        <v>811</v>
      </c>
      <c r="K813" s="9" t="s">
        <v>2149</v>
      </c>
    </row>
    <row r="814" spans="10:11" x14ac:dyDescent="0.25">
      <c r="J814">
        <v>812</v>
      </c>
      <c r="K814" s="9" t="s">
        <v>2150</v>
      </c>
    </row>
    <row r="815" spans="10:11" x14ac:dyDescent="0.25">
      <c r="J815">
        <v>813</v>
      </c>
      <c r="K815" s="9" t="s">
        <v>2151</v>
      </c>
    </row>
    <row r="816" spans="10:11" x14ac:dyDescent="0.25">
      <c r="J816">
        <v>814</v>
      </c>
      <c r="K816" s="9" t="s">
        <v>2152</v>
      </c>
    </row>
    <row r="817" spans="10:11" x14ac:dyDescent="0.25">
      <c r="J817">
        <v>815</v>
      </c>
      <c r="K817" s="9" t="s">
        <v>2153</v>
      </c>
    </row>
    <row r="818" spans="10:11" x14ac:dyDescent="0.25">
      <c r="J818">
        <v>816</v>
      </c>
      <c r="K818" s="9" t="s">
        <v>2154</v>
      </c>
    </row>
    <row r="819" spans="10:11" x14ac:dyDescent="0.25">
      <c r="J819">
        <v>817</v>
      </c>
      <c r="K819" s="9" t="s">
        <v>2155</v>
      </c>
    </row>
    <row r="820" spans="10:11" x14ac:dyDescent="0.25">
      <c r="J820">
        <v>818</v>
      </c>
      <c r="K820" s="9" t="s">
        <v>2156</v>
      </c>
    </row>
    <row r="821" spans="10:11" x14ac:dyDescent="0.25">
      <c r="J821">
        <v>819</v>
      </c>
      <c r="K821" s="9" t="s">
        <v>2157</v>
      </c>
    </row>
    <row r="822" spans="10:11" x14ac:dyDescent="0.25">
      <c r="J822">
        <v>820</v>
      </c>
      <c r="K822" s="9" t="s">
        <v>2158</v>
      </c>
    </row>
    <row r="823" spans="10:11" x14ac:dyDescent="0.25">
      <c r="J823">
        <v>821</v>
      </c>
      <c r="K823" s="9" t="s">
        <v>2159</v>
      </c>
    </row>
    <row r="824" spans="10:11" x14ac:dyDescent="0.25">
      <c r="J824">
        <v>822</v>
      </c>
      <c r="K824" s="9" t="s">
        <v>2160</v>
      </c>
    </row>
    <row r="825" spans="10:11" x14ac:dyDescent="0.25">
      <c r="J825">
        <v>823</v>
      </c>
      <c r="K825" s="9" t="s">
        <v>2161</v>
      </c>
    </row>
    <row r="826" spans="10:11" x14ac:dyDescent="0.25">
      <c r="J826">
        <v>824</v>
      </c>
      <c r="K826" s="9" t="s">
        <v>2162</v>
      </c>
    </row>
    <row r="827" spans="10:11" x14ac:dyDescent="0.25">
      <c r="J827">
        <v>825</v>
      </c>
      <c r="K827" s="9" t="s">
        <v>2163</v>
      </c>
    </row>
    <row r="828" spans="10:11" x14ac:dyDescent="0.25">
      <c r="J828">
        <v>826</v>
      </c>
      <c r="K828" s="9" t="s">
        <v>2164</v>
      </c>
    </row>
    <row r="829" spans="10:11" x14ac:dyDescent="0.25">
      <c r="J829">
        <v>827</v>
      </c>
      <c r="K829" s="9" t="s">
        <v>2165</v>
      </c>
    </row>
    <row r="830" spans="10:11" x14ac:dyDescent="0.25">
      <c r="J830">
        <v>828</v>
      </c>
      <c r="K830" s="9" t="s">
        <v>2166</v>
      </c>
    </row>
    <row r="831" spans="10:11" x14ac:dyDescent="0.25">
      <c r="J831">
        <v>829</v>
      </c>
      <c r="K831" s="9" t="s">
        <v>2167</v>
      </c>
    </row>
    <row r="832" spans="10:11" x14ac:dyDescent="0.25">
      <c r="J832">
        <v>830</v>
      </c>
      <c r="K832" s="9" t="s">
        <v>2168</v>
      </c>
    </row>
    <row r="833" spans="10:11" x14ac:dyDescent="0.25">
      <c r="J833">
        <v>831</v>
      </c>
      <c r="K833" s="9" t="s">
        <v>2169</v>
      </c>
    </row>
    <row r="834" spans="10:11" x14ac:dyDescent="0.25">
      <c r="J834">
        <v>832</v>
      </c>
      <c r="K834" s="9" t="s">
        <v>2170</v>
      </c>
    </row>
    <row r="835" spans="10:11" x14ac:dyDescent="0.25">
      <c r="J835">
        <v>833</v>
      </c>
      <c r="K835" s="9" t="s">
        <v>2171</v>
      </c>
    </row>
    <row r="836" spans="10:11" x14ac:dyDescent="0.25">
      <c r="J836">
        <v>834</v>
      </c>
      <c r="K836" s="9" t="s">
        <v>2172</v>
      </c>
    </row>
    <row r="837" spans="10:11" x14ac:dyDescent="0.25">
      <c r="J837">
        <v>835</v>
      </c>
      <c r="K837" s="9" t="s">
        <v>2173</v>
      </c>
    </row>
    <row r="838" spans="10:11" x14ac:dyDescent="0.25">
      <c r="J838">
        <v>836</v>
      </c>
      <c r="K838" s="9" t="s">
        <v>2174</v>
      </c>
    </row>
    <row r="839" spans="10:11" x14ac:dyDescent="0.25">
      <c r="J839">
        <v>837</v>
      </c>
      <c r="K839" s="9" t="s">
        <v>2175</v>
      </c>
    </row>
    <row r="840" spans="10:11" x14ac:dyDescent="0.25">
      <c r="J840">
        <v>838</v>
      </c>
      <c r="K840" s="9" t="s">
        <v>2176</v>
      </c>
    </row>
    <row r="841" spans="10:11" x14ac:dyDescent="0.25">
      <c r="J841">
        <v>839</v>
      </c>
      <c r="K841" s="9" t="s">
        <v>2177</v>
      </c>
    </row>
    <row r="842" spans="10:11" x14ac:dyDescent="0.25">
      <c r="J842">
        <v>840</v>
      </c>
      <c r="K842" s="9" t="s">
        <v>2178</v>
      </c>
    </row>
    <row r="843" spans="10:11" x14ac:dyDescent="0.25">
      <c r="J843">
        <v>841</v>
      </c>
      <c r="K843" s="9" t="s">
        <v>2179</v>
      </c>
    </row>
    <row r="844" spans="10:11" x14ac:dyDescent="0.25">
      <c r="J844">
        <v>842</v>
      </c>
      <c r="K844" s="9" t="s">
        <v>2180</v>
      </c>
    </row>
    <row r="845" spans="10:11" x14ac:dyDescent="0.25">
      <c r="J845">
        <v>843</v>
      </c>
      <c r="K845" s="9" t="s">
        <v>2181</v>
      </c>
    </row>
    <row r="846" spans="10:11" x14ac:dyDescent="0.25">
      <c r="J846">
        <v>844</v>
      </c>
      <c r="K846" s="9" t="s">
        <v>2182</v>
      </c>
    </row>
    <row r="847" spans="10:11" x14ac:dyDescent="0.25">
      <c r="J847">
        <v>845</v>
      </c>
      <c r="K847" s="9" t="s">
        <v>2183</v>
      </c>
    </row>
    <row r="848" spans="10:11" x14ac:dyDescent="0.25">
      <c r="J848">
        <v>846</v>
      </c>
      <c r="K848" s="9" t="s">
        <v>2184</v>
      </c>
    </row>
    <row r="849" spans="10:11" x14ac:dyDescent="0.25">
      <c r="J849">
        <v>847</v>
      </c>
      <c r="K849" s="9" t="s">
        <v>2185</v>
      </c>
    </row>
    <row r="850" spans="10:11" x14ac:dyDescent="0.25">
      <c r="J850">
        <v>848</v>
      </c>
      <c r="K850" s="9" t="s">
        <v>2186</v>
      </c>
    </row>
    <row r="851" spans="10:11" x14ac:dyDescent="0.25">
      <c r="J851">
        <v>849</v>
      </c>
      <c r="K851" s="9" t="s">
        <v>2187</v>
      </c>
    </row>
    <row r="852" spans="10:11" x14ac:dyDescent="0.25">
      <c r="J852">
        <v>850</v>
      </c>
      <c r="K852" s="9" t="s">
        <v>2188</v>
      </c>
    </row>
    <row r="853" spans="10:11" x14ac:dyDescent="0.25">
      <c r="J853">
        <v>851</v>
      </c>
      <c r="K853" s="9" t="s">
        <v>2189</v>
      </c>
    </row>
    <row r="854" spans="10:11" x14ac:dyDescent="0.25">
      <c r="J854">
        <v>852</v>
      </c>
      <c r="K854" s="9" t="s">
        <v>2190</v>
      </c>
    </row>
    <row r="855" spans="10:11" x14ac:dyDescent="0.25">
      <c r="J855">
        <v>853</v>
      </c>
      <c r="K855" s="9" t="s">
        <v>2191</v>
      </c>
    </row>
    <row r="856" spans="10:11" x14ac:dyDescent="0.25">
      <c r="J856">
        <v>854</v>
      </c>
      <c r="K856" s="9" t="s">
        <v>2192</v>
      </c>
    </row>
    <row r="857" spans="10:11" x14ac:dyDescent="0.25">
      <c r="J857">
        <v>855</v>
      </c>
      <c r="K857" s="9" t="s">
        <v>2193</v>
      </c>
    </row>
    <row r="858" spans="10:11" x14ac:dyDescent="0.25">
      <c r="J858">
        <v>856</v>
      </c>
      <c r="K858" s="9" t="s">
        <v>2194</v>
      </c>
    </row>
    <row r="859" spans="10:11" x14ac:dyDescent="0.25">
      <c r="J859">
        <v>857</v>
      </c>
      <c r="K859" s="9" t="s">
        <v>2195</v>
      </c>
    </row>
    <row r="860" spans="10:11" x14ac:dyDescent="0.25">
      <c r="J860">
        <v>858</v>
      </c>
      <c r="K860" s="9" t="s">
        <v>2196</v>
      </c>
    </row>
    <row r="861" spans="10:11" x14ac:dyDescent="0.25">
      <c r="J861">
        <v>859</v>
      </c>
      <c r="K861" s="9" t="s">
        <v>2197</v>
      </c>
    </row>
    <row r="862" spans="10:11" x14ac:dyDescent="0.25">
      <c r="J862">
        <v>860</v>
      </c>
      <c r="K862" s="9" t="s">
        <v>2198</v>
      </c>
    </row>
    <row r="863" spans="10:11" x14ac:dyDescent="0.25">
      <c r="J863">
        <v>861</v>
      </c>
      <c r="K863" s="9" t="s">
        <v>2199</v>
      </c>
    </row>
    <row r="864" spans="10:11" x14ac:dyDescent="0.25">
      <c r="J864">
        <v>862</v>
      </c>
      <c r="K864" s="9" t="s">
        <v>2200</v>
      </c>
    </row>
    <row r="865" spans="10:11" x14ac:dyDescent="0.25">
      <c r="J865">
        <v>863</v>
      </c>
      <c r="K865" s="9" t="s">
        <v>2201</v>
      </c>
    </row>
    <row r="866" spans="10:11" x14ac:dyDescent="0.25">
      <c r="J866">
        <v>864</v>
      </c>
      <c r="K866" s="9" t="s">
        <v>2202</v>
      </c>
    </row>
    <row r="867" spans="10:11" x14ac:dyDescent="0.25">
      <c r="J867">
        <v>865</v>
      </c>
      <c r="K867" s="9" t="s">
        <v>2203</v>
      </c>
    </row>
    <row r="868" spans="10:11" x14ac:dyDescent="0.25">
      <c r="J868">
        <v>866</v>
      </c>
      <c r="K868" s="9" t="s">
        <v>2204</v>
      </c>
    </row>
    <row r="869" spans="10:11" x14ac:dyDescent="0.25">
      <c r="J869">
        <v>867</v>
      </c>
      <c r="K869" s="9" t="s">
        <v>2205</v>
      </c>
    </row>
    <row r="870" spans="10:11" x14ac:dyDescent="0.25">
      <c r="J870">
        <v>868</v>
      </c>
      <c r="K870" s="9" t="s">
        <v>2206</v>
      </c>
    </row>
    <row r="871" spans="10:11" x14ac:dyDescent="0.25">
      <c r="J871">
        <v>869</v>
      </c>
      <c r="K871" s="9" t="s">
        <v>2207</v>
      </c>
    </row>
    <row r="872" spans="10:11" x14ac:dyDescent="0.25">
      <c r="J872">
        <v>870</v>
      </c>
      <c r="K872" s="9" t="s">
        <v>2208</v>
      </c>
    </row>
    <row r="873" spans="10:11" x14ac:dyDescent="0.25">
      <c r="J873">
        <v>871</v>
      </c>
      <c r="K873" s="9" t="s">
        <v>2209</v>
      </c>
    </row>
    <row r="874" spans="10:11" x14ac:dyDescent="0.25">
      <c r="J874">
        <v>872</v>
      </c>
      <c r="K874" s="9" t="s">
        <v>2210</v>
      </c>
    </row>
    <row r="875" spans="10:11" x14ac:dyDescent="0.25">
      <c r="J875">
        <v>873</v>
      </c>
      <c r="K875" s="9" t="s">
        <v>2211</v>
      </c>
    </row>
    <row r="876" spans="10:11" x14ac:dyDescent="0.25">
      <c r="J876">
        <v>874</v>
      </c>
      <c r="K876" s="9" t="s">
        <v>2212</v>
      </c>
    </row>
    <row r="877" spans="10:11" x14ac:dyDescent="0.25">
      <c r="J877">
        <v>875</v>
      </c>
      <c r="K877" s="9" t="s">
        <v>2213</v>
      </c>
    </row>
    <row r="878" spans="10:11" x14ac:dyDescent="0.25">
      <c r="J878">
        <v>876</v>
      </c>
      <c r="K878" s="9" t="s">
        <v>2214</v>
      </c>
    </row>
    <row r="879" spans="10:11" x14ac:dyDescent="0.25">
      <c r="J879">
        <v>877</v>
      </c>
      <c r="K879" s="9" t="s">
        <v>2215</v>
      </c>
    </row>
    <row r="880" spans="10:11" x14ac:dyDescent="0.25">
      <c r="J880">
        <v>878</v>
      </c>
      <c r="K880" s="9" t="s">
        <v>2216</v>
      </c>
    </row>
    <row r="881" spans="10:11" x14ac:dyDescent="0.25">
      <c r="J881">
        <v>879</v>
      </c>
      <c r="K881" s="9" t="s">
        <v>2217</v>
      </c>
    </row>
    <row r="882" spans="10:11" x14ac:dyDescent="0.25">
      <c r="J882">
        <v>880</v>
      </c>
      <c r="K882" s="9" t="s">
        <v>2218</v>
      </c>
    </row>
    <row r="883" spans="10:11" x14ac:dyDescent="0.25">
      <c r="J883">
        <v>881</v>
      </c>
      <c r="K883" s="9" t="s">
        <v>2219</v>
      </c>
    </row>
    <row r="884" spans="10:11" x14ac:dyDescent="0.25">
      <c r="J884">
        <v>882</v>
      </c>
      <c r="K884" s="9" t="s">
        <v>2220</v>
      </c>
    </row>
    <row r="885" spans="10:11" x14ac:dyDescent="0.25">
      <c r="J885">
        <v>883</v>
      </c>
      <c r="K885" s="9" t="s">
        <v>2221</v>
      </c>
    </row>
    <row r="886" spans="10:11" x14ac:dyDescent="0.25">
      <c r="J886">
        <v>884</v>
      </c>
      <c r="K886" s="9" t="s">
        <v>2222</v>
      </c>
    </row>
    <row r="887" spans="10:11" x14ac:dyDescent="0.25">
      <c r="J887">
        <v>885</v>
      </c>
      <c r="K887" s="9" t="s">
        <v>2223</v>
      </c>
    </row>
    <row r="888" spans="10:11" x14ac:dyDescent="0.25">
      <c r="J888">
        <v>886</v>
      </c>
      <c r="K888" s="9" t="s">
        <v>2224</v>
      </c>
    </row>
    <row r="889" spans="10:11" x14ac:dyDescent="0.25">
      <c r="J889">
        <v>887</v>
      </c>
      <c r="K889" s="9" t="s">
        <v>2225</v>
      </c>
    </row>
    <row r="890" spans="10:11" x14ac:dyDescent="0.25">
      <c r="J890">
        <v>888</v>
      </c>
      <c r="K890" s="9" t="s">
        <v>2226</v>
      </c>
    </row>
    <row r="891" spans="10:11" x14ac:dyDescent="0.25">
      <c r="J891">
        <v>889</v>
      </c>
      <c r="K891" s="9" t="s">
        <v>2227</v>
      </c>
    </row>
    <row r="892" spans="10:11" x14ac:dyDescent="0.25">
      <c r="J892">
        <v>890</v>
      </c>
      <c r="K892" s="9" t="s">
        <v>2228</v>
      </c>
    </row>
    <row r="893" spans="10:11" x14ac:dyDescent="0.25">
      <c r="J893">
        <v>891</v>
      </c>
      <c r="K893" s="9" t="s">
        <v>2229</v>
      </c>
    </row>
    <row r="894" spans="10:11" x14ac:dyDescent="0.25">
      <c r="J894">
        <v>892</v>
      </c>
      <c r="K894" s="9" t="s">
        <v>2230</v>
      </c>
    </row>
    <row r="895" spans="10:11" x14ac:dyDescent="0.25">
      <c r="J895">
        <v>893</v>
      </c>
      <c r="K895" s="9" t="s">
        <v>2231</v>
      </c>
    </row>
    <row r="896" spans="10:11" x14ac:dyDescent="0.25">
      <c r="J896">
        <v>894</v>
      </c>
      <c r="K896" s="9" t="s">
        <v>2232</v>
      </c>
    </row>
    <row r="897" spans="10:11" x14ac:dyDescent="0.25">
      <c r="J897">
        <v>895</v>
      </c>
      <c r="K897" s="9" t="s">
        <v>2233</v>
      </c>
    </row>
    <row r="898" spans="10:11" x14ac:dyDescent="0.25">
      <c r="J898">
        <v>896</v>
      </c>
      <c r="K898" s="9" t="s">
        <v>2234</v>
      </c>
    </row>
    <row r="899" spans="10:11" x14ac:dyDescent="0.25">
      <c r="J899">
        <v>897</v>
      </c>
      <c r="K899" s="9" t="s">
        <v>2235</v>
      </c>
    </row>
    <row r="900" spans="10:11" x14ac:dyDescent="0.25">
      <c r="J900">
        <v>898</v>
      </c>
      <c r="K900" s="9" t="s">
        <v>2236</v>
      </c>
    </row>
    <row r="901" spans="10:11" x14ac:dyDescent="0.25">
      <c r="J901">
        <v>899</v>
      </c>
      <c r="K901" s="9" t="s">
        <v>2237</v>
      </c>
    </row>
    <row r="902" spans="10:11" x14ac:dyDescent="0.25">
      <c r="J902">
        <v>900</v>
      </c>
      <c r="K902" s="9" t="s">
        <v>2238</v>
      </c>
    </row>
    <row r="903" spans="10:11" x14ac:dyDescent="0.25">
      <c r="J903">
        <v>901</v>
      </c>
      <c r="K903" s="9" t="s">
        <v>2239</v>
      </c>
    </row>
    <row r="904" spans="10:11" x14ac:dyDescent="0.25">
      <c r="J904">
        <v>902</v>
      </c>
      <c r="K904" s="9" t="s">
        <v>2240</v>
      </c>
    </row>
    <row r="905" spans="10:11" x14ac:dyDescent="0.25">
      <c r="J905">
        <v>903</v>
      </c>
      <c r="K905" s="9" t="s">
        <v>2241</v>
      </c>
    </row>
    <row r="906" spans="10:11" x14ac:dyDescent="0.25">
      <c r="J906">
        <v>904</v>
      </c>
      <c r="K906" s="9" t="s">
        <v>2242</v>
      </c>
    </row>
    <row r="907" spans="10:11" x14ac:dyDescent="0.25">
      <c r="J907">
        <v>905</v>
      </c>
      <c r="K907" s="9" t="s">
        <v>2243</v>
      </c>
    </row>
    <row r="908" spans="10:11" x14ac:dyDescent="0.25">
      <c r="J908">
        <v>906</v>
      </c>
      <c r="K908" s="9" t="s">
        <v>2244</v>
      </c>
    </row>
    <row r="909" spans="10:11" x14ac:dyDescent="0.25">
      <c r="J909">
        <v>907</v>
      </c>
      <c r="K909" s="9" t="s">
        <v>2245</v>
      </c>
    </row>
    <row r="910" spans="10:11" x14ac:dyDescent="0.25">
      <c r="J910">
        <v>908</v>
      </c>
      <c r="K910" s="9" t="s">
        <v>2246</v>
      </c>
    </row>
    <row r="911" spans="10:11" x14ac:dyDescent="0.25">
      <c r="J911">
        <v>909</v>
      </c>
      <c r="K911" s="9" t="s">
        <v>2247</v>
      </c>
    </row>
    <row r="912" spans="10:11" x14ac:dyDescent="0.25">
      <c r="J912">
        <v>910</v>
      </c>
      <c r="K912" s="9" t="s">
        <v>2248</v>
      </c>
    </row>
    <row r="913" spans="10:11" x14ac:dyDescent="0.25">
      <c r="J913">
        <v>911</v>
      </c>
      <c r="K913" s="9" t="s">
        <v>2249</v>
      </c>
    </row>
    <row r="914" spans="10:11" x14ac:dyDescent="0.25">
      <c r="J914">
        <v>912</v>
      </c>
      <c r="K914" s="9" t="s">
        <v>2250</v>
      </c>
    </row>
    <row r="915" spans="10:11" x14ac:dyDescent="0.25">
      <c r="J915">
        <v>913</v>
      </c>
      <c r="K915" s="9" t="s">
        <v>2251</v>
      </c>
    </row>
    <row r="916" spans="10:11" x14ac:dyDescent="0.25">
      <c r="J916">
        <v>914</v>
      </c>
      <c r="K916" s="9" t="s">
        <v>2252</v>
      </c>
    </row>
    <row r="917" spans="10:11" x14ac:dyDescent="0.25">
      <c r="J917">
        <v>915</v>
      </c>
      <c r="K917" s="9" t="s">
        <v>2253</v>
      </c>
    </row>
    <row r="918" spans="10:11" x14ac:dyDescent="0.25">
      <c r="J918">
        <v>916</v>
      </c>
      <c r="K918" s="9" t="s">
        <v>2254</v>
      </c>
    </row>
    <row r="919" spans="10:11" x14ac:dyDescent="0.25">
      <c r="J919">
        <v>917</v>
      </c>
      <c r="K919" s="9" t="s">
        <v>2255</v>
      </c>
    </row>
    <row r="920" spans="10:11" x14ac:dyDescent="0.25">
      <c r="J920">
        <v>918</v>
      </c>
      <c r="K920" s="9" t="s">
        <v>2256</v>
      </c>
    </row>
    <row r="921" spans="10:11" x14ac:dyDescent="0.25">
      <c r="J921">
        <v>919</v>
      </c>
      <c r="K921" s="9" t="s">
        <v>2257</v>
      </c>
    </row>
    <row r="922" spans="10:11" x14ac:dyDescent="0.25">
      <c r="J922">
        <v>920</v>
      </c>
      <c r="K922" s="9" t="s">
        <v>2258</v>
      </c>
    </row>
    <row r="923" spans="10:11" x14ac:dyDescent="0.25">
      <c r="J923">
        <v>921</v>
      </c>
      <c r="K923" s="9" t="s">
        <v>2259</v>
      </c>
    </row>
    <row r="924" spans="10:11" x14ac:dyDescent="0.25">
      <c r="J924">
        <v>922</v>
      </c>
      <c r="K924" s="9" t="s">
        <v>2260</v>
      </c>
    </row>
    <row r="925" spans="10:11" x14ac:dyDescent="0.25">
      <c r="J925">
        <v>923</v>
      </c>
      <c r="K925" s="9" t="s">
        <v>2261</v>
      </c>
    </row>
    <row r="926" spans="10:11" x14ac:dyDescent="0.25">
      <c r="J926">
        <v>924</v>
      </c>
      <c r="K926" s="9" t="s">
        <v>2262</v>
      </c>
    </row>
    <row r="927" spans="10:11" x14ac:dyDescent="0.25">
      <c r="J927">
        <v>925</v>
      </c>
      <c r="K927" s="9" t="s">
        <v>2263</v>
      </c>
    </row>
    <row r="928" spans="10:11" x14ac:dyDescent="0.25">
      <c r="J928">
        <v>926</v>
      </c>
      <c r="K928" s="9" t="s">
        <v>2264</v>
      </c>
    </row>
    <row r="929" spans="10:11" x14ac:dyDescent="0.25">
      <c r="J929">
        <v>927</v>
      </c>
      <c r="K929" s="9" t="s">
        <v>2265</v>
      </c>
    </row>
    <row r="930" spans="10:11" x14ac:dyDescent="0.25">
      <c r="J930">
        <v>928</v>
      </c>
      <c r="K930" s="9" t="s">
        <v>2266</v>
      </c>
    </row>
    <row r="931" spans="10:11" x14ac:dyDescent="0.25">
      <c r="J931">
        <v>929</v>
      </c>
      <c r="K931" s="9" t="s">
        <v>2267</v>
      </c>
    </row>
    <row r="932" spans="10:11" x14ac:dyDescent="0.25">
      <c r="J932">
        <v>930</v>
      </c>
      <c r="K932" s="9" t="s">
        <v>2268</v>
      </c>
    </row>
    <row r="933" spans="10:11" x14ac:dyDescent="0.25">
      <c r="J933">
        <v>931</v>
      </c>
      <c r="K933" s="9" t="s">
        <v>2269</v>
      </c>
    </row>
    <row r="934" spans="10:11" x14ac:dyDescent="0.25">
      <c r="J934">
        <v>932</v>
      </c>
      <c r="K934" s="9" t="s">
        <v>2270</v>
      </c>
    </row>
    <row r="935" spans="10:11" x14ac:dyDescent="0.25">
      <c r="J935">
        <v>933</v>
      </c>
      <c r="K935" s="9" t="s">
        <v>2271</v>
      </c>
    </row>
    <row r="936" spans="10:11" x14ac:dyDescent="0.25">
      <c r="J936">
        <v>934</v>
      </c>
      <c r="K936" s="9" t="s">
        <v>2272</v>
      </c>
    </row>
    <row r="937" spans="10:11" x14ac:dyDescent="0.25">
      <c r="J937">
        <v>935</v>
      </c>
      <c r="K937" s="9" t="s">
        <v>2273</v>
      </c>
    </row>
    <row r="938" spans="10:11" x14ac:dyDescent="0.25">
      <c r="J938">
        <v>936</v>
      </c>
      <c r="K938" s="9" t="s">
        <v>2274</v>
      </c>
    </row>
    <row r="939" spans="10:11" x14ac:dyDescent="0.25">
      <c r="J939">
        <v>937</v>
      </c>
      <c r="K939" s="9" t="s">
        <v>2275</v>
      </c>
    </row>
    <row r="940" spans="10:11" x14ac:dyDescent="0.25">
      <c r="J940">
        <v>938</v>
      </c>
      <c r="K940" s="9" t="s">
        <v>2276</v>
      </c>
    </row>
    <row r="941" spans="10:11" x14ac:dyDescent="0.25">
      <c r="J941">
        <v>939</v>
      </c>
      <c r="K941" s="9" t="s">
        <v>2277</v>
      </c>
    </row>
    <row r="942" spans="10:11" x14ac:dyDescent="0.25">
      <c r="J942">
        <v>940</v>
      </c>
      <c r="K942" s="9" t="s">
        <v>2278</v>
      </c>
    </row>
    <row r="943" spans="10:11" x14ac:dyDescent="0.25">
      <c r="J943">
        <v>941</v>
      </c>
      <c r="K943" s="9" t="s">
        <v>2279</v>
      </c>
    </row>
    <row r="944" spans="10:11" x14ac:dyDescent="0.25">
      <c r="J944">
        <v>942</v>
      </c>
      <c r="K944" s="9" t="s">
        <v>2280</v>
      </c>
    </row>
    <row r="945" spans="10:11" x14ac:dyDescent="0.25">
      <c r="J945">
        <v>943</v>
      </c>
      <c r="K945" s="9" t="s">
        <v>2281</v>
      </c>
    </row>
    <row r="946" spans="10:11" x14ac:dyDescent="0.25">
      <c r="J946">
        <v>944</v>
      </c>
      <c r="K946" s="9" t="s">
        <v>2282</v>
      </c>
    </row>
    <row r="947" spans="10:11" x14ac:dyDescent="0.25">
      <c r="J947">
        <v>945</v>
      </c>
      <c r="K947" s="9" t="s">
        <v>2283</v>
      </c>
    </row>
    <row r="948" spans="10:11" x14ac:dyDescent="0.25">
      <c r="J948">
        <v>946</v>
      </c>
      <c r="K948" s="9" t="s">
        <v>2284</v>
      </c>
    </row>
    <row r="949" spans="10:11" x14ac:dyDescent="0.25">
      <c r="J949">
        <v>947</v>
      </c>
      <c r="K949" s="9" t="s">
        <v>2285</v>
      </c>
    </row>
    <row r="950" spans="10:11" x14ac:dyDescent="0.25">
      <c r="J950">
        <v>948</v>
      </c>
      <c r="K950" s="9" t="s">
        <v>2286</v>
      </c>
    </row>
    <row r="951" spans="10:11" x14ac:dyDescent="0.25">
      <c r="J951">
        <v>949</v>
      </c>
      <c r="K951" s="9" t="s">
        <v>2287</v>
      </c>
    </row>
    <row r="952" spans="10:11" x14ac:dyDescent="0.25">
      <c r="J952">
        <v>950</v>
      </c>
      <c r="K952" s="9" t="s">
        <v>2288</v>
      </c>
    </row>
    <row r="953" spans="10:11" x14ac:dyDescent="0.25">
      <c r="J953">
        <v>951</v>
      </c>
      <c r="K953" s="9" t="s">
        <v>2289</v>
      </c>
    </row>
    <row r="954" spans="10:11" x14ac:dyDescent="0.25">
      <c r="J954">
        <v>952</v>
      </c>
      <c r="K954" s="9" t="s">
        <v>2290</v>
      </c>
    </row>
    <row r="955" spans="10:11" x14ac:dyDescent="0.25">
      <c r="J955">
        <v>953</v>
      </c>
      <c r="K955" s="9" t="s">
        <v>2291</v>
      </c>
    </row>
    <row r="956" spans="10:11" x14ac:dyDescent="0.25">
      <c r="J956">
        <v>954</v>
      </c>
      <c r="K956" s="9" t="s">
        <v>2292</v>
      </c>
    </row>
    <row r="957" spans="10:11" x14ac:dyDescent="0.25">
      <c r="J957">
        <v>955</v>
      </c>
      <c r="K957" s="9" t="s">
        <v>2293</v>
      </c>
    </row>
    <row r="958" spans="10:11" x14ac:dyDescent="0.25">
      <c r="J958">
        <v>956</v>
      </c>
      <c r="K958" s="9" t="s">
        <v>2294</v>
      </c>
    </row>
    <row r="959" spans="10:11" x14ac:dyDescent="0.25">
      <c r="J959">
        <v>957</v>
      </c>
      <c r="K959" s="9" t="s">
        <v>2295</v>
      </c>
    </row>
    <row r="960" spans="10:11" x14ac:dyDescent="0.25">
      <c r="J960">
        <v>958</v>
      </c>
      <c r="K960" s="9" t="s">
        <v>2296</v>
      </c>
    </row>
    <row r="961" spans="10:11" x14ac:dyDescent="0.25">
      <c r="J961">
        <v>959</v>
      </c>
      <c r="K961" s="9" t="s">
        <v>2297</v>
      </c>
    </row>
    <row r="962" spans="10:11" x14ac:dyDescent="0.25">
      <c r="J962">
        <v>960</v>
      </c>
      <c r="K962" s="9" t="s">
        <v>2298</v>
      </c>
    </row>
    <row r="963" spans="10:11" x14ac:dyDescent="0.25">
      <c r="J963">
        <v>961</v>
      </c>
      <c r="K963" s="9" t="s">
        <v>2299</v>
      </c>
    </row>
    <row r="964" spans="10:11" x14ac:dyDescent="0.25">
      <c r="J964">
        <v>962</v>
      </c>
      <c r="K964" s="9" t="s">
        <v>2300</v>
      </c>
    </row>
    <row r="965" spans="10:11" x14ac:dyDescent="0.25">
      <c r="J965">
        <v>963</v>
      </c>
      <c r="K965" s="9" t="s">
        <v>2301</v>
      </c>
    </row>
    <row r="966" spans="10:11" x14ac:dyDescent="0.25">
      <c r="J966">
        <v>964</v>
      </c>
      <c r="K966" s="9" t="s">
        <v>2302</v>
      </c>
    </row>
    <row r="967" spans="10:11" x14ac:dyDescent="0.25">
      <c r="J967">
        <v>965</v>
      </c>
      <c r="K967" s="9" t="s">
        <v>2303</v>
      </c>
    </row>
    <row r="968" spans="10:11" x14ac:dyDescent="0.25">
      <c r="J968">
        <v>966</v>
      </c>
      <c r="K968" s="9" t="s">
        <v>2304</v>
      </c>
    </row>
    <row r="969" spans="10:11" x14ac:dyDescent="0.25">
      <c r="J969">
        <v>967</v>
      </c>
      <c r="K969" s="9" t="s">
        <v>2305</v>
      </c>
    </row>
    <row r="970" spans="10:11" x14ac:dyDescent="0.25">
      <c r="J970">
        <v>968</v>
      </c>
      <c r="K970" s="9" t="s">
        <v>2306</v>
      </c>
    </row>
    <row r="971" spans="10:11" x14ac:dyDescent="0.25">
      <c r="J971">
        <v>969</v>
      </c>
      <c r="K971" s="9" t="s">
        <v>2307</v>
      </c>
    </row>
    <row r="972" spans="10:11" x14ac:dyDescent="0.25">
      <c r="J972">
        <v>970</v>
      </c>
      <c r="K972" s="9" t="s">
        <v>2308</v>
      </c>
    </row>
    <row r="973" spans="10:11" x14ac:dyDescent="0.25">
      <c r="J973">
        <v>971</v>
      </c>
      <c r="K973" s="9" t="s">
        <v>2309</v>
      </c>
    </row>
    <row r="974" spans="10:11" x14ac:dyDescent="0.25">
      <c r="J974">
        <v>972</v>
      </c>
      <c r="K974" s="9" t="s">
        <v>2310</v>
      </c>
    </row>
    <row r="975" spans="10:11" x14ac:dyDescent="0.25">
      <c r="J975">
        <v>973</v>
      </c>
      <c r="K975" s="9" t="s">
        <v>2311</v>
      </c>
    </row>
    <row r="976" spans="10:11" x14ac:dyDescent="0.25">
      <c r="J976">
        <v>974</v>
      </c>
      <c r="K976" s="9" t="s">
        <v>2312</v>
      </c>
    </row>
    <row r="977" spans="10:11" x14ac:dyDescent="0.25">
      <c r="J977">
        <v>975</v>
      </c>
      <c r="K977" s="9" t="s">
        <v>2313</v>
      </c>
    </row>
    <row r="978" spans="10:11" x14ac:dyDescent="0.25">
      <c r="J978">
        <v>976</v>
      </c>
      <c r="K978" s="9" t="s">
        <v>2314</v>
      </c>
    </row>
    <row r="979" spans="10:11" x14ac:dyDescent="0.25">
      <c r="J979">
        <v>977</v>
      </c>
      <c r="K979" s="9" t="s">
        <v>2315</v>
      </c>
    </row>
    <row r="980" spans="10:11" x14ac:dyDescent="0.25">
      <c r="J980">
        <v>978</v>
      </c>
      <c r="K980" s="9" t="s">
        <v>2316</v>
      </c>
    </row>
    <row r="981" spans="10:11" x14ac:dyDescent="0.25">
      <c r="J981">
        <v>979</v>
      </c>
      <c r="K981" s="9" t="s">
        <v>2317</v>
      </c>
    </row>
    <row r="982" spans="10:11" x14ac:dyDescent="0.25">
      <c r="J982">
        <v>980</v>
      </c>
      <c r="K982" s="9" t="s">
        <v>2318</v>
      </c>
    </row>
    <row r="983" spans="10:11" x14ac:dyDescent="0.25">
      <c r="J983">
        <v>981</v>
      </c>
      <c r="K983" s="9" t="s">
        <v>2319</v>
      </c>
    </row>
    <row r="984" spans="10:11" x14ac:dyDescent="0.25">
      <c r="J984">
        <v>982</v>
      </c>
      <c r="K984" s="9" t="s">
        <v>2320</v>
      </c>
    </row>
    <row r="985" spans="10:11" x14ac:dyDescent="0.25">
      <c r="J985">
        <v>983</v>
      </c>
      <c r="K985" s="9" t="s">
        <v>2321</v>
      </c>
    </row>
    <row r="986" spans="10:11" x14ac:dyDescent="0.25">
      <c r="J986">
        <v>984</v>
      </c>
      <c r="K986" s="9" t="s">
        <v>2322</v>
      </c>
    </row>
    <row r="987" spans="10:11" x14ac:dyDescent="0.25">
      <c r="J987">
        <v>985</v>
      </c>
      <c r="K987" s="9" t="s">
        <v>2323</v>
      </c>
    </row>
    <row r="988" spans="10:11" x14ac:dyDescent="0.25">
      <c r="J988">
        <v>986</v>
      </c>
      <c r="K988" s="9" t="s">
        <v>2324</v>
      </c>
    </row>
    <row r="989" spans="10:11" x14ac:dyDescent="0.25">
      <c r="J989">
        <v>987</v>
      </c>
      <c r="K989" s="9" t="s">
        <v>2325</v>
      </c>
    </row>
    <row r="990" spans="10:11" x14ac:dyDescent="0.25">
      <c r="J990">
        <v>988</v>
      </c>
      <c r="K990" s="9" t="s">
        <v>2326</v>
      </c>
    </row>
    <row r="991" spans="10:11" x14ac:dyDescent="0.25">
      <c r="J991">
        <v>989</v>
      </c>
      <c r="K991" s="9" t="s">
        <v>2327</v>
      </c>
    </row>
    <row r="992" spans="10:11" x14ac:dyDescent="0.25">
      <c r="J992">
        <v>990</v>
      </c>
      <c r="K992" s="9" t="s">
        <v>2328</v>
      </c>
    </row>
    <row r="993" spans="10:11" x14ac:dyDescent="0.25">
      <c r="J993">
        <v>991</v>
      </c>
      <c r="K993" s="9" t="s">
        <v>2329</v>
      </c>
    </row>
    <row r="994" spans="10:11" x14ac:dyDescent="0.25">
      <c r="J994">
        <v>992</v>
      </c>
      <c r="K994" s="9" t="s">
        <v>2330</v>
      </c>
    </row>
    <row r="995" spans="10:11" x14ac:dyDescent="0.25">
      <c r="J995">
        <v>993</v>
      </c>
      <c r="K995" s="9" t="s">
        <v>2331</v>
      </c>
    </row>
    <row r="996" spans="10:11" x14ac:dyDescent="0.25">
      <c r="J996">
        <v>994</v>
      </c>
      <c r="K996" s="9" t="s">
        <v>2332</v>
      </c>
    </row>
    <row r="997" spans="10:11" x14ac:dyDescent="0.25">
      <c r="J997">
        <v>995</v>
      </c>
      <c r="K997" s="9" t="s">
        <v>2333</v>
      </c>
    </row>
    <row r="998" spans="10:11" x14ac:dyDescent="0.25">
      <c r="J998">
        <v>996</v>
      </c>
      <c r="K998" s="9" t="s">
        <v>2334</v>
      </c>
    </row>
    <row r="999" spans="10:11" x14ac:dyDescent="0.25">
      <c r="J999">
        <v>997</v>
      </c>
      <c r="K999" s="9" t="s">
        <v>2335</v>
      </c>
    </row>
    <row r="1000" spans="10:11" x14ac:dyDescent="0.25">
      <c r="J1000">
        <v>998</v>
      </c>
      <c r="K1000" s="9" t="s">
        <v>2336</v>
      </c>
    </row>
    <row r="1001" spans="10:11" x14ac:dyDescent="0.25">
      <c r="J1001">
        <v>999</v>
      </c>
      <c r="K1001" s="9" t="s">
        <v>2337</v>
      </c>
    </row>
    <row r="1002" spans="10:11" x14ac:dyDescent="0.25">
      <c r="J1002">
        <v>1000</v>
      </c>
      <c r="K1002" s="9" t="s">
        <v>2338</v>
      </c>
    </row>
    <row r="1003" spans="10:11" x14ac:dyDescent="0.25">
      <c r="J1003">
        <v>1001</v>
      </c>
      <c r="K1003" s="9" t="s">
        <v>2339</v>
      </c>
    </row>
    <row r="1004" spans="10:11" x14ac:dyDescent="0.25">
      <c r="J1004">
        <v>1002</v>
      </c>
      <c r="K1004" s="9" t="s">
        <v>2340</v>
      </c>
    </row>
    <row r="1005" spans="10:11" x14ac:dyDescent="0.25">
      <c r="J1005">
        <v>1003</v>
      </c>
      <c r="K1005" s="9" t="s">
        <v>2341</v>
      </c>
    </row>
    <row r="1006" spans="10:11" x14ac:dyDescent="0.25">
      <c r="J1006">
        <v>1004</v>
      </c>
      <c r="K1006" s="9" t="s">
        <v>2342</v>
      </c>
    </row>
    <row r="1007" spans="10:11" x14ac:dyDescent="0.25">
      <c r="J1007">
        <v>1005</v>
      </c>
      <c r="K1007" s="9" t="s">
        <v>2343</v>
      </c>
    </row>
    <row r="1008" spans="10:11" x14ac:dyDescent="0.25">
      <c r="J1008">
        <v>1006</v>
      </c>
      <c r="K1008" s="9" t="s">
        <v>2344</v>
      </c>
    </row>
    <row r="1009" spans="10:11" x14ac:dyDescent="0.25">
      <c r="J1009">
        <v>1007</v>
      </c>
      <c r="K1009" s="9" t="s">
        <v>2345</v>
      </c>
    </row>
    <row r="1010" spans="10:11" x14ac:dyDescent="0.25">
      <c r="J1010">
        <v>1008</v>
      </c>
      <c r="K1010" s="9" t="s">
        <v>2346</v>
      </c>
    </row>
    <row r="1011" spans="10:11" x14ac:dyDescent="0.25">
      <c r="J1011">
        <v>1009</v>
      </c>
      <c r="K1011" s="9" t="s">
        <v>2347</v>
      </c>
    </row>
    <row r="1012" spans="10:11" x14ac:dyDescent="0.25">
      <c r="J1012">
        <v>1010</v>
      </c>
      <c r="K1012" s="9" t="s">
        <v>2348</v>
      </c>
    </row>
    <row r="1013" spans="10:11" x14ac:dyDescent="0.25">
      <c r="J1013">
        <v>1011</v>
      </c>
      <c r="K1013" s="9" t="s">
        <v>2349</v>
      </c>
    </row>
    <row r="1014" spans="10:11" x14ac:dyDescent="0.25">
      <c r="J1014">
        <v>1012</v>
      </c>
      <c r="K1014" s="9" t="s">
        <v>2350</v>
      </c>
    </row>
    <row r="1015" spans="10:11" x14ac:dyDescent="0.25">
      <c r="J1015">
        <v>1013</v>
      </c>
      <c r="K1015" s="9" t="s">
        <v>2351</v>
      </c>
    </row>
    <row r="1016" spans="10:11" x14ac:dyDescent="0.25">
      <c r="J1016">
        <v>1014</v>
      </c>
      <c r="K1016" s="9" t="s">
        <v>2352</v>
      </c>
    </row>
    <row r="1017" spans="10:11" x14ac:dyDescent="0.25">
      <c r="J1017">
        <v>1015</v>
      </c>
      <c r="K1017" s="9" t="s">
        <v>2353</v>
      </c>
    </row>
    <row r="1018" spans="10:11" x14ac:dyDescent="0.25">
      <c r="J1018">
        <v>1016</v>
      </c>
      <c r="K1018" s="9" t="s">
        <v>2354</v>
      </c>
    </row>
    <row r="1019" spans="10:11" x14ac:dyDescent="0.25">
      <c r="J1019">
        <v>1017</v>
      </c>
      <c r="K1019" s="9" t="s">
        <v>2355</v>
      </c>
    </row>
    <row r="1020" spans="10:11" x14ac:dyDescent="0.25">
      <c r="J1020">
        <v>1018</v>
      </c>
      <c r="K1020" s="9" t="s">
        <v>2356</v>
      </c>
    </row>
    <row r="1021" spans="10:11" x14ac:dyDescent="0.25">
      <c r="J1021">
        <v>1019</v>
      </c>
      <c r="K1021" s="9" t="s">
        <v>2357</v>
      </c>
    </row>
    <row r="1022" spans="10:11" x14ac:dyDescent="0.25">
      <c r="J1022">
        <v>1020</v>
      </c>
      <c r="K1022" s="9" t="s">
        <v>2358</v>
      </c>
    </row>
    <row r="1023" spans="10:11" x14ac:dyDescent="0.25">
      <c r="J1023">
        <v>1021</v>
      </c>
      <c r="K1023" s="9" t="s">
        <v>2359</v>
      </c>
    </row>
    <row r="1024" spans="10:11" x14ac:dyDescent="0.25">
      <c r="J1024">
        <v>1022</v>
      </c>
      <c r="K1024" s="9" t="s">
        <v>2360</v>
      </c>
    </row>
    <row r="1025" spans="10:11" x14ac:dyDescent="0.25">
      <c r="J1025">
        <v>1023</v>
      </c>
      <c r="K1025" s="9" t="s">
        <v>2361</v>
      </c>
    </row>
    <row r="1026" spans="10:11" x14ac:dyDescent="0.25">
      <c r="J1026">
        <v>1024</v>
      </c>
      <c r="K1026" s="9" t="s">
        <v>2362</v>
      </c>
    </row>
    <row r="1027" spans="10:11" x14ac:dyDescent="0.25">
      <c r="J1027">
        <v>1025</v>
      </c>
      <c r="K1027" s="9" t="s">
        <v>2363</v>
      </c>
    </row>
    <row r="1028" spans="10:11" x14ac:dyDescent="0.25">
      <c r="J1028">
        <v>1026</v>
      </c>
      <c r="K1028" s="9" t="s">
        <v>2364</v>
      </c>
    </row>
    <row r="1029" spans="10:11" x14ac:dyDescent="0.25">
      <c r="J1029">
        <v>1027</v>
      </c>
      <c r="K1029" s="9" t="s">
        <v>2365</v>
      </c>
    </row>
    <row r="1030" spans="10:11" x14ac:dyDescent="0.25">
      <c r="J1030">
        <v>1028</v>
      </c>
      <c r="K1030" s="9" t="s">
        <v>2366</v>
      </c>
    </row>
    <row r="1031" spans="10:11" x14ac:dyDescent="0.25">
      <c r="J1031">
        <v>1029</v>
      </c>
      <c r="K1031" s="9" t="s">
        <v>2367</v>
      </c>
    </row>
    <row r="1032" spans="10:11" x14ac:dyDescent="0.25">
      <c r="J1032">
        <v>1030</v>
      </c>
      <c r="K1032" s="9" t="s">
        <v>2368</v>
      </c>
    </row>
    <row r="1033" spans="10:11" x14ac:dyDescent="0.25">
      <c r="J1033">
        <v>1031</v>
      </c>
      <c r="K1033" s="9" t="s">
        <v>2369</v>
      </c>
    </row>
    <row r="1034" spans="10:11" x14ac:dyDescent="0.25">
      <c r="J1034">
        <v>1032</v>
      </c>
      <c r="K1034" s="9" t="s">
        <v>2370</v>
      </c>
    </row>
    <row r="1035" spans="10:11" x14ac:dyDescent="0.25">
      <c r="J1035">
        <v>1033</v>
      </c>
      <c r="K1035" s="9" t="s">
        <v>2371</v>
      </c>
    </row>
    <row r="1036" spans="10:11" x14ac:dyDescent="0.25">
      <c r="J1036">
        <v>1034</v>
      </c>
      <c r="K1036" s="9" t="s">
        <v>2372</v>
      </c>
    </row>
    <row r="1037" spans="10:11" x14ac:dyDescent="0.25">
      <c r="J1037">
        <v>1035</v>
      </c>
      <c r="K1037" s="9" t="s">
        <v>2373</v>
      </c>
    </row>
    <row r="1038" spans="10:11" x14ac:dyDescent="0.25">
      <c r="J1038">
        <v>1036</v>
      </c>
      <c r="K1038" s="9" t="s">
        <v>2374</v>
      </c>
    </row>
    <row r="1039" spans="10:11" x14ac:dyDescent="0.25">
      <c r="J1039">
        <v>1037</v>
      </c>
      <c r="K1039" s="9" t="s">
        <v>2375</v>
      </c>
    </row>
    <row r="1040" spans="10:11" x14ac:dyDescent="0.25">
      <c r="J1040">
        <v>1038</v>
      </c>
      <c r="K1040" s="9" t="s">
        <v>2376</v>
      </c>
    </row>
    <row r="1041" spans="10:11" x14ac:dyDescent="0.25">
      <c r="J1041">
        <v>1039</v>
      </c>
      <c r="K1041" s="9" t="s">
        <v>2377</v>
      </c>
    </row>
    <row r="1042" spans="10:11" x14ac:dyDescent="0.25">
      <c r="J1042">
        <v>1040</v>
      </c>
      <c r="K1042" s="9" t="s">
        <v>2378</v>
      </c>
    </row>
    <row r="1043" spans="10:11" x14ac:dyDescent="0.25">
      <c r="J1043">
        <v>1041</v>
      </c>
      <c r="K1043" s="9" t="s">
        <v>2379</v>
      </c>
    </row>
    <row r="1044" spans="10:11" x14ac:dyDescent="0.25">
      <c r="J1044">
        <v>1042</v>
      </c>
      <c r="K1044" s="9" t="s">
        <v>2380</v>
      </c>
    </row>
    <row r="1045" spans="10:11" x14ac:dyDescent="0.25">
      <c r="J1045">
        <v>1043</v>
      </c>
      <c r="K1045" s="9" t="s">
        <v>2381</v>
      </c>
    </row>
    <row r="1046" spans="10:11" x14ac:dyDescent="0.25">
      <c r="J1046">
        <v>1044</v>
      </c>
      <c r="K1046" s="9" t="s">
        <v>2382</v>
      </c>
    </row>
    <row r="1047" spans="10:11" x14ac:dyDescent="0.25">
      <c r="J1047">
        <v>1045</v>
      </c>
      <c r="K1047" s="9" t="s">
        <v>2383</v>
      </c>
    </row>
    <row r="1048" spans="10:11" x14ac:dyDescent="0.25">
      <c r="J1048">
        <v>1046</v>
      </c>
      <c r="K1048" s="9" t="s">
        <v>2384</v>
      </c>
    </row>
    <row r="1049" spans="10:11" x14ac:dyDescent="0.25">
      <c r="J1049">
        <v>1047</v>
      </c>
      <c r="K1049" s="9" t="s">
        <v>2385</v>
      </c>
    </row>
    <row r="1050" spans="10:11" x14ac:dyDescent="0.25">
      <c r="J1050">
        <v>1048</v>
      </c>
      <c r="K1050" s="9" t="s">
        <v>2386</v>
      </c>
    </row>
    <row r="1051" spans="10:11" x14ac:dyDescent="0.25">
      <c r="J1051">
        <v>1049</v>
      </c>
      <c r="K1051" s="9" t="s">
        <v>2387</v>
      </c>
    </row>
    <row r="1052" spans="10:11" x14ac:dyDescent="0.25">
      <c r="J1052">
        <v>1050</v>
      </c>
      <c r="K1052" s="9" t="s">
        <v>2388</v>
      </c>
    </row>
    <row r="1053" spans="10:11" x14ac:dyDescent="0.25">
      <c r="J1053">
        <v>1051</v>
      </c>
      <c r="K1053" s="9" t="s">
        <v>2389</v>
      </c>
    </row>
    <row r="1054" spans="10:11" x14ac:dyDescent="0.25">
      <c r="J1054">
        <v>1052</v>
      </c>
      <c r="K1054" s="9" t="s">
        <v>2390</v>
      </c>
    </row>
    <row r="1055" spans="10:11" x14ac:dyDescent="0.25">
      <c r="J1055">
        <v>1053</v>
      </c>
      <c r="K1055" s="9" t="s">
        <v>2391</v>
      </c>
    </row>
    <row r="1056" spans="10:11" x14ac:dyDescent="0.25">
      <c r="J1056">
        <v>1054</v>
      </c>
      <c r="K1056" s="9" t="s">
        <v>2392</v>
      </c>
    </row>
    <row r="1057" spans="10:11" x14ac:dyDescent="0.25">
      <c r="J1057">
        <v>1055</v>
      </c>
      <c r="K1057" s="9" t="s">
        <v>2393</v>
      </c>
    </row>
    <row r="1058" spans="10:11" x14ac:dyDescent="0.25">
      <c r="J1058">
        <v>1056</v>
      </c>
      <c r="K1058" s="9" t="s">
        <v>2394</v>
      </c>
    </row>
    <row r="1059" spans="10:11" x14ac:dyDescent="0.25">
      <c r="J1059">
        <v>1057</v>
      </c>
      <c r="K1059" s="9" t="s">
        <v>2395</v>
      </c>
    </row>
    <row r="1060" spans="10:11" x14ac:dyDescent="0.25">
      <c r="J1060">
        <v>1058</v>
      </c>
      <c r="K1060" s="9" t="s">
        <v>2396</v>
      </c>
    </row>
    <row r="1061" spans="10:11" x14ac:dyDescent="0.25">
      <c r="J1061">
        <v>1059</v>
      </c>
      <c r="K1061" s="9" t="s">
        <v>2397</v>
      </c>
    </row>
    <row r="1062" spans="10:11" x14ac:dyDescent="0.25">
      <c r="J1062">
        <v>1060</v>
      </c>
      <c r="K1062" s="9" t="s">
        <v>2398</v>
      </c>
    </row>
    <row r="1063" spans="10:11" x14ac:dyDescent="0.25">
      <c r="J1063">
        <v>1061</v>
      </c>
      <c r="K1063" s="9" t="s">
        <v>2399</v>
      </c>
    </row>
    <row r="1064" spans="10:11" x14ac:dyDescent="0.25">
      <c r="J1064">
        <v>1062</v>
      </c>
      <c r="K1064" s="9" t="s">
        <v>2400</v>
      </c>
    </row>
    <row r="1065" spans="10:11" x14ac:dyDescent="0.25">
      <c r="J1065">
        <v>1063</v>
      </c>
      <c r="K1065" s="9" t="s">
        <v>2401</v>
      </c>
    </row>
    <row r="1066" spans="10:11" x14ac:dyDescent="0.25">
      <c r="J1066">
        <v>1064</v>
      </c>
      <c r="K1066" s="9" t="s">
        <v>2402</v>
      </c>
    </row>
    <row r="1067" spans="10:11" x14ac:dyDescent="0.25">
      <c r="J1067">
        <v>1065</v>
      </c>
      <c r="K1067" s="9" t="s">
        <v>2403</v>
      </c>
    </row>
    <row r="1068" spans="10:11" x14ac:dyDescent="0.25">
      <c r="J1068">
        <v>1066</v>
      </c>
      <c r="K1068" s="9" t="s">
        <v>2404</v>
      </c>
    </row>
    <row r="1069" spans="10:11" x14ac:dyDescent="0.25">
      <c r="J1069">
        <v>1067</v>
      </c>
      <c r="K1069" s="9" t="s">
        <v>2405</v>
      </c>
    </row>
    <row r="1070" spans="10:11" x14ac:dyDescent="0.25">
      <c r="J1070">
        <v>1068</v>
      </c>
      <c r="K1070" s="9" t="s">
        <v>2406</v>
      </c>
    </row>
    <row r="1071" spans="10:11" x14ac:dyDescent="0.25">
      <c r="J1071">
        <v>1069</v>
      </c>
      <c r="K1071" s="9" t="s">
        <v>2407</v>
      </c>
    </row>
    <row r="1072" spans="10:11" x14ac:dyDescent="0.25">
      <c r="J1072">
        <v>1070</v>
      </c>
      <c r="K1072" s="9" t="s">
        <v>2408</v>
      </c>
    </row>
    <row r="1073" spans="10:11" x14ac:dyDescent="0.25">
      <c r="J1073">
        <v>1071</v>
      </c>
      <c r="K1073" s="9" t="s">
        <v>2409</v>
      </c>
    </row>
    <row r="1074" spans="10:11" x14ac:dyDescent="0.25">
      <c r="J1074">
        <v>1072</v>
      </c>
      <c r="K1074" s="9" t="s">
        <v>2410</v>
      </c>
    </row>
    <row r="1075" spans="10:11" x14ac:dyDescent="0.25">
      <c r="J1075">
        <v>1073</v>
      </c>
      <c r="K1075" s="9" t="s">
        <v>2411</v>
      </c>
    </row>
    <row r="1076" spans="10:11" x14ac:dyDescent="0.25">
      <c r="J1076">
        <v>1074</v>
      </c>
      <c r="K1076" s="9" t="s">
        <v>2412</v>
      </c>
    </row>
    <row r="1077" spans="10:11" x14ac:dyDescent="0.25">
      <c r="J1077">
        <v>1075</v>
      </c>
      <c r="K1077" s="9" t="s">
        <v>2413</v>
      </c>
    </row>
    <row r="1078" spans="10:11" x14ac:dyDescent="0.25">
      <c r="J1078">
        <v>1076</v>
      </c>
      <c r="K1078" s="9" t="s">
        <v>2414</v>
      </c>
    </row>
    <row r="1079" spans="10:11" x14ac:dyDescent="0.25">
      <c r="J1079">
        <v>1077</v>
      </c>
      <c r="K1079" s="9" t="s">
        <v>2415</v>
      </c>
    </row>
    <row r="1080" spans="10:11" x14ac:dyDescent="0.25">
      <c r="J1080">
        <v>1078</v>
      </c>
      <c r="K1080" s="9" t="s">
        <v>2416</v>
      </c>
    </row>
    <row r="1081" spans="10:11" x14ac:dyDescent="0.25">
      <c r="J1081">
        <v>1079</v>
      </c>
      <c r="K1081" s="9" t="s">
        <v>2417</v>
      </c>
    </row>
    <row r="1082" spans="10:11" x14ac:dyDescent="0.25">
      <c r="J1082">
        <v>1080</v>
      </c>
      <c r="K1082" s="9" t="s">
        <v>2418</v>
      </c>
    </row>
    <row r="1083" spans="10:11" x14ac:dyDescent="0.25">
      <c r="J1083">
        <v>1081</v>
      </c>
      <c r="K1083" s="9" t="s">
        <v>2419</v>
      </c>
    </row>
    <row r="1084" spans="10:11" x14ac:dyDescent="0.25">
      <c r="J1084">
        <v>1082</v>
      </c>
      <c r="K1084" s="9" t="s">
        <v>2420</v>
      </c>
    </row>
    <row r="1085" spans="10:11" x14ac:dyDescent="0.25">
      <c r="J1085">
        <v>1083</v>
      </c>
      <c r="K1085" s="9" t="s">
        <v>2421</v>
      </c>
    </row>
    <row r="1086" spans="10:11" x14ac:dyDescent="0.25">
      <c r="J1086">
        <v>1084</v>
      </c>
      <c r="K1086" s="9" t="s">
        <v>2422</v>
      </c>
    </row>
    <row r="1087" spans="10:11" x14ac:dyDescent="0.25">
      <c r="J1087">
        <v>1085</v>
      </c>
      <c r="K1087" s="9" t="s">
        <v>2423</v>
      </c>
    </row>
    <row r="1088" spans="10:11" x14ac:dyDescent="0.25">
      <c r="J1088">
        <v>1086</v>
      </c>
      <c r="K1088" s="9" t="s">
        <v>2424</v>
      </c>
    </row>
    <row r="1089" spans="10:11" x14ac:dyDescent="0.25">
      <c r="J1089">
        <v>1087</v>
      </c>
      <c r="K1089" s="9" t="s">
        <v>2425</v>
      </c>
    </row>
    <row r="1090" spans="10:11" x14ac:dyDescent="0.25">
      <c r="J1090">
        <v>1088</v>
      </c>
      <c r="K1090" s="9" t="s">
        <v>2426</v>
      </c>
    </row>
    <row r="1091" spans="10:11" x14ac:dyDescent="0.25">
      <c r="J1091">
        <v>1089</v>
      </c>
      <c r="K1091" s="9" t="s">
        <v>2427</v>
      </c>
    </row>
    <row r="1092" spans="10:11" x14ac:dyDescent="0.25">
      <c r="J1092">
        <v>1090</v>
      </c>
      <c r="K1092" s="9" t="s">
        <v>2428</v>
      </c>
    </row>
    <row r="1093" spans="10:11" x14ac:dyDescent="0.25">
      <c r="J1093">
        <v>1091</v>
      </c>
      <c r="K1093" s="9" t="s">
        <v>2429</v>
      </c>
    </row>
    <row r="1094" spans="10:11" x14ac:dyDescent="0.25">
      <c r="J1094">
        <v>1092</v>
      </c>
      <c r="K1094" s="9" t="s">
        <v>2430</v>
      </c>
    </row>
    <row r="1095" spans="10:11" x14ac:dyDescent="0.25">
      <c r="J1095">
        <v>1093</v>
      </c>
      <c r="K1095" s="9" t="s">
        <v>2431</v>
      </c>
    </row>
    <row r="1096" spans="10:11" x14ac:dyDescent="0.25">
      <c r="J1096">
        <v>1094</v>
      </c>
      <c r="K1096" s="9" t="s">
        <v>2432</v>
      </c>
    </row>
    <row r="1097" spans="10:11" x14ac:dyDescent="0.25">
      <c r="J1097">
        <v>1095</v>
      </c>
      <c r="K1097" s="9" t="s">
        <v>2433</v>
      </c>
    </row>
    <row r="1098" spans="10:11" x14ac:dyDescent="0.25">
      <c r="J1098">
        <v>1096</v>
      </c>
      <c r="K1098" s="9" t="s">
        <v>2434</v>
      </c>
    </row>
    <row r="1099" spans="10:11" x14ac:dyDescent="0.25">
      <c r="J1099">
        <v>1097</v>
      </c>
      <c r="K1099" s="9" t="s">
        <v>2435</v>
      </c>
    </row>
    <row r="1100" spans="10:11" x14ac:dyDescent="0.25">
      <c r="J1100">
        <v>1098</v>
      </c>
      <c r="K1100" s="9" t="s">
        <v>2436</v>
      </c>
    </row>
    <row r="1101" spans="10:11" x14ac:dyDescent="0.25">
      <c r="J1101">
        <v>1099</v>
      </c>
      <c r="K1101" s="9" t="s">
        <v>2437</v>
      </c>
    </row>
    <row r="1102" spans="10:11" x14ac:dyDescent="0.25">
      <c r="J1102">
        <v>1100</v>
      </c>
      <c r="K1102" s="9" t="s">
        <v>2438</v>
      </c>
    </row>
    <row r="1103" spans="10:11" x14ac:dyDescent="0.25">
      <c r="J1103">
        <v>1101</v>
      </c>
      <c r="K1103" s="9" t="s">
        <v>2439</v>
      </c>
    </row>
    <row r="1104" spans="10:11" x14ac:dyDescent="0.25">
      <c r="J1104">
        <v>1102</v>
      </c>
      <c r="K1104" s="9" t="s">
        <v>2440</v>
      </c>
    </row>
    <row r="1105" spans="10:11" x14ac:dyDescent="0.25">
      <c r="J1105">
        <v>1103</v>
      </c>
      <c r="K1105" s="9" t="s">
        <v>2441</v>
      </c>
    </row>
    <row r="1106" spans="10:11" x14ac:dyDescent="0.25">
      <c r="J1106">
        <v>1104</v>
      </c>
      <c r="K1106" s="9" t="s">
        <v>2442</v>
      </c>
    </row>
    <row r="1107" spans="10:11" x14ac:dyDescent="0.25">
      <c r="J1107">
        <v>1105</v>
      </c>
      <c r="K1107" s="9" t="s">
        <v>2443</v>
      </c>
    </row>
    <row r="1108" spans="10:11" x14ac:dyDescent="0.25">
      <c r="J1108">
        <v>1106</v>
      </c>
      <c r="K1108" s="9" t="s">
        <v>2444</v>
      </c>
    </row>
    <row r="1109" spans="10:11" x14ac:dyDescent="0.25">
      <c r="J1109">
        <v>1107</v>
      </c>
      <c r="K1109" s="9" t="s">
        <v>2445</v>
      </c>
    </row>
    <row r="1110" spans="10:11" x14ac:dyDescent="0.25">
      <c r="J1110">
        <v>1108</v>
      </c>
      <c r="K1110" s="9" t="s">
        <v>2446</v>
      </c>
    </row>
    <row r="1111" spans="10:11" x14ac:dyDescent="0.25">
      <c r="J1111">
        <v>1109</v>
      </c>
      <c r="K1111" s="9" t="s">
        <v>2447</v>
      </c>
    </row>
    <row r="1112" spans="10:11" x14ac:dyDescent="0.25">
      <c r="J1112">
        <v>1110</v>
      </c>
      <c r="K1112" s="9" t="s">
        <v>2448</v>
      </c>
    </row>
    <row r="1113" spans="10:11" x14ac:dyDescent="0.25">
      <c r="J1113">
        <v>1111</v>
      </c>
      <c r="K1113" s="9" t="s">
        <v>2449</v>
      </c>
    </row>
    <row r="1114" spans="10:11" x14ac:dyDescent="0.25">
      <c r="J1114">
        <v>1112</v>
      </c>
      <c r="K1114" s="9" t="s">
        <v>2450</v>
      </c>
    </row>
    <row r="1115" spans="10:11" x14ac:dyDescent="0.25">
      <c r="J1115">
        <v>1113</v>
      </c>
      <c r="K1115" s="9" t="s">
        <v>2451</v>
      </c>
    </row>
    <row r="1116" spans="10:11" x14ac:dyDescent="0.25">
      <c r="J1116">
        <v>1114</v>
      </c>
      <c r="K1116" s="9" t="s">
        <v>2452</v>
      </c>
    </row>
    <row r="1117" spans="10:11" x14ac:dyDescent="0.25">
      <c r="J1117">
        <v>1115</v>
      </c>
      <c r="K1117" s="9" t="s">
        <v>2453</v>
      </c>
    </row>
    <row r="1118" spans="10:11" x14ac:dyDescent="0.25">
      <c r="J1118">
        <v>1116</v>
      </c>
      <c r="K1118" s="9" t="s">
        <v>2454</v>
      </c>
    </row>
    <row r="1119" spans="10:11" x14ac:dyDescent="0.25">
      <c r="J1119">
        <v>1117</v>
      </c>
      <c r="K1119" s="9" t="s">
        <v>2455</v>
      </c>
    </row>
    <row r="1120" spans="10:11" x14ac:dyDescent="0.25">
      <c r="J1120">
        <v>1118</v>
      </c>
      <c r="K1120" s="9" t="s">
        <v>2456</v>
      </c>
    </row>
    <row r="1121" spans="10:11" x14ac:dyDescent="0.25">
      <c r="J1121">
        <v>1119</v>
      </c>
      <c r="K1121" s="9" t="s">
        <v>2457</v>
      </c>
    </row>
    <row r="1122" spans="10:11" x14ac:dyDescent="0.25">
      <c r="J1122">
        <v>1120</v>
      </c>
      <c r="K1122" s="9" t="s">
        <v>2458</v>
      </c>
    </row>
    <row r="1123" spans="10:11" x14ac:dyDescent="0.25">
      <c r="J1123">
        <v>1121</v>
      </c>
      <c r="K1123" s="9" t="s">
        <v>2459</v>
      </c>
    </row>
    <row r="1124" spans="10:11" x14ac:dyDescent="0.25">
      <c r="J1124">
        <v>1122</v>
      </c>
      <c r="K1124" s="9" t="s">
        <v>2460</v>
      </c>
    </row>
    <row r="1125" spans="10:11" x14ac:dyDescent="0.25">
      <c r="J1125">
        <v>1123</v>
      </c>
      <c r="K1125" s="9" t="s">
        <v>2461</v>
      </c>
    </row>
    <row r="1126" spans="10:11" x14ac:dyDescent="0.25">
      <c r="J1126">
        <v>1124</v>
      </c>
      <c r="K1126" s="9" t="s">
        <v>2462</v>
      </c>
    </row>
    <row r="1127" spans="10:11" x14ac:dyDescent="0.25">
      <c r="J1127">
        <v>1125</v>
      </c>
      <c r="K1127" s="9" t="s">
        <v>2463</v>
      </c>
    </row>
    <row r="1128" spans="10:11" x14ac:dyDescent="0.25">
      <c r="J1128">
        <v>1126</v>
      </c>
      <c r="K1128" s="9" t="s">
        <v>2464</v>
      </c>
    </row>
    <row r="1129" spans="10:11" x14ac:dyDescent="0.25">
      <c r="J1129">
        <v>1127</v>
      </c>
      <c r="K1129" s="9" t="s">
        <v>2465</v>
      </c>
    </row>
    <row r="1130" spans="10:11" x14ac:dyDescent="0.25">
      <c r="J1130">
        <v>1128</v>
      </c>
      <c r="K1130" s="9" t="s">
        <v>2466</v>
      </c>
    </row>
    <row r="1131" spans="10:11" x14ac:dyDescent="0.25">
      <c r="J1131">
        <v>1129</v>
      </c>
      <c r="K1131" s="9" t="s">
        <v>2467</v>
      </c>
    </row>
    <row r="1132" spans="10:11" x14ac:dyDescent="0.25">
      <c r="J1132">
        <v>1130</v>
      </c>
      <c r="K1132" s="9" t="s">
        <v>2468</v>
      </c>
    </row>
    <row r="1133" spans="10:11" x14ac:dyDescent="0.25">
      <c r="J1133">
        <v>1131</v>
      </c>
      <c r="K1133" s="9" t="s">
        <v>2469</v>
      </c>
    </row>
    <row r="1134" spans="10:11" x14ac:dyDescent="0.25">
      <c r="J1134">
        <v>1132</v>
      </c>
      <c r="K1134" s="9" t="s">
        <v>2470</v>
      </c>
    </row>
    <row r="1135" spans="10:11" x14ac:dyDescent="0.25">
      <c r="J1135">
        <v>1133</v>
      </c>
      <c r="K1135" s="9" t="s">
        <v>2471</v>
      </c>
    </row>
    <row r="1136" spans="10:11" x14ac:dyDescent="0.25">
      <c r="J1136">
        <v>1134</v>
      </c>
      <c r="K1136" s="9" t="s">
        <v>2472</v>
      </c>
    </row>
    <row r="1137" spans="10:11" x14ac:dyDescent="0.25">
      <c r="J1137">
        <v>1135</v>
      </c>
      <c r="K1137" s="9" t="s">
        <v>2473</v>
      </c>
    </row>
    <row r="1138" spans="10:11" x14ac:dyDescent="0.25">
      <c r="J1138">
        <v>1136</v>
      </c>
      <c r="K1138" s="9" t="s">
        <v>2474</v>
      </c>
    </row>
    <row r="1139" spans="10:11" x14ac:dyDescent="0.25">
      <c r="J1139">
        <v>1137</v>
      </c>
      <c r="K1139" s="9" t="s">
        <v>2475</v>
      </c>
    </row>
    <row r="1140" spans="10:11" x14ac:dyDescent="0.25">
      <c r="J1140">
        <v>1138</v>
      </c>
      <c r="K1140" s="9" t="s">
        <v>2476</v>
      </c>
    </row>
    <row r="1141" spans="10:11" x14ac:dyDescent="0.25">
      <c r="J1141">
        <v>1139</v>
      </c>
      <c r="K1141" s="9" t="s">
        <v>2477</v>
      </c>
    </row>
    <row r="1142" spans="10:11" x14ac:dyDescent="0.25">
      <c r="J1142">
        <v>1140</v>
      </c>
      <c r="K1142" s="9" t="s">
        <v>2478</v>
      </c>
    </row>
    <row r="1143" spans="10:11" x14ac:dyDescent="0.25">
      <c r="J1143">
        <v>1141</v>
      </c>
      <c r="K1143" s="9" t="s">
        <v>2479</v>
      </c>
    </row>
    <row r="1144" spans="10:11" x14ac:dyDescent="0.25">
      <c r="J1144">
        <v>1142</v>
      </c>
      <c r="K1144" s="9" t="s">
        <v>2480</v>
      </c>
    </row>
    <row r="1145" spans="10:11" x14ac:dyDescent="0.25">
      <c r="J1145">
        <v>1143</v>
      </c>
      <c r="K1145" s="9" t="s">
        <v>2481</v>
      </c>
    </row>
    <row r="1146" spans="10:11" x14ac:dyDescent="0.25">
      <c r="J1146">
        <v>1144</v>
      </c>
      <c r="K1146" s="9" t="s">
        <v>2482</v>
      </c>
    </row>
    <row r="1147" spans="10:11" x14ac:dyDescent="0.25">
      <c r="J1147">
        <v>1145</v>
      </c>
      <c r="K1147" s="9" t="s">
        <v>2483</v>
      </c>
    </row>
    <row r="1148" spans="10:11" x14ac:dyDescent="0.25">
      <c r="J1148">
        <v>1146</v>
      </c>
      <c r="K1148" s="9" t="s">
        <v>2484</v>
      </c>
    </row>
    <row r="1149" spans="10:11" x14ac:dyDescent="0.25">
      <c r="J1149">
        <v>1147</v>
      </c>
      <c r="K1149" s="9" t="s">
        <v>2485</v>
      </c>
    </row>
    <row r="1150" spans="10:11" x14ac:dyDescent="0.25">
      <c r="J1150">
        <v>1148</v>
      </c>
      <c r="K1150" s="9" t="s">
        <v>2486</v>
      </c>
    </row>
    <row r="1151" spans="10:11" x14ac:dyDescent="0.25">
      <c r="J1151">
        <v>1149</v>
      </c>
      <c r="K1151" s="9" t="s">
        <v>2487</v>
      </c>
    </row>
    <row r="1152" spans="10:11" x14ac:dyDescent="0.25">
      <c r="J1152">
        <v>1150</v>
      </c>
      <c r="K1152" s="9" t="s">
        <v>2488</v>
      </c>
    </row>
    <row r="1153" spans="10:11" x14ac:dyDescent="0.25">
      <c r="J1153">
        <v>1151</v>
      </c>
      <c r="K1153" s="9" t="s">
        <v>2489</v>
      </c>
    </row>
    <row r="1154" spans="10:11" x14ac:dyDescent="0.25">
      <c r="J1154">
        <v>1152</v>
      </c>
      <c r="K1154" s="9" t="s">
        <v>2490</v>
      </c>
    </row>
    <row r="1155" spans="10:11" x14ac:dyDescent="0.25">
      <c r="J1155">
        <v>1153</v>
      </c>
      <c r="K1155" s="9" t="s">
        <v>2491</v>
      </c>
    </row>
    <row r="1156" spans="10:11" x14ac:dyDescent="0.25">
      <c r="J1156">
        <v>1154</v>
      </c>
      <c r="K1156" s="9" t="s">
        <v>2492</v>
      </c>
    </row>
    <row r="1157" spans="10:11" x14ac:dyDescent="0.25">
      <c r="J1157">
        <v>1155</v>
      </c>
      <c r="K1157" s="9" t="s">
        <v>2493</v>
      </c>
    </row>
    <row r="1158" spans="10:11" x14ac:dyDescent="0.25">
      <c r="J1158">
        <v>1156</v>
      </c>
      <c r="K1158" s="9" t="s">
        <v>2494</v>
      </c>
    </row>
    <row r="1159" spans="10:11" x14ac:dyDescent="0.25">
      <c r="J1159">
        <v>1157</v>
      </c>
      <c r="K1159" s="9" t="s">
        <v>2495</v>
      </c>
    </row>
    <row r="1160" spans="10:11" x14ac:dyDescent="0.25">
      <c r="J1160">
        <v>1158</v>
      </c>
      <c r="K1160" s="9" t="s">
        <v>2496</v>
      </c>
    </row>
    <row r="1161" spans="10:11" x14ac:dyDescent="0.25">
      <c r="J1161">
        <v>1159</v>
      </c>
      <c r="K1161" s="9" t="s">
        <v>2497</v>
      </c>
    </row>
    <row r="1162" spans="10:11" x14ac:dyDescent="0.25">
      <c r="J1162">
        <v>1160</v>
      </c>
      <c r="K1162" s="9" t="s">
        <v>2498</v>
      </c>
    </row>
    <row r="1163" spans="10:11" x14ac:dyDescent="0.25">
      <c r="J1163">
        <v>1161</v>
      </c>
      <c r="K1163" s="9" t="s">
        <v>2499</v>
      </c>
    </row>
    <row r="1164" spans="10:11" x14ac:dyDescent="0.25">
      <c r="J1164">
        <v>1162</v>
      </c>
      <c r="K1164" s="9" t="s">
        <v>2500</v>
      </c>
    </row>
    <row r="1165" spans="10:11" x14ac:dyDescent="0.25">
      <c r="J1165">
        <v>1163</v>
      </c>
      <c r="K1165" s="9" t="s">
        <v>2501</v>
      </c>
    </row>
    <row r="1166" spans="10:11" x14ac:dyDescent="0.25">
      <c r="J1166">
        <v>1164</v>
      </c>
      <c r="K1166" s="9" t="s">
        <v>2502</v>
      </c>
    </row>
    <row r="1167" spans="10:11" x14ac:dyDescent="0.25">
      <c r="J1167">
        <v>1165</v>
      </c>
      <c r="K1167" s="9" t="s">
        <v>2503</v>
      </c>
    </row>
    <row r="1168" spans="10:11" x14ac:dyDescent="0.25">
      <c r="J1168">
        <v>1166</v>
      </c>
      <c r="K1168" s="9" t="s">
        <v>2504</v>
      </c>
    </row>
    <row r="1169" spans="10:11" x14ac:dyDescent="0.25">
      <c r="J1169">
        <v>1167</v>
      </c>
      <c r="K1169" s="9" t="s">
        <v>2505</v>
      </c>
    </row>
    <row r="1170" spans="10:11" x14ac:dyDescent="0.25">
      <c r="J1170">
        <v>1168</v>
      </c>
      <c r="K1170" s="9" t="s">
        <v>2506</v>
      </c>
    </row>
    <row r="1171" spans="10:11" x14ac:dyDescent="0.25">
      <c r="J1171">
        <v>1169</v>
      </c>
      <c r="K1171" s="9" t="s">
        <v>2507</v>
      </c>
    </row>
    <row r="1172" spans="10:11" x14ac:dyDescent="0.25">
      <c r="J1172">
        <v>1170</v>
      </c>
      <c r="K1172" s="9" t="s">
        <v>2508</v>
      </c>
    </row>
    <row r="1173" spans="10:11" x14ac:dyDescent="0.25">
      <c r="J1173">
        <v>1171</v>
      </c>
      <c r="K1173" s="9" t="s">
        <v>2509</v>
      </c>
    </row>
    <row r="1174" spans="10:11" x14ac:dyDescent="0.25">
      <c r="J1174">
        <v>1172</v>
      </c>
      <c r="K1174" s="9" t="s">
        <v>2510</v>
      </c>
    </row>
    <row r="1175" spans="10:11" x14ac:dyDescent="0.25">
      <c r="J1175">
        <v>1173</v>
      </c>
      <c r="K1175" s="9" t="s">
        <v>2511</v>
      </c>
    </row>
    <row r="1176" spans="10:11" x14ac:dyDescent="0.25">
      <c r="J1176">
        <v>1174</v>
      </c>
      <c r="K1176" s="9" t="s">
        <v>2512</v>
      </c>
    </row>
    <row r="1177" spans="10:11" x14ac:dyDescent="0.25">
      <c r="J1177">
        <v>1175</v>
      </c>
      <c r="K1177" s="9" t="s">
        <v>2513</v>
      </c>
    </row>
    <row r="1178" spans="10:11" x14ac:dyDescent="0.25">
      <c r="J1178">
        <v>1176</v>
      </c>
      <c r="K1178" s="9" t="s">
        <v>2514</v>
      </c>
    </row>
    <row r="1179" spans="10:11" x14ac:dyDescent="0.25">
      <c r="J1179">
        <v>1177</v>
      </c>
      <c r="K1179" s="9" t="s">
        <v>2515</v>
      </c>
    </row>
    <row r="1180" spans="10:11" x14ac:dyDescent="0.25">
      <c r="J1180">
        <v>1178</v>
      </c>
      <c r="K1180" s="9" t="s">
        <v>2516</v>
      </c>
    </row>
    <row r="1181" spans="10:11" x14ac:dyDescent="0.25">
      <c r="J1181">
        <v>1179</v>
      </c>
      <c r="K1181" s="9" t="s">
        <v>2517</v>
      </c>
    </row>
    <row r="1182" spans="10:11" x14ac:dyDescent="0.25">
      <c r="J1182">
        <v>1180</v>
      </c>
      <c r="K1182" s="9" t="s">
        <v>2518</v>
      </c>
    </row>
    <row r="1183" spans="10:11" x14ac:dyDescent="0.25">
      <c r="J1183">
        <v>1181</v>
      </c>
      <c r="K1183" s="9" t="s">
        <v>2519</v>
      </c>
    </row>
    <row r="1184" spans="10:11" x14ac:dyDescent="0.25">
      <c r="J1184">
        <v>1182</v>
      </c>
      <c r="K1184" s="9" t="s">
        <v>2520</v>
      </c>
    </row>
    <row r="1185" spans="10:11" x14ac:dyDescent="0.25">
      <c r="J1185">
        <v>1183</v>
      </c>
      <c r="K1185" s="9" t="s">
        <v>2521</v>
      </c>
    </row>
    <row r="1186" spans="10:11" x14ac:dyDescent="0.25">
      <c r="J1186">
        <v>1184</v>
      </c>
      <c r="K1186" s="9" t="s">
        <v>2522</v>
      </c>
    </row>
    <row r="1187" spans="10:11" x14ac:dyDescent="0.25">
      <c r="J1187">
        <v>1185</v>
      </c>
      <c r="K1187" s="9" t="s">
        <v>2523</v>
      </c>
    </row>
    <row r="1188" spans="10:11" x14ac:dyDescent="0.25">
      <c r="J1188">
        <v>1186</v>
      </c>
      <c r="K1188" s="9" t="s">
        <v>2524</v>
      </c>
    </row>
    <row r="1189" spans="10:11" x14ac:dyDescent="0.25">
      <c r="J1189">
        <v>1187</v>
      </c>
      <c r="K1189" s="9" t="s">
        <v>2525</v>
      </c>
    </row>
    <row r="1190" spans="10:11" x14ac:dyDescent="0.25">
      <c r="J1190">
        <v>1188</v>
      </c>
      <c r="K1190" s="9" t="s">
        <v>2526</v>
      </c>
    </row>
    <row r="1191" spans="10:11" x14ac:dyDescent="0.25">
      <c r="J1191">
        <v>1189</v>
      </c>
      <c r="K1191" s="9" t="s">
        <v>2527</v>
      </c>
    </row>
    <row r="1192" spans="10:11" x14ac:dyDescent="0.25">
      <c r="J1192">
        <v>1190</v>
      </c>
      <c r="K1192" s="9" t="s">
        <v>2528</v>
      </c>
    </row>
    <row r="1193" spans="10:11" x14ac:dyDescent="0.25">
      <c r="J1193">
        <v>1191</v>
      </c>
      <c r="K1193" s="9" t="s">
        <v>2529</v>
      </c>
    </row>
    <row r="1194" spans="10:11" x14ac:dyDescent="0.25">
      <c r="J1194">
        <v>1192</v>
      </c>
      <c r="K1194" s="9" t="s">
        <v>2530</v>
      </c>
    </row>
    <row r="1195" spans="10:11" x14ac:dyDescent="0.25">
      <c r="J1195">
        <v>1193</v>
      </c>
      <c r="K1195" s="9" t="s">
        <v>2531</v>
      </c>
    </row>
    <row r="1196" spans="10:11" x14ac:dyDescent="0.25">
      <c r="J1196">
        <v>1194</v>
      </c>
      <c r="K1196" s="9" t="s">
        <v>2532</v>
      </c>
    </row>
    <row r="1197" spans="10:11" x14ac:dyDescent="0.25">
      <c r="J1197">
        <v>1195</v>
      </c>
      <c r="K1197" s="9" t="s">
        <v>2533</v>
      </c>
    </row>
    <row r="1198" spans="10:11" x14ac:dyDescent="0.25">
      <c r="J1198">
        <v>1196</v>
      </c>
      <c r="K1198" s="9" t="s">
        <v>2534</v>
      </c>
    </row>
    <row r="1199" spans="10:11" x14ac:dyDescent="0.25">
      <c r="J1199">
        <v>1197</v>
      </c>
      <c r="K1199" s="9" t="s">
        <v>2535</v>
      </c>
    </row>
    <row r="1200" spans="10:11" x14ac:dyDescent="0.25">
      <c r="J1200">
        <v>1198</v>
      </c>
      <c r="K1200" s="9" t="s">
        <v>2536</v>
      </c>
    </row>
    <row r="1201" spans="10:11" x14ac:dyDescent="0.25">
      <c r="J1201">
        <v>1199</v>
      </c>
      <c r="K1201" s="9" t="s">
        <v>2537</v>
      </c>
    </row>
    <row r="1202" spans="10:11" x14ac:dyDescent="0.25">
      <c r="J1202">
        <v>1200</v>
      </c>
      <c r="K1202" s="9" t="s">
        <v>2538</v>
      </c>
    </row>
    <row r="1203" spans="10:11" x14ac:dyDescent="0.25">
      <c r="J1203">
        <v>1201</v>
      </c>
      <c r="K1203" s="9" t="s">
        <v>2539</v>
      </c>
    </row>
    <row r="1204" spans="10:11" x14ac:dyDescent="0.25">
      <c r="J1204">
        <v>1202</v>
      </c>
      <c r="K1204" s="9" t="s">
        <v>2540</v>
      </c>
    </row>
    <row r="1205" spans="10:11" x14ac:dyDescent="0.25">
      <c r="J1205">
        <v>1203</v>
      </c>
      <c r="K1205" s="9" t="s">
        <v>2541</v>
      </c>
    </row>
    <row r="1206" spans="10:11" x14ac:dyDescent="0.25">
      <c r="J1206">
        <v>1204</v>
      </c>
      <c r="K1206" s="9" t="s">
        <v>2542</v>
      </c>
    </row>
    <row r="1207" spans="10:11" x14ac:dyDescent="0.25">
      <c r="J1207">
        <v>1205</v>
      </c>
      <c r="K1207" s="9" t="s">
        <v>2543</v>
      </c>
    </row>
    <row r="1208" spans="10:11" x14ac:dyDescent="0.25">
      <c r="J1208">
        <v>1206</v>
      </c>
      <c r="K1208" s="9" t="s">
        <v>2544</v>
      </c>
    </row>
    <row r="1209" spans="10:11" x14ac:dyDescent="0.25">
      <c r="J1209">
        <v>1207</v>
      </c>
      <c r="K1209" s="9" t="s">
        <v>2545</v>
      </c>
    </row>
    <row r="1210" spans="10:11" x14ac:dyDescent="0.25">
      <c r="J1210">
        <v>1208</v>
      </c>
      <c r="K1210" s="9" t="s">
        <v>2546</v>
      </c>
    </row>
    <row r="1211" spans="10:11" x14ac:dyDescent="0.25">
      <c r="J1211">
        <v>1209</v>
      </c>
      <c r="K1211" s="9" t="s">
        <v>2547</v>
      </c>
    </row>
    <row r="1212" spans="10:11" x14ac:dyDescent="0.25">
      <c r="J1212">
        <v>1210</v>
      </c>
      <c r="K1212" s="9" t="s">
        <v>2548</v>
      </c>
    </row>
    <row r="1213" spans="10:11" x14ac:dyDescent="0.25">
      <c r="J1213">
        <v>1211</v>
      </c>
      <c r="K1213" s="9" t="s">
        <v>2549</v>
      </c>
    </row>
    <row r="1214" spans="10:11" x14ac:dyDescent="0.25">
      <c r="J1214">
        <v>1212</v>
      </c>
      <c r="K1214" s="9" t="s">
        <v>2550</v>
      </c>
    </row>
    <row r="1215" spans="10:11" x14ac:dyDescent="0.25">
      <c r="J1215">
        <v>1213</v>
      </c>
      <c r="K1215" s="9" t="s">
        <v>2551</v>
      </c>
    </row>
    <row r="1216" spans="10:11" x14ac:dyDescent="0.25">
      <c r="J1216">
        <v>1214</v>
      </c>
      <c r="K1216" s="9" t="s">
        <v>2552</v>
      </c>
    </row>
    <row r="1217" spans="10:11" x14ac:dyDescent="0.25">
      <c r="J1217">
        <v>1215</v>
      </c>
      <c r="K1217" s="9" t="s">
        <v>2553</v>
      </c>
    </row>
    <row r="1218" spans="10:11" x14ac:dyDescent="0.25">
      <c r="J1218">
        <v>1216</v>
      </c>
      <c r="K1218" s="9" t="s">
        <v>2554</v>
      </c>
    </row>
    <row r="1219" spans="10:11" x14ac:dyDescent="0.25">
      <c r="J1219">
        <v>1217</v>
      </c>
      <c r="K1219" s="9" t="s">
        <v>2555</v>
      </c>
    </row>
    <row r="1220" spans="10:11" x14ac:dyDescent="0.25">
      <c r="J1220">
        <v>1218</v>
      </c>
      <c r="K1220" s="9" t="s">
        <v>2556</v>
      </c>
    </row>
    <row r="1221" spans="10:11" x14ac:dyDescent="0.25">
      <c r="J1221">
        <v>1219</v>
      </c>
      <c r="K1221" s="9" t="s">
        <v>2557</v>
      </c>
    </row>
    <row r="1222" spans="10:11" x14ac:dyDescent="0.25">
      <c r="J1222">
        <v>1220</v>
      </c>
      <c r="K1222" s="9" t="s">
        <v>2558</v>
      </c>
    </row>
    <row r="1223" spans="10:11" x14ac:dyDescent="0.25">
      <c r="J1223">
        <v>1221</v>
      </c>
      <c r="K1223" s="9" t="s">
        <v>2559</v>
      </c>
    </row>
    <row r="1224" spans="10:11" x14ac:dyDescent="0.25">
      <c r="J1224">
        <v>1222</v>
      </c>
      <c r="K1224" s="9" t="s">
        <v>2560</v>
      </c>
    </row>
    <row r="1225" spans="10:11" x14ac:dyDescent="0.25">
      <c r="J1225">
        <v>1223</v>
      </c>
      <c r="K1225" s="9" t="s">
        <v>2561</v>
      </c>
    </row>
    <row r="1226" spans="10:11" x14ac:dyDescent="0.25">
      <c r="J1226">
        <v>1224</v>
      </c>
      <c r="K1226" s="9" t="s">
        <v>2562</v>
      </c>
    </row>
    <row r="1227" spans="10:11" x14ac:dyDescent="0.25">
      <c r="J1227">
        <v>1225</v>
      </c>
      <c r="K1227" s="9" t="s">
        <v>2563</v>
      </c>
    </row>
    <row r="1228" spans="10:11" x14ac:dyDescent="0.25">
      <c r="J1228">
        <v>1226</v>
      </c>
      <c r="K1228" s="9" t="s">
        <v>2564</v>
      </c>
    </row>
    <row r="1229" spans="10:11" x14ac:dyDescent="0.25">
      <c r="J1229">
        <v>1227</v>
      </c>
      <c r="K1229" s="9" t="s">
        <v>2565</v>
      </c>
    </row>
    <row r="1230" spans="10:11" x14ac:dyDescent="0.25">
      <c r="J1230">
        <v>1228</v>
      </c>
      <c r="K1230" s="9" t="s">
        <v>2566</v>
      </c>
    </row>
    <row r="1231" spans="10:11" x14ac:dyDescent="0.25">
      <c r="J1231">
        <v>1229</v>
      </c>
      <c r="K1231" s="9" t="s">
        <v>2567</v>
      </c>
    </row>
    <row r="1232" spans="10:11" x14ac:dyDescent="0.25">
      <c r="J1232">
        <v>1230</v>
      </c>
      <c r="K1232" s="9" t="s">
        <v>2568</v>
      </c>
    </row>
    <row r="1233" spans="10:11" x14ac:dyDescent="0.25">
      <c r="J1233">
        <v>1231</v>
      </c>
      <c r="K1233" s="9" t="s">
        <v>2569</v>
      </c>
    </row>
    <row r="1234" spans="10:11" x14ac:dyDescent="0.25">
      <c r="J1234">
        <v>1232</v>
      </c>
      <c r="K1234" s="9" t="s">
        <v>2570</v>
      </c>
    </row>
    <row r="1235" spans="10:11" x14ac:dyDescent="0.25">
      <c r="J1235">
        <v>1233</v>
      </c>
      <c r="K1235" s="9" t="s">
        <v>2571</v>
      </c>
    </row>
    <row r="1236" spans="10:11" x14ac:dyDescent="0.25">
      <c r="J1236">
        <v>1234</v>
      </c>
      <c r="K1236" s="9" t="s">
        <v>2572</v>
      </c>
    </row>
    <row r="1237" spans="10:11" x14ac:dyDescent="0.25">
      <c r="J1237">
        <v>1235</v>
      </c>
      <c r="K1237" s="9" t="s">
        <v>2573</v>
      </c>
    </row>
    <row r="1238" spans="10:11" x14ac:dyDescent="0.25">
      <c r="J1238">
        <v>1236</v>
      </c>
      <c r="K1238" s="9" t="s">
        <v>2574</v>
      </c>
    </row>
    <row r="1239" spans="10:11" x14ac:dyDescent="0.25">
      <c r="J1239">
        <v>1237</v>
      </c>
      <c r="K1239" s="9" t="s">
        <v>2575</v>
      </c>
    </row>
    <row r="1240" spans="10:11" x14ac:dyDescent="0.25">
      <c r="J1240">
        <v>1238</v>
      </c>
      <c r="K1240" s="9" t="s">
        <v>2576</v>
      </c>
    </row>
    <row r="1241" spans="10:11" x14ac:dyDescent="0.25">
      <c r="J1241">
        <v>1239</v>
      </c>
      <c r="K1241" s="9" t="s">
        <v>2577</v>
      </c>
    </row>
    <row r="1242" spans="10:11" x14ac:dyDescent="0.25">
      <c r="J1242">
        <v>1240</v>
      </c>
      <c r="K1242" s="9" t="s">
        <v>2578</v>
      </c>
    </row>
    <row r="1243" spans="10:11" x14ac:dyDescent="0.25">
      <c r="J1243">
        <v>1241</v>
      </c>
      <c r="K1243" s="9" t="s">
        <v>2579</v>
      </c>
    </row>
    <row r="1244" spans="10:11" x14ac:dyDescent="0.25">
      <c r="J1244">
        <v>1242</v>
      </c>
      <c r="K1244" s="9" t="s">
        <v>2580</v>
      </c>
    </row>
    <row r="1245" spans="10:11" x14ac:dyDescent="0.25">
      <c r="J1245">
        <v>1243</v>
      </c>
      <c r="K1245" s="9" t="s">
        <v>2581</v>
      </c>
    </row>
    <row r="1246" spans="10:11" x14ac:dyDescent="0.25">
      <c r="J1246">
        <v>1244</v>
      </c>
      <c r="K1246" s="9" t="s">
        <v>2582</v>
      </c>
    </row>
    <row r="1247" spans="10:11" x14ac:dyDescent="0.25">
      <c r="J1247">
        <v>1245</v>
      </c>
      <c r="K1247" s="9" t="s">
        <v>2583</v>
      </c>
    </row>
    <row r="1248" spans="10:11" x14ac:dyDescent="0.25">
      <c r="J1248">
        <v>1246</v>
      </c>
      <c r="K1248" s="9" t="s">
        <v>2584</v>
      </c>
    </row>
    <row r="1249" spans="10:11" x14ac:dyDescent="0.25">
      <c r="J1249">
        <v>1247</v>
      </c>
      <c r="K1249" s="9" t="s">
        <v>2585</v>
      </c>
    </row>
    <row r="1250" spans="10:11" x14ac:dyDescent="0.25">
      <c r="J1250">
        <v>1248</v>
      </c>
      <c r="K1250" s="9" t="s">
        <v>2586</v>
      </c>
    </row>
    <row r="1251" spans="10:11" x14ac:dyDescent="0.25">
      <c r="J1251">
        <v>1249</v>
      </c>
      <c r="K1251" s="9" t="s">
        <v>2587</v>
      </c>
    </row>
    <row r="1252" spans="10:11" x14ac:dyDescent="0.25">
      <c r="J1252">
        <v>1250</v>
      </c>
      <c r="K1252" s="9" t="s">
        <v>2588</v>
      </c>
    </row>
    <row r="1253" spans="10:11" x14ac:dyDescent="0.25">
      <c r="J1253">
        <v>1251</v>
      </c>
      <c r="K1253" s="9" t="s">
        <v>2589</v>
      </c>
    </row>
    <row r="1254" spans="10:11" x14ac:dyDescent="0.25">
      <c r="J1254">
        <v>1252</v>
      </c>
      <c r="K1254" s="9" t="s">
        <v>2590</v>
      </c>
    </row>
    <row r="1255" spans="10:11" x14ac:dyDescent="0.25">
      <c r="J1255">
        <v>1253</v>
      </c>
      <c r="K1255" s="9" t="s">
        <v>2591</v>
      </c>
    </row>
    <row r="1256" spans="10:11" x14ac:dyDescent="0.25">
      <c r="J1256">
        <v>1254</v>
      </c>
      <c r="K1256" s="9" t="s">
        <v>2592</v>
      </c>
    </row>
    <row r="1257" spans="10:11" x14ac:dyDescent="0.25">
      <c r="J1257">
        <v>1255</v>
      </c>
      <c r="K1257" s="9" t="s">
        <v>2593</v>
      </c>
    </row>
    <row r="1258" spans="10:11" x14ac:dyDescent="0.25">
      <c r="J1258">
        <v>1256</v>
      </c>
      <c r="K1258" s="9" t="s">
        <v>2594</v>
      </c>
    </row>
    <row r="1259" spans="10:11" x14ac:dyDescent="0.25">
      <c r="J1259">
        <v>1257</v>
      </c>
      <c r="K1259" s="9" t="s">
        <v>2595</v>
      </c>
    </row>
    <row r="1260" spans="10:11" x14ac:dyDescent="0.25">
      <c r="J1260">
        <v>1258</v>
      </c>
      <c r="K1260" s="9" t="s">
        <v>2596</v>
      </c>
    </row>
    <row r="1261" spans="10:11" x14ac:dyDescent="0.25">
      <c r="J1261">
        <v>1259</v>
      </c>
      <c r="K1261" s="9" t="s">
        <v>2597</v>
      </c>
    </row>
    <row r="1262" spans="10:11" x14ac:dyDescent="0.25">
      <c r="J1262">
        <v>1260</v>
      </c>
      <c r="K1262" s="9" t="s">
        <v>2598</v>
      </c>
    </row>
    <row r="1263" spans="10:11" x14ac:dyDescent="0.25">
      <c r="J1263">
        <v>1261</v>
      </c>
      <c r="K1263" s="9" t="s">
        <v>2599</v>
      </c>
    </row>
    <row r="1264" spans="10:11" x14ac:dyDescent="0.25">
      <c r="J1264">
        <v>1262</v>
      </c>
      <c r="K1264" s="9" t="s">
        <v>2600</v>
      </c>
    </row>
    <row r="1265" spans="10:11" x14ac:dyDescent="0.25">
      <c r="J1265">
        <v>1263</v>
      </c>
      <c r="K1265" s="9" t="s">
        <v>2601</v>
      </c>
    </row>
    <row r="1266" spans="10:11" x14ac:dyDescent="0.25">
      <c r="J1266">
        <v>1264</v>
      </c>
      <c r="K1266" s="9" t="s">
        <v>2602</v>
      </c>
    </row>
    <row r="1267" spans="10:11" x14ac:dyDescent="0.25">
      <c r="J1267">
        <v>1265</v>
      </c>
      <c r="K1267" s="9" t="s">
        <v>2603</v>
      </c>
    </row>
    <row r="1268" spans="10:11" x14ac:dyDescent="0.25">
      <c r="J1268">
        <v>1266</v>
      </c>
      <c r="K1268" s="9" t="s">
        <v>2604</v>
      </c>
    </row>
    <row r="1269" spans="10:11" x14ac:dyDescent="0.25">
      <c r="J1269">
        <v>1267</v>
      </c>
      <c r="K1269" s="9" t="s">
        <v>2605</v>
      </c>
    </row>
    <row r="1270" spans="10:11" x14ac:dyDescent="0.25">
      <c r="J1270">
        <v>1268</v>
      </c>
      <c r="K1270" s="9" t="s">
        <v>2606</v>
      </c>
    </row>
    <row r="1271" spans="10:11" x14ac:dyDescent="0.25">
      <c r="J1271">
        <v>1269</v>
      </c>
      <c r="K1271" s="9" t="s">
        <v>2607</v>
      </c>
    </row>
    <row r="1272" spans="10:11" x14ac:dyDescent="0.25">
      <c r="J1272">
        <v>1270</v>
      </c>
      <c r="K1272" s="9" t="s">
        <v>2608</v>
      </c>
    </row>
    <row r="1273" spans="10:11" x14ac:dyDescent="0.25">
      <c r="J1273">
        <v>1271</v>
      </c>
      <c r="K1273" s="9" t="s">
        <v>2609</v>
      </c>
    </row>
    <row r="1274" spans="10:11" x14ac:dyDescent="0.25">
      <c r="J1274">
        <v>1272</v>
      </c>
      <c r="K1274" s="9" t="s">
        <v>2610</v>
      </c>
    </row>
    <row r="1275" spans="10:11" x14ac:dyDescent="0.25">
      <c r="J1275">
        <v>1273</v>
      </c>
      <c r="K1275" s="9" t="s">
        <v>2611</v>
      </c>
    </row>
    <row r="1276" spans="10:11" x14ac:dyDescent="0.25">
      <c r="J1276">
        <v>1274</v>
      </c>
      <c r="K1276" s="9" t="s">
        <v>2612</v>
      </c>
    </row>
    <row r="1277" spans="10:11" x14ac:dyDescent="0.25">
      <c r="J1277">
        <v>1275</v>
      </c>
      <c r="K1277" s="9" t="s">
        <v>2613</v>
      </c>
    </row>
    <row r="1278" spans="10:11" x14ac:dyDescent="0.25">
      <c r="J1278">
        <v>1276</v>
      </c>
      <c r="K1278" s="9" t="s">
        <v>2614</v>
      </c>
    </row>
    <row r="1279" spans="10:11" x14ac:dyDescent="0.25">
      <c r="J1279">
        <v>1277</v>
      </c>
      <c r="K1279" s="9" t="s">
        <v>2615</v>
      </c>
    </row>
    <row r="1280" spans="10:11" x14ac:dyDescent="0.25">
      <c r="J1280">
        <v>1278</v>
      </c>
      <c r="K1280" s="9" t="s">
        <v>2616</v>
      </c>
    </row>
    <row r="1281" spans="10:11" x14ac:dyDescent="0.25">
      <c r="J1281">
        <v>1279</v>
      </c>
      <c r="K1281" s="9" t="s">
        <v>2617</v>
      </c>
    </row>
    <row r="1282" spans="10:11" x14ac:dyDescent="0.25">
      <c r="J1282">
        <v>1280</v>
      </c>
      <c r="K1282" s="9" t="s">
        <v>2618</v>
      </c>
    </row>
    <row r="1283" spans="10:11" x14ac:dyDescent="0.25">
      <c r="J1283">
        <v>1281</v>
      </c>
      <c r="K1283" s="9" t="s">
        <v>2619</v>
      </c>
    </row>
    <row r="1284" spans="10:11" x14ac:dyDescent="0.25">
      <c r="J1284">
        <v>1282</v>
      </c>
      <c r="K1284" s="9" t="s">
        <v>2620</v>
      </c>
    </row>
    <row r="1285" spans="10:11" x14ac:dyDescent="0.25">
      <c r="J1285">
        <v>1283</v>
      </c>
      <c r="K1285" s="9" t="s">
        <v>2621</v>
      </c>
    </row>
    <row r="1286" spans="10:11" x14ac:dyDescent="0.25">
      <c r="J1286">
        <v>1284</v>
      </c>
      <c r="K1286" s="9" t="s">
        <v>2622</v>
      </c>
    </row>
    <row r="1287" spans="10:11" x14ac:dyDescent="0.25">
      <c r="J1287">
        <v>1285</v>
      </c>
      <c r="K1287" s="9" t="s">
        <v>2623</v>
      </c>
    </row>
    <row r="1288" spans="10:11" x14ac:dyDescent="0.25">
      <c r="J1288">
        <v>1286</v>
      </c>
      <c r="K1288" s="9" t="s">
        <v>2624</v>
      </c>
    </row>
    <row r="1289" spans="10:11" x14ac:dyDescent="0.25">
      <c r="J1289">
        <v>1287</v>
      </c>
      <c r="K1289" s="9" t="s">
        <v>2625</v>
      </c>
    </row>
    <row r="1290" spans="10:11" x14ac:dyDescent="0.25">
      <c r="J1290">
        <v>1288</v>
      </c>
      <c r="K1290" s="9" t="s">
        <v>2626</v>
      </c>
    </row>
    <row r="1291" spans="10:11" x14ac:dyDescent="0.25">
      <c r="J1291">
        <v>1289</v>
      </c>
      <c r="K1291" s="9" t="s">
        <v>2627</v>
      </c>
    </row>
    <row r="1292" spans="10:11" x14ac:dyDescent="0.25">
      <c r="J1292">
        <v>1290</v>
      </c>
      <c r="K1292" s="9" t="s">
        <v>2628</v>
      </c>
    </row>
    <row r="1293" spans="10:11" x14ac:dyDescent="0.25">
      <c r="J1293">
        <v>1291</v>
      </c>
      <c r="K1293" s="9" t="s">
        <v>2629</v>
      </c>
    </row>
    <row r="1294" spans="10:11" x14ac:dyDescent="0.25">
      <c r="J1294">
        <v>1292</v>
      </c>
      <c r="K1294" s="9" t="s">
        <v>2630</v>
      </c>
    </row>
    <row r="1295" spans="10:11" x14ac:dyDescent="0.25">
      <c r="J1295">
        <v>1293</v>
      </c>
      <c r="K1295" s="9" t="s">
        <v>2631</v>
      </c>
    </row>
    <row r="1296" spans="10:11" x14ac:dyDescent="0.25">
      <c r="J1296">
        <v>1294</v>
      </c>
      <c r="K1296" s="9" t="s">
        <v>2632</v>
      </c>
    </row>
    <row r="1297" spans="10:11" x14ac:dyDescent="0.25">
      <c r="J1297">
        <v>1295</v>
      </c>
      <c r="K1297" s="9" t="s">
        <v>2633</v>
      </c>
    </row>
    <row r="1298" spans="10:11" x14ac:dyDescent="0.25">
      <c r="J1298">
        <v>1296</v>
      </c>
      <c r="K1298" s="9" t="s">
        <v>2634</v>
      </c>
    </row>
    <row r="1299" spans="10:11" x14ac:dyDescent="0.25">
      <c r="J1299">
        <v>1297</v>
      </c>
      <c r="K1299" s="9" t="s">
        <v>2635</v>
      </c>
    </row>
    <row r="1300" spans="10:11" x14ac:dyDescent="0.25">
      <c r="J1300">
        <v>1298</v>
      </c>
      <c r="K1300" s="9" t="s">
        <v>2636</v>
      </c>
    </row>
    <row r="1301" spans="10:11" x14ac:dyDescent="0.25">
      <c r="J1301">
        <v>1299</v>
      </c>
      <c r="K1301" s="9" t="s">
        <v>2637</v>
      </c>
    </row>
    <row r="1302" spans="10:11" x14ac:dyDescent="0.25">
      <c r="J1302">
        <v>1300</v>
      </c>
      <c r="K1302" s="9" t="s">
        <v>2638</v>
      </c>
    </row>
    <row r="1303" spans="10:11" x14ac:dyDescent="0.25">
      <c r="J1303">
        <v>1301</v>
      </c>
      <c r="K1303" s="9" t="s">
        <v>2639</v>
      </c>
    </row>
    <row r="1304" spans="10:11" x14ac:dyDescent="0.25">
      <c r="J1304">
        <v>1302</v>
      </c>
      <c r="K1304" s="9" t="s">
        <v>2640</v>
      </c>
    </row>
    <row r="1305" spans="10:11" x14ac:dyDescent="0.25">
      <c r="J1305">
        <v>1303</v>
      </c>
      <c r="K1305" s="9" t="s">
        <v>2641</v>
      </c>
    </row>
    <row r="1306" spans="10:11" x14ac:dyDescent="0.25">
      <c r="J1306">
        <v>1304</v>
      </c>
      <c r="K1306" s="9" t="s">
        <v>2642</v>
      </c>
    </row>
    <row r="1307" spans="10:11" x14ac:dyDescent="0.25">
      <c r="J1307">
        <v>1305</v>
      </c>
      <c r="K1307" s="9" t="s">
        <v>2643</v>
      </c>
    </row>
    <row r="1308" spans="10:11" x14ac:dyDescent="0.25">
      <c r="J1308">
        <v>1306</v>
      </c>
      <c r="K1308" s="9" t="s">
        <v>2644</v>
      </c>
    </row>
    <row r="1309" spans="10:11" x14ac:dyDescent="0.25">
      <c r="J1309">
        <v>1307</v>
      </c>
      <c r="K1309" s="9" t="s">
        <v>2645</v>
      </c>
    </row>
    <row r="1310" spans="10:11" x14ac:dyDescent="0.25">
      <c r="J1310">
        <v>1308</v>
      </c>
      <c r="K1310" s="9" t="s">
        <v>2646</v>
      </c>
    </row>
    <row r="1311" spans="10:11" x14ac:dyDescent="0.25">
      <c r="J1311">
        <v>1309</v>
      </c>
      <c r="K1311" s="9" t="s">
        <v>2647</v>
      </c>
    </row>
    <row r="1312" spans="10:11" x14ac:dyDescent="0.25">
      <c r="J1312">
        <v>1310</v>
      </c>
      <c r="K1312" s="9" t="s">
        <v>2648</v>
      </c>
    </row>
    <row r="1313" spans="10:11" x14ac:dyDescent="0.25">
      <c r="J1313">
        <v>1311</v>
      </c>
      <c r="K1313" s="9" t="s">
        <v>2649</v>
      </c>
    </row>
    <row r="1314" spans="10:11" x14ac:dyDescent="0.25">
      <c r="J1314">
        <v>1312</v>
      </c>
      <c r="K1314" s="9" t="s">
        <v>2650</v>
      </c>
    </row>
    <row r="1315" spans="10:11" x14ac:dyDescent="0.25">
      <c r="J1315">
        <v>1313</v>
      </c>
      <c r="K1315" s="9" t="s">
        <v>2651</v>
      </c>
    </row>
    <row r="1316" spans="10:11" x14ac:dyDescent="0.25">
      <c r="J1316">
        <v>1314</v>
      </c>
      <c r="K1316" s="9" t="s">
        <v>2652</v>
      </c>
    </row>
    <row r="1317" spans="10:11" x14ac:dyDescent="0.25">
      <c r="J1317">
        <v>1315</v>
      </c>
      <c r="K1317" s="9" t="s">
        <v>2653</v>
      </c>
    </row>
    <row r="1318" spans="10:11" x14ac:dyDescent="0.25">
      <c r="J1318">
        <v>1316</v>
      </c>
      <c r="K1318" s="9" t="s">
        <v>2654</v>
      </c>
    </row>
    <row r="1319" spans="10:11" x14ac:dyDescent="0.25">
      <c r="J1319">
        <v>1317</v>
      </c>
      <c r="K1319" s="9" t="s">
        <v>2655</v>
      </c>
    </row>
    <row r="1320" spans="10:11" x14ac:dyDescent="0.25">
      <c r="J1320">
        <v>1318</v>
      </c>
      <c r="K1320" s="9" t="s">
        <v>2656</v>
      </c>
    </row>
    <row r="1321" spans="10:11" x14ac:dyDescent="0.25">
      <c r="J1321">
        <v>1319</v>
      </c>
      <c r="K1321" s="9" t="s">
        <v>2657</v>
      </c>
    </row>
    <row r="1322" spans="10:11" x14ac:dyDescent="0.25">
      <c r="J1322">
        <v>1320</v>
      </c>
      <c r="K1322" s="9" t="s">
        <v>2658</v>
      </c>
    </row>
    <row r="1323" spans="10:11" x14ac:dyDescent="0.25">
      <c r="J1323">
        <v>1321</v>
      </c>
      <c r="K1323" s="9" t="s">
        <v>2659</v>
      </c>
    </row>
    <row r="1324" spans="10:11" x14ac:dyDescent="0.25">
      <c r="J1324">
        <v>1322</v>
      </c>
      <c r="K1324" s="9" t="s">
        <v>2660</v>
      </c>
    </row>
    <row r="1325" spans="10:11" x14ac:dyDescent="0.25">
      <c r="J1325">
        <v>1323</v>
      </c>
      <c r="K1325" s="9" t="s">
        <v>2661</v>
      </c>
    </row>
    <row r="1326" spans="10:11" x14ac:dyDescent="0.25">
      <c r="J1326">
        <v>1324</v>
      </c>
      <c r="K1326" s="9" t="s">
        <v>2662</v>
      </c>
    </row>
    <row r="1327" spans="10:11" x14ac:dyDescent="0.25">
      <c r="J1327">
        <v>1325</v>
      </c>
      <c r="K1327" s="9" t="s">
        <v>2663</v>
      </c>
    </row>
    <row r="1328" spans="10:11" x14ac:dyDescent="0.25">
      <c r="J1328">
        <v>1326</v>
      </c>
      <c r="K1328" s="9" t="s">
        <v>2664</v>
      </c>
    </row>
    <row r="1329" spans="10:11" x14ac:dyDescent="0.25">
      <c r="J1329">
        <v>1327</v>
      </c>
      <c r="K1329" s="9" t="s">
        <v>2665</v>
      </c>
    </row>
    <row r="1330" spans="10:11" x14ac:dyDescent="0.25">
      <c r="J1330">
        <v>1328</v>
      </c>
      <c r="K1330" s="9" t="s">
        <v>2666</v>
      </c>
    </row>
    <row r="1331" spans="10:11" x14ac:dyDescent="0.25">
      <c r="J1331">
        <v>1329</v>
      </c>
      <c r="K1331" s="9" t="s">
        <v>2667</v>
      </c>
    </row>
    <row r="1332" spans="10:11" x14ac:dyDescent="0.25">
      <c r="J1332">
        <v>1330</v>
      </c>
      <c r="K1332" s="9" t="s">
        <v>2668</v>
      </c>
    </row>
    <row r="1333" spans="10:11" x14ac:dyDescent="0.25">
      <c r="J1333">
        <v>1331</v>
      </c>
      <c r="K1333" s="9" t="s">
        <v>2669</v>
      </c>
    </row>
    <row r="1334" spans="10:11" x14ac:dyDescent="0.25">
      <c r="J1334">
        <v>1332</v>
      </c>
      <c r="K1334" s="9" t="s">
        <v>2670</v>
      </c>
    </row>
    <row r="1335" spans="10:11" x14ac:dyDescent="0.25">
      <c r="J1335">
        <v>1333</v>
      </c>
      <c r="K1335" s="9" t="s">
        <v>2671</v>
      </c>
    </row>
    <row r="1336" spans="10:11" x14ac:dyDescent="0.25">
      <c r="J1336">
        <v>1334</v>
      </c>
      <c r="K1336" s="9" t="s">
        <v>2672</v>
      </c>
    </row>
    <row r="1337" spans="10:11" x14ac:dyDescent="0.25">
      <c r="J1337">
        <v>1335</v>
      </c>
      <c r="K1337" s="9" t="s">
        <v>2673</v>
      </c>
    </row>
    <row r="1338" spans="10:11" x14ac:dyDescent="0.25">
      <c r="J1338">
        <v>1336</v>
      </c>
      <c r="K1338" s="9" t="s">
        <v>2674</v>
      </c>
    </row>
    <row r="1339" spans="10:11" x14ac:dyDescent="0.25">
      <c r="J1339">
        <v>1337</v>
      </c>
      <c r="K1339" s="9" t="s">
        <v>2675</v>
      </c>
    </row>
    <row r="1340" spans="10:11" x14ac:dyDescent="0.25">
      <c r="J1340">
        <v>1338</v>
      </c>
      <c r="K1340" s="9" t="s">
        <v>2676</v>
      </c>
    </row>
    <row r="1341" spans="10:11" x14ac:dyDescent="0.25">
      <c r="J1341">
        <v>1339</v>
      </c>
      <c r="K1341" s="9" t="s">
        <v>2677</v>
      </c>
    </row>
    <row r="1342" spans="10:11" x14ac:dyDescent="0.25">
      <c r="J1342">
        <v>1340</v>
      </c>
      <c r="K1342" s="9" t="s">
        <v>2678</v>
      </c>
    </row>
    <row r="1343" spans="10:11" x14ac:dyDescent="0.25">
      <c r="J1343">
        <v>1341</v>
      </c>
      <c r="K1343" s="9" t="s">
        <v>2679</v>
      </c>
    </row>
    <row r="1344" spans="10:11" x14ac:dyDescent="0.25">
      <c r="J1344">
        <v>1342</v>
      </c>
      <c r="K1344" s="9" t="s">
        <v>2680</v>
      </c>
    </row>
    <row r="1345" spans="10:11" x14ac:dyDescent="0.25">
      <c r="J1345">
        <v>1343</v>
      </c>
      <c r="K1345" s="9" t="s">
        <v>2681</v>
      </c>
    </row>
    <row r="1346" spans="10:11" x14ac:dyDescent="0.25">
      <c r="J1346">
        <v>1344</v>
      </c>
      <c r="K1346" s="9" t="s">
        <v>2682</v>
      </c>
    </row>
    <row r="1347" spans="10:11" x14ac:dyDescent="0.25">
      <c r="J1347">
        <v>1345</v>
      </c>
      <c r="K1347" s="9" t="s">
        <v>2683</v>
      </c>
    </row>
    <row r="1348" spans="10:11" x14ac:dyDescent="0.25">
      <c r="J1348">
        <v>1346</v>
      </c>
      <c r="K1348" s="9" t="s">
        <v>2684</v>
      </c>
    </row>
    <row r="1349" spans="10:11" x14ac:dyDescent="0.25">
      <c r="J1349">
        <v>1347</v>
      </c>
      <c r="K1349" s="9" t="s">
        <v>2685</v>
      </c>
    </row>
    <row r="1350" spans="10:11" x14ac:dyDescent="0.25">
      <c r="J1350">
        <v>1348</v>
      </c>
      <c r="K1350" s="9" t="s">
        <v>2686</v>
      </c>
    </row>
    <row r="1351" spans="10:11" x14ac:dyDescent="0.25">
      <c r="J1351">
        <v>1349</v>
      </c>
      <c r="K1351" s="9" t="s">
        <v>2687</v>
      </c>
    </row>
    <row r="1352" spans="10:11" x14ac:dyDescent="0.25">
      <c r="J1352">
        <v>1350</v>
      </c>
      <c r="K1352" s="9" t="s">
        <v>2688</v>
      </c>
    </row>
    <row r="1353" spans="10:11" x14ac:dyDescent="0.25">
      <c r="J1353">
        <v>1351</v>
      </c>
      <c r="K1353" s="9" t="s">
        <v>2689</v>
      </c>
    </row>
    <row r="1354" spans="10:11" x14ac:dyDescent="0.25">
      <c r="J1354">
        <v>1352</v>
      </c>
      <c r="K1354" s="9" t="s">
        <v>1409</v>
      </c>
    </row>
    <row r="1355" spans="10:11" x14ac:dyDescent="0.25">
      <c r="J1355">
        <v>1353</v>
      </c>
      <c r="K1355" s="9" t="s">
        <v>1409</v>
      </c>
    </row>
    <row r="1356" spans="10:11" x14ac:dyDescent="0.25">
      <c r="J1356">
        <v>1354</v>
      </c>
      <c r="K1356" s="9" t="s">
        <v>1409</v>
      </c>
    </row>
    <row r="1357" spans="10:11" x14ac:dyDescent="0.25">
      <c r="J1357">
        <v>1355</v>
      </c>
      <c r="K1357" s="9" t="s">
        <v>1409</v>
      </c>
    </row>
    <row r="1358" spans="10:11" x14ac:dyDescent="0.25">
      <c r="J1358">
        <v>1356</v>
      </c>
      <c r="K1358" s="9" t="s">
        <v>1409</v>
      </c>
    </row>
    <row r="1359" spans="10:11" x14ac:dyDescent="0.25">
      <c r="J1359">
        <v>1357</v>
      </c>
      <c r="K1359" s="9" t="s">
        <v>1409</v>
      </c>
    </row>
    <row r="1360" spans="10:11" x14ac:dyDescent="0.25">
      <c r="J1360">
        <v>1358</v>
      </c>
      <c r="K1360" s="9" t="s">
        <v>1409</v>
      </c>
    </row>
    <row r="1361" spans="10:11" x14ac:dyDescent="0.25">
      <c r="J1361">
        <v>1359</v>
      </c>
      <c r="K1361" s="9" t="s">
        <v>1409</v>
      </c>
    </row>
    <row r="1362" spans="10:11" x14ac:dyDescent="0.25">
      <c r="J1362">
        <v>1360</v>
      </c>
      <c r="K1362" s="9" t="s">
        <v>1409</v>
      </c>
    </row>
    <row r="1363" spans="10:11" x14ac:dyDescent="0.25">
      <c r="J1363">
        <v>1361</v>
      </c>
      <c r="K1363" s="9" t="s">
        <v>1409</v>
      </c>
    </row>
    <row r="1364" spans="10:11" x14ac:dyDescent="0.25">
      <c r="J1364">
        <v>1362</v>
      </c>
      <c r="K1364" s="9" t="s">
        <v>1409</v>
      </c>
    </row>
    <row r="1365" spans="10:11" x14ac:dyDescent="0.25">
      <c r="J1365">
        <v>1363</v>
      </c>
      <c r="K1365" s="9" t="s">
        <v>1409</v>
      </c>
    </row>
    <row r="1366" spans="10:11" x14ac:dyDescent="0.25">
      <c r="J1366">
        <v>1364</v>
      </c>
      <c r="K1366" s="9" t="s">
        <v>1409</v>
      </c>
    </row>
    <row r="1367" spans="10:11" x14ac:dyDescent="0.25">
      <c r="J1367">
        <v>1365</v>
      </c>
      <c r="K1367" s="9" t="s">
        <v>1409</v>
      </c>
    </row>
    <row r="1368" spans="10:11" x14ac:dyDescent="0.25">
      <c r="J1368">
        <v>1366</v>
      </c>
      <c r="K1368" s="9" t="s">
        <v>1409</v>
      </c>
    </row>
    <row r="1369" spans="10:11" x14ac:dyDescent="0.25">
      <c r="J1369">
        <v>1367</v>
      </c>
      <c r="K1369" s="9" t="s">
        <v>1409</v>
      </c>
    </row>
    <row r="1370" spans="10:11" x14ac:dyDescent="0.25">
      <c r="J1370">
        <v>1368</v>
      </c>
      <c r="K1370" s="9" t="s">
        <v>1409</v>
      </c>
    </row>
    <row r="1371" spans="10:11" x14ac:dyDescent="0.25">
      <c r="J1371">
        <v>1369</v>
      </c>
      <c r="K1371" s="9" t="s">
        <v>1409</v>
      </c>
    </row>
    <row r="1372" spans="10:11" x14ac:dyDescent="0.25">
      <c r="J1372">
        <v>1370</v>
      </c>
      <c r="K1372" s="9" t="s">
        <v>1409</v>
      </c>
    </row>
    <row r="1373" spans="10:11" x14ac:dyDescent="0.25">
      <c r="J1373">
        <v>1371</v>
      </c>
      <c r="K1373" s="9" t="s">
        <v>1409</v>
      </c>
    </row>
    <row r="1374" spans="10:11" x14ac:dyDescent="0.25">
      <c r="J1374">
        <v>1372</v>
      </c>
      <c r="K1374" s="9" t="s">
        <v>1409</v>
      </c>
    </row>
    <row r="1375" spans="10:11" x14ac:dyDescent="0.25">
      <c r="J1375">
        <v>1373</v>
      </c>
      <c r="K1375" s="9" t="s">
        <v>1409</v>
      </c>
    </row>
    <row r="1376" spans="10:11" x14ac:dyDescent="0.25">
      <c r="J1376">
        <v>1374</v>
      </c>
      <c r="K1376" s="9" t="s">
        <v>1409</v>
      </c>
    </row>
    <row r="1377" spans="10:11" x14ac:dyDescent="0.25">
      <c r="J1377">
        <v>1375</v>
      </c>
      <c r="K1377" s="9" t="s">
        <v>1409</v>
      </c>
    </row>
    <row r="1378" spans="10:11" x14ac:dyDescent="0.25">
      <c r="J1378">
        <v>1376</v>
      </c>
      <c r="K1378" s="9" t="s">
        <v>1409</v>
      </c>
    </row>
    <row r="1379" spans="10:11" x14ac:dyDescent="0.25">
      <c r="J1379">
        <v>1377</v>
      </c>
      <c r="K1379" s="9" t="s">
        <v>1409</v>
      </c>
    </row>
    <row r="1380" spans="10:11" x14ac:dyDescent="0.25">
      <c r="J1380">
        <v>1378</v>
      </c>
      <c r="K1380" s="9" t="s">
        <v>1409</v>
      </c>
    </row>
    <row r="1381" spans="10:11" x14ac:dyDescent="0.25">
      <c r="J1381">
        <v>1379</v>
      </c>
      <c r="K1381" s="9" t="s">
        <v>1409</v>
      </c>
    </row>
    <row r="1382" spans="10:11" x14ac:dyDescent="0.25">
      <c r="J1382">
        <v>1380</v>
      </c>
      <c r="K1382" s="9" t="s">
        <v>1409</v>
      </c>
    </row>
    <row r="1383" spans="10:11" x14ac:dyDescent="0.25">
      <c r="J1383">
        <v>1381</v>
      </c>
      <c r="K1383" s="9" t="s">
        <v>1409</v>
      </c>
    </row>
    <row r="1384" spans="10:11" x14ac:dyDescent="0.25">
      <c r="J1384">
        <v>1382</v>
      </c>
      <c r="K1384" s="9" t="s">
        <v>1409</v>
      </c>
    </row>
    <row r="1385" spans="10:11" x14ac:dyDescent="0.25">
      <c r="J1385">
        <v>1383</v>
      </c>
      <c r="K1385" s="9" t="s">
        <v>1409</v>
      </c>
    </row>
    <row r="1386" spans="10:11" x14ac:dyDescent="0.25">
      <c r="J1386">
        <v>1384</v>
      </c>
      <c r="K1386" s="9" t="s">
        <v>1409</v>
      </c>
    </row>
    <row r="1387" spans="10:11" x14ac:dyDescent="0.25">
      <c r="J1387">
        <v>1385</v>
      </c>
      <c r="K1387" s="9" t="s">
        <v>1409</v>
      </c>
    </row>
    <row r="1388" spans="10:11" x14ac:dyDescent="0.25">
      <c r="J1388">
        <v>1386</v>
      </c>
      <c r="K1388" s="9" t="s">
        <v>1409</v>
      </c>
    </row>
    <row r="1389" spans="10:11" x14ac:dyDescent="0.25">
      <c r="J1389">
        <v>1387</v>
      </c>
      <c r="K1389" s="9" t="s">
        <v>1409</v>
      </c>
    </row>
    <row r="1390" spans="10:11" x14ac:dyDescent="0.25">
      <c r="J1390">
        <v>1388</v>
      </c>
      <c r="K1390" s="9" t="s">
        <v>1409</v>
      </c>
    </row>
    <row r="1391" spans="10:11" x14ac:dyDescent="0.25">
      <c r="J1391">
        <v>1389</v>
      </c>
      <c r="K1391" s="9" t="s">
        <v>1409</v>
      </c>
    </row>
    <row r="1392" spans="10:11" x14ac:dyDescent="0.25">
      <c r="J1392">
        <v>1390</v>
      </c>
      <c r="K1392" s="9" t="s">
        <v>1409</v>
      </c>
    </row>
    <row r="1393" spans="10:11" x14ac:dyDescent="0.25">
      <c r="J1393">
        <v>1391</v>
      </c>
      <c r="K1393" s="9" t="s">
        <v>1409</v>
      </c>
    </row>
    <row r="1394" spans="10:11" x14ac:dyDescent="0.25">
      <c r="J1394">
        <v>1392</v>
      </c>
      <c r="K1394" s="9" t="s">
        <v>1409</v>
      </c>
    </row>
    <row r="1395" spans="10:11" x14ac:dyDescent="0.25">
      <c r="J1395">
        <v>1393</v>
      </c>
      <c r="K1395" s="9" t="s">
        <v>1409</v>
      </c>
    </row>
    <row r="1396" spans="10:11" x14ac:dyDescent="0.25">
      <c r="J1396">
        <v>1394</v>
      </c>
      <c r="K1396" s="9" t="s">
        <v>1409</v>
      </c>
    </row>
    <row r="1397" spans="10:11" x14ac:dyDescent="0.25">
      <c r="J1397">
        <v>1395</v>
      </c>
      <c r="K1397" s="9" t="s">
        <v>1409</v>
      </c>
    </row>
    <row r="1398" spans="10:11" x14ac:dyDescent="0.25">
      <c r="J1398">
        <v>1396</v>
      </c>
      <c r="K1398" s="9" t="s">
        <v>1409</v>
      </c>
    </row>
    <row r="1399" spans="10:11" x14ac:dyDescent="0.25">
      <c r="J1399">
        <v>1397</v>
      </c>
      <c r="K1399" s="9" t="s">
        <v>1409</v>
      </c>
    </row>
    <row r="1400" spans="10:11" x14ac:dyDescent="0.25">
      <c r="J1400">
        <v>1398</v>
      </c>
      <c r="K1400" s="9" t="s">
        <v>1409</v>
      </c>
    </row>
    <row r="1401" spans="10:11" x14ac:dyDescent="0.25">
      <c r="J1401">
        <v>1399</v>
      </c>
      <c r="K1401" s="9" t="s">
        <v>1409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6"/>
  <sheetViews>
    <sheetView workbookViewId="0">
      <selection activeCell="D1" sqref="D1"/>
    </sheetView>
  </sheetViews>
  <sheetFormatPr defaultRowHeight="15" x14ac:dyDescent="0.25"/>
  <cols>
    <col min="1" max="1" width="21.85546875" customWidth="1"/>
    <col min="2" max="2" width="5.140625" style="5" customWidth="1"/>
    <col min="3" max="3" width="14" style="6" customWidth="1"/>
    <col min="4" max="4" width="5.5703125" customWidth="1"/>
    <col min="5" max="5" width="14.42578125" style="7" customWidth="1"/>
    <col min="6" max="6" width="6.28515625" style="2" customWidth="1"/>
    <col min="7" max="7" width="13.7109375" style="8" customWidth="1"/>
  </cols>
  <sheetData>
    <row r="1" spans="1:7" x14ac:dyDescent="0.25">
      <c r="A1" t="s">
        <v>4092</v>
      </c>
      <c r="B1" s="5">
        <v>1</v>
      </c>
      <c r="C1" s="6" t="str">
        <f>VLOOKUP($B1+443,KeyValues!$J$2:$K$1401,2)</f>
        <v>Prism Ruff</v>
      </c>
      <c r="D1">
        <f t="shared" ref="D1:D64" si="0">HEX2DEC(MID($A1,4,2)&amp;MID($A1,1,2))</f>
        <v>10</v>
      </c>
      <c r="E1" s="7" t="str">
        <f>VLOOKUP($D1,KeyValues!$P$2:$Q$12,2)</f>
        <v>Specific (3*) - P</v>
      </c>
      <c r="F1" s="2">
        <f t="shared" ref="F1:F64" si="1">HEX2DEC(MID($A1,10,2)&amp;MID($A1,7,2))</f>
        <v>133</v>
      </c>
      <c r="G1" s="8" t="str">
        <f>IF($D1&gt;=5,VLOOKUP(F1,KeyValues!$G$2:$H$601,2),VLOOKUP(F1,KeyValues!$M$2:$N$20,2))</f>
        <v>Eevee</v>
      </c>
    </row>
    <row r="2" spans="1:7" x14ac:dyDescent="0.25">
      <c r="A2" t="s">
        <v>4091</v>
      </c>
      <c r="B2" s="5">
        <v>2</v>
      </c>
      <c r="C2" s="6" t="str">
        <f>VLOOKUP($B2+443,KeyValues!$J$2:$K$1401,2)</f>
        <v>Aqua Collar</v>
      </c>
      <c r="D2">
        <f t="shared" si="0"/>
        <v>10</v>
      </c>
      <c r="E2" s="7" t="str">
        <f>VLOOKUP($D2,KeyValues!$P$2:$Q$12,2)</f>
        <v>Specific (3*) - P</v>
      </c>
      <c r="F2" s="2">
        <f t="shared" si="1"/>
        <v>134</v>
      </c>
      <c r="G2" s="8" t="str">
        <f>IF($D2&gt;=5,VLOOKUP(F2,KeyValues!$G$2:$H$601,2),VLOOKUP(F2,KeyValues!$M$2:$N$20,2))</f>
        <v>Vaporeon</v>
      </c>
    </row>
    <row r="3" spans="1:7" x14ac:dyDescent="0.25">
      <c r="A3" t="s">
        <v>4090</v>
      </c>
      <c r="B3" s="5">
        <v>3</v>
      </c>
      <c r="C3" s="6" t="str">
        <f>VLOOKUP($B3+443,KeyValues!$J$2:$K$1401,2)</f>
        <v>Volt Collar</v>
      </c>
      <c r="D3">
        <f t="shared" si="0"/>
        <v>10</v>
      </c>
      <c r="E3" s="7" t="str">
        <f>VLOOKUP($D3,KeyValues!$P$2:$Q$12,2)</f>
        <v>Specific (3*) - P</v>
      </c>
      <c r="F3" s="2">
        <f t="shared" si="1"/>
        <v>135</v>
      </c>
      <c r="G3" s="8" t="str">
        <f>IF($D3&gt;=5,VLOOKUP(F3,KeyValues!$G$2:$H$601,2),VLOOKUP(F3,KeyValues!$M$2:$N$20,2))</f>
        <v>Jolteon</v>
      </c>
    </row>
    <row r="4" spans="1:7" x14ac:dyDescent="0.25">
      <c r="A4" t="s">
        <v>4089</v>
      </c>
      <c r="B4" s="5">
        <v>4</v>
      </c>
      <c r="C4" s="6" t="str">
        <f>VLOOKUP($B4+443,KeyValues!$J$2:$K$1401,2)</f>
        <v>Fire Collar</v>
      </c>
      <c r="D4">
        <f t="shared" si="0"/>
        <v>10</v>
      </c>
      <c r="E4" s="7" t="str">
        <f>VLOOKUP($D4,KeyValues!$P$2:$Q$12,2)</f>
        <v>Specific (3*) - P</v>
      </c>
      <c r="F4" s="2">
        <f t="shared" si="1"/>
        <v>136</v>
      </c>
      <c r="G4" s="8" t="str">
        <f>IF($D4&gt;=5,VLOOKUP(F4,KeyValues!$G$2:$H$601,2),VLOOKUP(F4,KeyValues!$M$2:$N$20,2))</f>
        <v>Flareon</v>
      </c>
    </row>
    <row r="5" spans="1:7" x14ac:dyDescent="0.25">
      <c r="A5" t="s">
        <v>4088</v>
      </c>
      <c r="B5" s="5">
        <v>5</v>
      </c>
      <c r="C5" s="6" t="str">
        <f>VLOOKUP($B5+443,KeyValues!$J$2:$K$1401,2)</f>
        <v>Light Collar</v>
      </c>
      <c r="D5">
        <f t="shared" si="0"/>
        <v>10</v>
      </c>
      <c r="E5" s="7" t="str">
        <f>VLOOKUP($D5,KeyValues!$P$2:$Q$12,2)</f>
        <v>Specific (3*) - P</v>
      </c>
      <c r="F5" s="2">
        <f t="shared" si="1"/>
        <v>196</v>
      </c>
      <c r="G5" s="8" t="str">
        <f>IF($D5&gt;=5,VLOOKUP(F5,KeyValues!$G$2:$H$601,2),VLOOKUP(F5,KeyValues!$M$2:$N$20,2))</f>
        <v>Espeon</v>
      </c>
    </row>
    <row r="6" spans="1:7" x14ac:dyDescent="0.25">
      <c r="A6" t="s">
        <v>4087</v>
      </c>
      <c r="B6" s="5">
        <v>6</v>
      </c>
      <c r="C6" s="6" t="str">
        <f>VLOOKUP($B6+443,KeyValues!$J$2:$K$1401,2)</f>
        <v>Dusk Collar</v>
      </c>
      <c r="D6">
        <f t="shared" si="0"/>
        <v>10</v>
      </c>
      <c r="E6" s="7" t="str">
        <f>VLOOKUP($D6,KeyValues!$P$2:$Q$12,2)</f>
        <v>Specific (3*) - P</v>
      </c>
      <c r="F6" s="2">
        <f t="shared" si="1"/>
        <v>197</v>
      </c>
      <c r="G6" s="8" t="str">
        <f>IF($D6&gt;=5,VLOOKUP(F6,KeyValues!$G$2:$H$601,2),VLOOKUP(F6,KeyValues!$M$2:$N$20,2))</f>
        <v>Umbreon</v>
      </c>
    </row>
    <row r="7" spans="1:7" x14ac:dyDescent="0.25">
      <c r="A7" t="s">
        <v>4086</v>
      </c>
      <c r="B7" s="5">
        <v>7</v>
      </c>
      <c r="C7" s="6" t="str">
        <f>VLOOKUP($B7+443,KeyValues!$J$2:$K$1401,2)</f>
        <v>Virid Collar</v>
      </c>
      <c r="D7">
        <f t="shared" si="0"/>
        <v>10</v>
      </c>
      <c r="E7" s="7" t="str">
        <f>VLOOKUP($D7,KeyValues!$P$2:$Q$12,2)</f>
        <v>Specific (3*) - P</v>
      </c>
      <c r="F7" s="2">
        <f t="shared" si="1"/>
        <v>512</v>
      </c>
      <c r="G7" s="8" t="str">
        <f>IF($D7&gt;=5,VLOOKUP(F7,KeyValues!$G$2:$H$601,2),VLOOKUP(F7,KeyValues!$M$2:$N$20,2))</f>
        <v>Leafeon</v>
      </c>
    </row>
    <row r="8" spans="1:7" x14ac:dyDescent="0.25">
      <c r="A8" t="s">
        <v>4085</v>
      </c>
      <c r="B8" s="5">
        <v>8</v>
      </c>
      <c r="C8" s="6" t="str">
        <f>VLOOKUP($B8+443,KeyValues!$J$2:$K$1401,2)</f>
        <v>Icy Collar</v>
      </c>
      <c r="D8">
        <f t="shared" si="0"/>
        <v>10</v>
      </c>
      <c r="E8" s="7" t="str">
        <f>VLOOKUP($D8,KeyValues!$P$2:$Q$12,2)</f>
        <v>Specific (3*) - P</v>
      </c>
      <c r="F8" s="2">
        <f t="shared" si="1"/>
        <v>513</v>
      </c>
      <c r="G8" s="8" t="str">
        <f>IF($D8&gt;=5,VLOOKUP(F8,KeyValues!$G$2:$H$601,2),VLOOKUP(F8,KeyValues!$M$2:$N$20,2))</f>
        <v>Glaceon</v>
      </c>
    </row>
    <row r="9" spans="1:7" x14ac:dyDescent="0.25">
      <c r="A9" t="s">
        <v>4084</v>
      </c>
      <c r="B9" s="5">
        <v>9</v>
      </c>
      <c r="C9" s="6" t="str">
        <f>VLOOKUP($B9+443,KeyValues!$J$2:$K$1401,2)</f>
        <v>Pep Sash</v>
      </c>
      <c r="D9">
        <f t="shared" si="0"/>
        <v>10</v>
      </c>
      <c r="E9" s="7" t="str">
        <f>VLOOKUP($D9,KeyValues!$P$2:$Q$12,2)</f>
        <v>Specific (3*) - P</v>
      </c>
      <c r="F9" s="2">
        <f t="shared" si="1"/>
        <v>263</v>
      </c>
      <c r="G9" s="8" t="str">
        <f>IF($D9&gt;=5,VLOOKUP(F9,KeyValues!$G$2:$H$601,2),VLOOKUP(F9,KeyValues!$M$2:$N$20,2))</f>
        <v>Tyrogue</v>
      </c>
    </row>
    <row r="10" spans="1:7" x14ac:dyDescent="0.25">
      <c r="A10" t="s">
        <v>4083</v>
      </c>
      <c r="B10" s="5">
        <v>10</v>
      </c>
      <c r="C10" s="6" t="str">
        <f>VLOOKUP($B10+443,KeyValues!$J$2:$K$1401,2)</f>
        <v>Counter Ruff</v>
      </c>
      <c r="D10">
        <f t="shared" si="0"/>
        <v>10</v>
      </c>
      <c r="E10" s="7" t="str">
        <f>VLOOKUP($D10,KeyValues!$P$2:$Q$12,2)</f>
        <v>Specific (3*) - P</v>
      </c>
      <c r="F10" s="2">
        <f t="shared" si="1"/>
        <v>106</v>
      </c>
      <c r="G10" s="8" t="str">
        <f>IF($D10&gt;=5,VLOOKUP(F10,KeyValues!$G$2:$H$601,2),VLOOKUP(F10,KeyValues!$M$2:$N$20,2))</f>
        <v>Hitmonlee</v>
      </c>
    </row>
    <row r="11" spans="1:7" x14ac:dyDescent="0.25">
      <c r="A11" t="s">
        <v>4082</v>
      </c>
      <c r="B11" s="5">
        <v>11</v>
      </c>
      <c r="C11" s="6" t="str">
        <f>VLOOKUP($B11+443,KeyValues!$J$2:$K$1401,2)</f>
        <v>Victory Belt</v>
      </c>
      <c r="D11">
        <f t="shared" si="0"/>
        <v>10</v>
      </c>
      <c r="E11" s="7" t="str">
        <f>VLOOKUP($D11,KeyValues!$P$2:$Q$12,2)</f>
        <v>Specific (3*) - P</v>
      </c>
      <c r="F11" s="2">
        <f t="shared" si="1"/>
        <v>107</v>
      </c>
      <c r="G11" s="8" t="str">
        <f>IF($D11&gt;=5,VLOOKUP(F11,KeyValues!$G$2:$H$601,2),VLOOKUP(F11,KeyValues!$M$2:$N$20,2))</f>
        <v>Hitmonchan</v>
      </c>
    </row>
    <row r="12" spans="1:7" x14ac:dyDescent="0.25">
      <c r="A12" t="s">
        <v>4081</v>
      </c>
      <c r="B12" s="5">
        <v>12</v>
      </c>
      <c r="C12" s="6" t="str">
        <f>VLOOKUP($B12+443,KeyValues!$J$2:$K$1401,2)</f>
        <v>Power Bangle</v>
      </c>
      <c r="D12">
        <f t="shared" si="0"/>
        <v>10</v>
      </c>
      <c r="E12" s="7" t="str">
        <f>VLOOKUP($D12,KeyValues!$P$2:$Q$12,2)</f>
        <v>Specific (3*) - P</v>
      </c>
      <c r="F12" s="2">
        <f t="shared" si="1"/>
        <v>264</v>
      </c>
      <c r="G12" s="8" t="str">
        <f>IF($D12&gt;=5,VLOOKUP(F12,KeyValues!$G$2:$H$601,2),VLOOKUP(F12,KeyValues!$M$2:$N$20,2))</f>
        <v>Hitmontop</v>
      </c>
    </row>
    <row r="13" spans="1:7" x14ac:dyDescent="0.25">
      <c r="A13" t="s">
        <v>4080</v>
      </c>
      <c r="B13" s="5">
        <v>13</v>
      </c>
      <c r="C13" s="6" t="str">
        <f>VLOOKUP($B13+443,KeyValues!$J$2:$K$1401,2)</f>
        <v>Thundershard</v>
      </c>
      <c r="D13">
        <f t="shared" si="0"/>
        <v>9</v>
      </c>
      <c r="E13" s="7" t="str">
        <f>VLOOKUP($D13,KeyValues!$P$2:$Q$12,2)</f>
        <v>Egg (3*) - P</v>
      </c>
      <c r="F13" s="2">
        <f t="shared" si="1"/>
        <v>172</v>
      </c>
      <c r="G13" s="8" t="str">
        <f>IF($D13&gt;=5,VLOOKUP(F13,KeyValues!$G$2:$H$601,2),VLOOKUP(F13,KeyValues!$M$2:$N$20,2))</f>
        <v>Pichu</v>
      </c>
    </row>
    <row r="14" spans="1:7" x14ac:dyDescent="0.25">
      <c r="A14" t="s">
        <v>4079</v>
      </c>
      <c r="B14" s="5">
        <v>14</v>
      </c>
      <c r="C14" s="6" t="str">
        <f>VLOOKUP($B14+443,KeyValues!$J$2:$K$1401,2)</f>
        <v>Fallen Star</v>
      </c>
      <c r="D14">
        <f t="shared" si="0"/>
        <v>9</v>
      </c>
      <c r="E14" s="7" t="str">
        <f>VLOOKUP($D14,KeyValues!$P$2:$Q$12,2)</f>
        <v>Egg (3*) - P</v>
      </c>
      <c r="F14" s="2">
        <f t="shared" si="1"/>
        <v>173</v>
      </c>
      <c r="G14" s="8" t="str">
        <f>IF($D14&gt;=5,VLOOKUP(F14,KeyValues!$G$2:$H$601,2),VLOOKUP(F14,KeyValues!$M$2:$N$20,2))</f>
        <v>Cleffa</v>
      </c>
    </row>
    <row r="15" spans="1:7" x14ac:dyDescent="0.25">
      <c r="A15" t="s">
        <v>4078</v>
      </c>
      <c r="B15" s="5">
        <v>15</v>
      </c>
      <c r="C15" s="6" t="str">
        <f>VLOOKUP($B15+443,KeyValues!$J$2:$K$1401,2)</f>
        <v>Fluff Dust</v>
      </c>
      <c r="D15">
        <f t="shared" si="0"/>
        <v>9</v>
      </c>
      <c r="E15" s="7" t="str">
        <f>VLOOKUP($D15,KeyValues!$P$2:$Q$12,2)</f>
        <v>Egg (3*) - P</v>
      </c>
      <c r="F15" s="2">
        <f t="shared" si="1"/>
        <v>174</v>
      </c>
      <c r="G15" s="8" t="str">
        <f>IF($D15&gt;=5,VLOOKUP(F15,KeyValues!$G$2:$H$601,2),VLOOKUP(F15,KeyValues!$M$2:$N$20,2))</f>
        <v>Igglybuff</v>
      </c>
    </row>
    <row r="16" spans="1:7" x14ac:dyDescent="0.25">
      <c r="A16" t="s">
        <v>4077</v>
      </c>
      <c r="B16" s="5">
        <v>16</v>
      </c>
      <c r="C16" s="6" t="str">
        <f>VLOOKUP($B16+443,KeyValues!$J$2:$K$1401,2)</f>
        <v>Egg Shard</v>
      </c>
      <c r="D16">
        <f t="shared" si="0"/>
        <v>9</v>
      </c>
      <c r="E16" s="7" t="str">
        <f>VLOOKUP($D16,KeyValues!$P$2:$Q$12,2)</f>
        <v>Egg (3*) - P</v>
      </c>
      <c r="F16" s="2">
        <f t="shared" si="1"/>
        <v>175</v>
      </c>
      <c r="G16" s="8" t="str">
        <f>IF($D16&gt;=5,VLOOKUP(F16,KeyValues!$G$2:$H$601,2),VLOOKUP(F16,KeyValues!$M$2:$N$20,2))</f>
        <v>Togepi</v>
      </c>
    </row>
    <row r="17" spans="1:7" x14ac:dyDescent="0.25">
      <c r="A17" t="s">
        <v>4076</v>
      </c>
      <c r="B17" s="5">
        <v>17</v>
      </c>
      <c r="C17" s="6" t="str">
        <f>VLOOKUP($B17+443,KeyValues!$J$2:$K$1401,2)</f>
        <v>Heroic Medal</v>
      </c>
      <c r="D17">
        <f t="shared" si="0"/>
        <v>9</v>
      </c>
      <c r="E17" s="7" t="str">
        <f>VLOOKUP($D17,KeyValues!$P$2:$Q$12,2)</f>
        <v>Egg (3*) - P</v>
      </c>
      <c r="F17" s="2">
        <f t="shared" si="1"/>
        <v>263</v>
      </c>
      <c r="G17" s="8" t="str">
        <f>IF($D17&gt;=5,VLOOKUP(F17,KeyValues!$G$2:$H$601,2),VLOOKUP(F17,KeyValues!$M$2:$N$20,2))</f>
        <v>Tyrogue</v>
      </c>
    </row>
    <row r="18" spans="1:7" x14ac:dyDescent="0.25">
      <c r="A18" t="s">
        <v>4075</v>
      </c>
      <c r="B18" s="5">
        <v>18</v>
      </c>
      <c r="C18" s="6" t="str">
        <f>VLOOKUP($B18+443,KeyValues!$J$2:$K$1401,2)</f>
        <v>Chic Shard</v>
      </c>
      <c r="D18">
        <f t="shared" si="0"/>
        <v>9</v>
      </c>
      <c r="E18" s="7" t="str">
        <f>VLOOKUP($D18,KeyValues!$P$2:$Q$12,2)</f>
        <v>Egg (3*) - P</v>
      </c>
      <c r="F18" s="2">
        <f t="shared" si="1"/>
        <v>265</v>
      </c>
      <c r="G18" s="8" t="str">
        <f>IF($D18&gt;=5,VLOOKUP(F18,KeyValues!$G$2:$H$601,2),VLOOKUP(F18,KeyValues!$M$2:$N$20,2))</f>
        <v>Smoochum</v>
      </c>
    </row>
    <row r="19" spans="1:7" x14ac:dyDescent="0.25">
      <c r="A19" t="s">
        <v>4074</v>
      </c>
      <c r="B19" s="5">
        <v>19</v>
      </c>
      <c r="C19" s="6" t="str">
        <f>VLOOKUP($B19+443,KeyValues!$J$2:$K$1401,2)</f>
        <v>Yellow Jewel</v>
      </c>
      <c r="D19">
        <f t="shared" si="0"/>
        <v>9</v>
      </c>
      <c r="E19" s="7" t="str">
        <f>VLOOKUP($D19,KeyValues!$P$2:$Q$12,2)</f>
        <v>Egg (3*) - P</v>
      </c>
      <c r="F19" s="2">
        <f t="shared" si="1"/>
        <v>266</v>
      </c>
      <c r="G19" s="8" t="str">
        <f>IF($D19&gt;=5,VLOOKUP(F19,KeyValues!$G$2:$H$601,2),VLOOKUP(F19,KeyValues!$M$2:$N$20,2))</f>
        <v>Elekid</v>
      </c>
    </row>
    <row r="20" spans="1:7" x14ac:dyDescent="0.25">
      <c r="A20" t="s">
        <v>4073</v>
      </c>
      <c r="B20" s="5">
        <v>20</v>
      </c>
      <c r="C20" s="6" t="str">
        <f>VLOOKUP($B20+443,KeyValues!$J$2:$K$1401,2)</f>
        <v>Red Jewel</v>
      </c>
      <c r="D20">
        <f t="shared" si="0"/>
        <v>9</v>
      </c>
      <c r="E20" s="7" t="str">
        <f>VLOOKUP($D20,KeyValues!$P$2:$Q$12,2)</f>
        <v>Egg (3*) - P</v>
      </c>
      <c r="F20" s="2">
        <f t="shared" si="1"/>
        <v>267</v>
      </c>
      <c r="G20" s="8" t="str">
        <f>IF($D20&gt;=5,VLOOKUP(F20,KeyValues!$G$2:$H$601,2),VLOOKUP(F20,KeyValues!$M$2:$N$20,2))</f>
        <v>Magby</v>
      </c>
    </row>
    <row r="21" spans="1:7" x14ac:dyDescent="0.25">
      <c r="A21" t="s">
        <v>4072</v>
      </c>
      <c r="B21" s="5">
        <v>21</v>
      </c>
      <c r="C21" s="6" t="str">
        <f>VLOOKUP($B21+443,KeyValues!$J$2:$K$1401,2)</f>
        <v>Blue Jewel</v>
      </c>
      <c r="D21">
        <f t="shared" si="0"/>
        <v>9</v>
      </c>
      <c r="E21" s="7" t="str">
        <f>VLOOKUP($D21,KeyValues!$P$2:$Q$12,2)</f>
        <v>Egg (3*) - P</v>
      </c>
      <c r="F21" s="2">
        <f t="shared" si="1"/>
        <v>326</v>
      </c>
      <c r="G21" s="8" t="str">
        <f>IF($D21&gt;=5,VLOOKUP(F21,KeyValues!$G$2:$H$601,2),VLOOKUP(F21,KeyValues!$M$2:$N$20,2))</f>
        <v>Azurill</v>
      </c>
    </row>
    <row r="22" spans="1:7" x14ac:dyDescent="0.25">
      <c r="A22" t="s">
        <v>4071</v>
      </c>
      <c r="B22" s="5">
        <v>22</v>
      </c>
      <c r="C22" s="6" t="str">
        <f>VLOOKUP($B22+443,KeyValues!$J$2:$K$1401,2)</f>
        <v>Laugh Dust</v>
      </c>
      <c r="D22">
        <f t="shared" si="0"/>
        <v>9</v>
      </c>
      <c r="E22" s="7" t="str">
        <f>VLOOKUP($D22,KeyValues!$P$2:$Q$12,2)</f>
        <v>Egg (3*) - P</v>
      </c>
      <c r="F22" s="2">
        <f t="shared" si="1"/>
        <v>392</v>
      </c>
      <c r="G22" s="8" t="str">
        <f>IF($D22&gt;=5,VLOOKUP(F22,KeyValues!$G$2:$H$601,2),VLOOKUP(F22,KeyValues!$M$2:$N$20,2))</f>
        <v>Wynaut</v>
      </c>
    </row>
    <row r="23" spans="1:7" x14ac:dyDescent="0.25">
      <c r="A23" t="s">
        <v>4070</v>
      </c>
      <c r="B23" s="5">
        <v>23</v>
      </c>
      <c r="C23" s="6" t="str">
        <f>VLOOKUP($B23+443,KeyValues!$J$2:$K$1401,2)</f>
        <v>Guard Sand</v>
      </c>
      <c r="D23">
        <f t="shared" si="0"/>
        <v>9</v>
      </c>
      <c r="E23" s="7" t="str">
        <f>VLOOKUP($D23,KeyValues!$P$2:$Q$12,2)</f>
        <v>Egg (3*) - P</v>
      </c>
      <c r="F23" s="2">
        <f t="shared" si="1"/>
        <v>480</v>
      </c>
      <c r="G23" s="8" t="str">
        <f>IF($D23&gt;=5,VLOOKUP(F23,KeyValues!$G$2:$H$601,2),VLOOKUP(F23,KeyValues!$M$2:$N$20,2))</f>
        <v>Bonsly</v>
      </c>
    </row>
    <row r="24" spans="1:7" x14ac:dyDescent="0.25">
      <c r="A24" t="s">
        <v>4069</v>
      </c>
      <c r="B24" s="5">
        <v>24</v>
      </c>
      <c r="C24" s="6" t="str">
        <f>VLOOKUP($B24+443,KeyValues!$J$2:$K$1401,2)</f>
        <v>Purple Jewel</v>
      </c>
      <c r="D24">
        <f t="shared" si="0"/>
        <v>9</v>
      </c>
      <c r="E24" s="7" t="str">
        <f>VLOOKUP($D24,KeyValues!$P$2:$Q$12,2)</f>
        <v>Egg (3*) - P</v>
      </c>
      <c r="F24" s="2">
        <f t="shared" si="1"/>
        <v>481</v>
      </c>
      <c r="G24" s="8" t="str">
        <f>IF($D24&gt;=5,VLOOKUP(F24,KeyValues!$G$2:$H$601,2),VLOOKUP(F24,KeyValues!$M$2:$N$20,2))</f>
        <v>Mime Jr.</v>
      </c>
    </row>
    <row r="25" spans="1:7" x14ac:dyDescent="0.25">
      <c r="A25" t="s">
        <v>4068</v>
      </c>
      <c r="B25" s="5">
        <v>25</v>
      </c>
      <c r="C25" s="6" t="str">
        <f>VLOOKUP($B25+443,KeyValues!$J$2:$K$1401,2)</f>
        <v>White Jewel</v>
      </c>
      <c r="D25">
        <f t="shared" si="0"/>
        <v>9</v>
      </c>
      <c r="E25" s="7" t="str">
        <f>VLOOKUP($D25,KeyValues!$P$2:$Q$12,2)</f>
        <v>Egg (3*) - P</v>
      </c>
      <c r="F25" s="2">
        <f t="shared" si="1"/>
        <v>482</v>
      </c>
      <c r="G25" s="8" t="str">
        <f>IF($D25&gt;=5,VLOOKUP(F25,KeyValues!$G$2:$H$601,2),VLOOKUP(F25,KeyValues!$M$2:$N$20,2))</f>
        <v>Happiny</v>
      </c>
    </row>
    <row r="26" spans="1:7" x14ac:dyDescent="0.25">
      <c r="A26" t="s">
        <v>4067</v>
      </c>
      <c r="B26" s="5">
        <v>26</v>
      </c>
      <c r="C26" s="6" t="str">
        <f>VLOOKUP($B26+443,KeyValues!$J$2:$K$1401,2)</f>
        <v>Brave Dust</v>
      </c>
      <c r="D26">
        <f t="shared" si="0"/>
        <v>9</v>
      </c>
      <c r="E26" s="7" t="str">
        <f>VLOOKUP($D26,KeyValues!$P$2:$Q$12,2)</f>
        <v>Egg (3*) - P</v>
      </c>
      <c r="F26" s="2">
        <f t="shared" si="1"/>
        <v>489</v>
      </c>
      <c r="G26" s="8" t="str">
        <f>IF($D26&gt;=5,VLOOKUP(F26,KeyValues!$G$2:$H$601,2),VLOOKUP(F26,KeyValues!$M$2:$N$20,2))</f>
        <v>Riolu</v>
      </c>
    </row>
    <row r="27" spans="1:7" x14ac:dyDescent="0.25">
      <c r="A27" t="s">
        <v>4066</v>
      </c>
      <c r="B27" s="5">
        <v>27</v>
      </c>
      <c r="C27" s="6" t="str">
        <f>VLOOKUP($B27+443,KeyValues!$J$2:$K$1401,2)</f>
        <v>Heal Dew</v>
      </c>
      <c r="D27">
        <f t="shared" si="0"/>
        <v>9</v>
      </c>
      <c r="E27" s="7" t="str">
        <f>VLOOKUP($D27,KeyValues!$P$2:$Q$12,2)</f>
        <v>Egg (3*) - P</v>
      </c>
      <c r="F27" s="2">
        <f t="shared" si="1"/>
        <v>500</v>
      </c>
      <c r="G27" s="8" t="str">
        <f>IF($D27&gt;=5,VLOOKUP(F27,KeyValues!$G$2:$H$601,2),VLOOKUP(F27,KeyValues!$M$2:$N$20,2))</f>
        <v>Mantyke</v>
      </c>
    </row>
    <row r="28" spans="1:7" x14ac:dyDescent="0.25">
      <c r="A28" t="s">
        <v>4065</v>
      </c>
      <c r="B28" s="5">
        <v>28</v>
      </c>
      <c r="C28" s="6" t="str">
        <f>VLOOKUP($B28+443,KeyValues!$J$2:$K$1401,2)</f>
        <v>Marine Cache</v>
      </c>
      <c r="D28">
        <f t="shared" si="0"/>
        <v>9</v>
      </c>
      <c r="E28" s="7" t="str">
        <f>VLOOKUP($D28,KeyValues!$P$2:$Q$12,2)</f>
        <v>Egg (3*) - P</v>
      </c>
      <c r="F28" s="2">
        <f t="shared" si="1"/>
        <v>531</v>
      </c>
      <c r="G28" s="8" t="str">
        <f>IF($D28&gt;=5,VLOOKUP(F28,KeyValues!$G$2:$H$601,2),VLOOKUP(F28,KeyValues!$M$2:$N$20,2))</f>
        <v>Phione</v>
      </c>
    </row>
    <row r="29" spans="1:7" x14ac:dyDescent="0.25">
      <c r="A29" t="s">
        <v>4064</v>
      </c>
      <c r="B29" s="5">
        <v>29</v>
      </c>
      <c r="C29" s="6" t="str">
        <f>VLOOKUP($B29+443,KeyValues!$J$2:$K$1401,2)</f>
        <v>Freeze Veil</v>
      </c>
      <c r="D29">
        <f t="shared" si="0"/>
        <v>8</v>
      </c>
      <c r="E29" s="7" t="str">
        <f>VLOOKUP($D29,KeyValues!$P$2:$Q$12,2)</f>
        <v>3* - P</v>
      </c>
      <c r="F29" s="2">
        <f t="shared" si="1"/>
        <v>144</v>
      </c>
      <c r="G29" s="8" t="str">
        <f>IF($D29&gt;=5,VLOOKUP(F29,KeyValues!$G$2:$H$601,2),VLOOKUP(F29,KeyValues!$M$2:$N$20,2))</f>
        <v>Articuno</v>
      </c>
    </row>
    <row r="30" spans="1:7" x14ac:dyDescent="0.25">
      <c r="A30" t="s">
        <v>4063</v>
      </c>
      <c r="B30" s="5">
        <v>30</v>
      </c>
      <c r="C30" s="6" t="str">
        <f>VLOOKUP($B30+443,KeyValues!$J$2:$K$1401,2)</f>
        <v>Thunder Veil</v>
      </c>
      <c r="D30">
        <f t="shared" si="0"/>
        <v>8</v>
      </c>
      <c r="E30" s="7" t="str">
        <f>VLOOKUP($D30,KeyValues!$P$2:$Q$12,2)</f>
        <v>3* - P</v>
      </c>
      <c r="F30" s="2">
        <f t="shared" si="1"/>
        <v>145</v>
      </c>
      <c r="G30" s="8" t="str">
        <f>IF($D30&gt;=5,VLOOKUP(F30,KeyValues!$G$2:$H$601,2),VLOOKUP(F30,KeyValues!$M$2:$N$20,2))</f>
        <v>Zapdos</v>
      </c>
    </row>
    <row r="31" spans="1:7" x14ac:dyDescent="0.25">
      <c r="A31" t="s">
        <v>4062</v>
      </c>
      <c r="B31" s="5">
        <v>31</v>
      </c>
      <c r="C31" s="6" t="str">
        <f>VLOOKUP($B31+443,KeyValues!$J$2:$K$1401,2)</f>
        <v>Fire Veil</v>
      </c>
      <c r="D31">
        <f t="shared" si="0"/>
        <v>8</v>
      </c>
      <c r="E31" s="7" t="str">
        <f>VLOOKUP($D31,KeyValues!$P$2:$Q$12,2)</f>
        <v>3* - P</v>
      </c>
      <c r="F31" s="2">
        <f t="shared" si="1"/>
        <v>146</v>
      </c>
      <c r="G31" s="8" t="str">
        <f>IF($D31&gt;=5,VLOOKUP(F31,KeyValues!$G$2:$H$601,2),VLOOKUP(F31,KeyValues!$M$2:$N$20,2))</f>
        <v>Moltres</v>
      </c>
    </row>
    <row r="32" spans="1:7" x14ac:dyDescent="0.25">
      <c r="A32" t="s">
        <v>4061</v>
      </c>
      <c r="B32" s="5">
        <v>32</v>
      </c>
      <c r="C32" s="6" t="str">
        <f>VLOOKUP($B32+443,KeyValues!$J$2:$K$1401,2)</f>
        <v>Havoc Robe</v>
      </c>
      <c r="D32">
        <f t="shared" si="0"/>
        <v>8</v>
      </c>
      <c r="E32" s="7" t="str">
        <f>VLOOKUP($D32,KeyValues!$P$2:$Q$12,2)</f>
        <v>3* - P</v>
      </c>
      <c r="F32" s="2">
        <f t="shared" si="1"/>
        <v>150</v>
      </c>
      <c r="G32" s="8" t="str">
        <f>IF($D32&gt;=5,VLOOKUP(F32,KeyValues!$G$2:$H$601,2),VLOOKUP(F32,KeyValues!$M$2:$N$20,2))</f>
        <v>Mewtwo</v>
      </c>
    </row>
    <row r="33" spans="1:7" x14ac:dyDescent="0.25">
      <c r="A33" t="s">
        <v>4060</v>
      </c>
      <c r="B33" s="5">
        <v>33</v>
      </c>
      <c r="C33" s="6" t="str">
        <f>VLOOKUP($B33+443,KeyValues!$J$2:$K$1401,2)</f>
        <v>Life Ring</v>
      </c>
      <c r="D33">
        <f t="shared" si="0"/>
        <v>8</v>
      </c>
      <c r="E33" s="7" t="str">
        <f>VLOOKUP($D33,KeyValues!$P$2:$Q$12,2)</f>
        <v>3* - P</v>
      </c>
      <c r="F33" s="2">
        <f t="shared" si="1"/>
        <v>151</v>
      </c>
      <c r="G33" s="8" t="str">
        <f>IF($D33&gt;=5,VLOOKUP(F33,KeyValues!$G$2:$H$601,2),VLOOKUP(F33,KeyValues!$M$2:$N$20,2))</f>
        <v>Mew</v>
      </c>
    </row>
    <row r="34" spans="1:7" x14ac:dyDescent="0.25">
      <c r="A34" t="s">
        <v>4059</v>
      </c>
      <c r="B34" s="5">
        <v>34</v>
      </c>
      <c r="C34" s="6" t="str">
        <f>VLOOKUP($B34+443,KeyValues!$J$2:$K$1401,2)</f>
        <v>Bolt Fang</v>
      </c>
      <c r="D34">
        <f t="shared" si="0"/>
        <v>8</v>
      </c>
      <c r="E34" s="7" t="str">
        <f>VLOOKUP($D34,KeyValues!$P$2:$Q$12,2)</f>
        <v>3* - P</v>
      </c>
      <c r="F34" s="2">
        <f t="shared" si="1"/>
        <v>270</v>
      </c>
      <c r="G34" s="8" t="str">
        <f>IF($D34&gt;=5,VLOOKUP(F34,KeyValues!$G$2:$H$601,2),VLOOKUP(F34,KeyValues!$M$2:$N$20,2))</f>
        <v>Raikou</v>
      </c>
    </row>
    <row r="35" spans="1:7" x14ac:dyDescent="0.25">
      <c r="A35" t="s">
        <v>4058</v>
      </c>
      <c r="B35" s="5">
        <v>35</v>
      </c>
      <c r="C35" s="6" t="str">
        <f>VLOOKUP($B35+443,KeyValues!$J$2:$K$1401,2)</f>
        <v>Flare Fang</v>
      </c>
      <c r="D35">
        <f t="shared" si="0"/>
        <v>8</v>
      </c>
      <c r="E35" s="7" t="str">
        <f>VLOOKUP($D35,KeyValues!$P$2:$Q$12,2)</f>
        <v>3* - P</v>
      </c>
      <c r="F35" s="2">
        <f t="shared" si="1"/>
        <v>271</v>
      </c>
      <c r="G35" s="8" t="str">
        <f>IF($D35&gt;=5,VLOOKUP(F35,KeyValues!$G$2:$H$601,2),VLOOKUP(F35,KeyValues!$M$2:$N$20,2))</f>
        <v>Entei</v>
      </c>
    </row>
    <row r="36" spans="1:7" x14ac:dyDescent="0.25">
      <c r="A36" t="s">
        <v>4057</v>
      </c>
      <c r="B36" s="5">
        <v>36</v>
      </c>
      <c r="C36" s="6" t="str">
        <f>VLOOKUP($B36+443,KeyValues!$J$2:$K$1401,2)</f>
        <v>Aqua Mantle</v>
      </c>
      <c r="D36">
        <f t="shared" si="0"/>
        <v>8</v>
      </c>
      <c r="E36" s="7" t="str">
        <f>VLOOKUP($D36,KeyValues!$P$2:$Q$12,2)</f>
        <v>3* - P</v>
      </c>
      <c r="F36" s="2">
        <f t="shared" si="1"/>
        <v>272</v>
      </c>
      <c r="G36" s="8" t="str">
        <f>IF($D36&gt;=5,VLOOKUP(F36,KeyValues!$G$2:$H$601,2),VLOOKUP(F36,KeyValues!$M$2:$N$20,2))</f>
        <v>Suicune</v>
      </c>
    </row>
    <row r="37" spans="1:7" x14ac:dyDescent="0.25">
      <c r="A37" t="s">
        <v>4056</v>
      </c>
      <c r="B37" s="5">
        <v>37</v>
      </c>
      <c r="C37" s="6" t="str">
        <f>VLOOKUP($B37+443,KeyValues!$J$2:$K$1401,2)</f>
        <v>Silver Veil</v>
      </c>
      <c r="D37">
        <f t="shared" si="0"/>
        <v>8</v>
      </c>
      <c r="E37" s="7" t="str">
        <f>VLOOKUP($D37,KeyValues!$P$2:$Q$12,2)</f>
        <v>3* - P</v>
      </c>
      <c r="F37" s="2">
        <f t="shared" si="1"/>
        <v>276</v>
      </c>
      <c r="G37" s="8" t="str">
        <f>IF($D37&gt;=5,VLOOKUP(F37,KeyValues!$G$2:$H$601,2),VLOOKUP(F37,KeyValues!$M$2:$N$20,2))</f>
        <v>Lugia</v>
      </c>
    </row>
    <row r="38" spans="1:7" x14ac:dyDescent="0.25">
      <c r="A38" t="s">
        <v>4055</v>
      </c>
      <c r="B38" s="5">
        <v>38</v>
      </c>
      <c r="C38" s="6" t="str">
        <f>VLOOKUP($B38+443,KeyValues!$J$2:$K$1401,2)</f>
        <v>Rainbow Veil</v>
      </c>
      <c r="D38">
        <f t="shared" si="0"/>
        <v>8</v>
      </c>
      <c r="E38" s="7" t="str">
        <f>VLOOKUP($D38,KeyValues!$P$2:$Q$12,2)</f>
        <v>3* - P</v>
      </c>
      <c r="F38" s="2">
        <f t="shared" si="1"/>
        <v>277</v>
      </c>
      <c r="G38" s="8" t="str">
        <f>IF($D38&gt;=5,VLOOKUP(F38,KeyValues!$G$2:$H$601,2),VLOOKUP(F38,KeyValues!$M$2:$N$20,2))</f>
        <v>Ho-Oh</v>
      </c>
    </row>
    <row r="39" spans="1:7" x14ac:dyDescent="0.25">
      <c r="A39" t="s">
        <v>4054</v>
      </c>
      <c r="B39" s="5">
        <v>39</v>
      </c>
      <c r="C39" s="6" t="str">
        <f>VLOOKUP($B39+443,KeyValues!$J$2:$K$1401,2)</f>
        <v>Chrono Veil</v>
      </c>
      <c r="D39">
        <f t="shared" si="0"/>
        <v>8</v>
      </c>
      <c r="E39" s="7" t="str">
        <f>VLOOKUP($D39,KeyValues!$P$2:$Q$12,2)</f>
        <v>3* - P</v>
      </c>
      <c r="F39" s="2">
        <f t="shared" si="1"/>
        <v>278</v>
      </c>
      <c r="G39" s="8" t="str">
        <f>IF($D39&gt;=5,VLOOKUP(F39,KeyValues!$G$2:$H$601,2),VLOOKUP(F39,KeyValues!$M$2:$N$20,2))</f>
        <v>Celebi</v>
      </c>
    </row>
    <row r="40" spans="1:7" x14ac:dyDescent="0.25">
      <c r="A40" t="s">
        <v>4053</v>
      </c>
      <c r="B40" s="5">
        <v>40</v>
      </c>
      <c r="C40" s="6" t="str">
        <f>VLOOKUP($B40+443,KeyValues!$J$2:$K$1401,2)</f>
        <v>Rock Sash</v>
      </c>
      <c r="D40">
        <f t="shared" si="0"/>
        <v>8</v>
      </c>
      <c r="E40" s="7" t="str">
        <f>VLOOKUP($D40,KeyValues!$P$2:$Q$12,2)</f>
        <v>3* - P</v>
      </c>
      <c r="F40" s="2">
        <f t="shared" si="1"/>
        <v>409</v>
      </c>
      <c r="G40" s="8" t="str">
        <f>IF($D40&gt;=5,VLOOKUP(F40,KeyValues!$G$2:$H$601,2),VLOOKUP(F40,KeyValues!$M$2:$N$20,2))</f>
        <v>Regirock</v>
      </c>
    </row>
    <row r="41" spans="1:7" x14ac:dyDescent="0.25">
      <c r="A41" t="s">
        <v>4052</v>
      </c>
      <c r="B41" s="5">
        <v>41</v>
      </c>
      <c r="C41" s="6" t="str">
        <f>VLOOKUP($B41+443,KeyValues!$J$2:$K$1401,2)</f>
        <v>Ice Sash</v>
      </c>
      <c r="D41">
        <f t="shared" si="0"/>
        <v>8</v>
      </c>
      <c r="E41" s="7" t="str">
        <f>VLOOKUP($D41,KeyValues!$P$2:$Q$12,2)</f>
        <v>3* - P</v>
      </c>
      <c r="F41" s="2">
        <f t="shared" si="1"/>
        <v>410</v>
      </c>
      <c r="G41" s="8" t="str">
        <f>IF($D41&gt;=5,VLOOKUP(F41,KeyValues!$G$2:$H$601,2),VLOOKUP(F41,KeyValues!$M$2:$N$20,2))</f>
        <v>Regice</v>
      </c>
    </row>
    <row r="42" spans="1:7" x14ac:dyDescent="0.25">
      <c r="A42" t="s">
        <v>4051</v>
      </c>
      <c r="B42" s="5">
        <v>42</v>
      </c>
      <c r="C42" s="6" t="str">
        <f>VLOOKUP($B42+443,KeyValues!$J$2:$K$1401,2)</f>
        <v>Steel Sash</v>
      </c>
      <c r="D42">
        <f t="shared" si="0"/>
        <v>8</v>
      </c>
      <c r="E42" s="7" t="str">
        <f>VLOOKUP($D42,KeyValues!$P$2:$Q$12,2)</f>
        <v>3* - P</v>
      </c>
      <c r="F42" s="2">
        <f t="shared" si="1"/>
        <v>411</v>
      </c>
      <c r="G42" s="8" t="str">
        <f>IF($D42&gt;=5,VLOOKUP(F42,KeyValues!$G$2:$H$601,2),VLOOKUP(F42,KeyValues!$M$2:$N$20,2))</f>
        <v>Registeel</v>
      </c>
    </row>
    <row r="43" spans="1:7" x14ac:dyDescent="0.25">
      <c r="A43" t="s">
        <v>4050</v>
      </c>
      <c r="B43" s="5">
        <v>43</v>
      </c>
      <c r="C43" s="6" t="str">
        <f>VLOOKUP($B43+443,KeyValues!$J$2:$K$1401,2)</f>
        <v>Heart Brooch</v>
      </c>
      <c r="D43">
        <f t="shared" si="0"/>
        <v>8</v>
      </c>
      <c r="E43" s="7" t="str">
        <f>VLOOKUP($D43,KeyValues!$P$2:$Q$12,2)</f>
        <v>3* - P</v>
      </c>
      <c r="F43" s="2">
        <f t="shared" si="1"/>
        <v>412</v>
      </c>
      <c r="G43" s="8" t="str">
        <f>IF($D43&gt;=5,VLOOKUP(F43,KeyValues!$G$2:$H$601,2),VLOOKUP(F43,KeyValues!$M$2:$N$20,2))</f>
        <v>Latias</v>
      </c>
    </row>
    <row r="44" spans="1:7" x14ac:dyDescent="0.25">
      <c r="A44" t="s">
        <v>4049</v>
      </c>
      <c r="B44" s="5">
        <v>44</v>
      </c>
      <c r="C44" s="6" t="str">
        <f>VLOOKUP($B44+443,KeyValues!$J$2:$K$1401,2)</f>
        <v>Eon Veil</v>
      </c>
      <c r="D44">
        <f t="shared" si="0"/>
        <v>8</v>
      </c>
      <c r="E44" s="7" t="str">
        <f>VLOOKUP($D44,KeyValues!$P$2:$Q$12,2)</f>
        <v>3* - P</v>
      </c>
      <c r="F44" s="2">
        <f t="shared" si="1"/>
        <v>413</v>
      </c>
      <c r="G44" s="8" t="str">
        <f>IF($D44&gt;=5,VLOOKUP(F44,KeyValues!$G$2:$H$601,2),VLOOKUP(F44,KeyValues!$M$2:$N$20,2))</f>
        <v>Latios</v>
      </c>
    </row>
    <row r="45" spans="1:7" x14ac:dyDescent="0.25">
      <c r="A45" t="s">
        <v>4048</v>
      </c>
      <c r="B45" s="5">
        <v>45</v>
      </c>
      <c r="C45" s="6" t="str">
        <f>VLOOKUP($B45+443,KeyValues!$J$2:$K$1401,2)</f>
        <v>Seabed Veil</v>
      </c>
      <c r="D45">
        <f t="shared" si="0"/>
        <v>8</v>
      </c>
      <c r="E45" s="7" t="str">
        <f>VLOOKUP($D45,KeyValues!$P$2:$Q$12,2)</f>
        <v>3* - P</v>
      </c>
      <c r="F45" s="2">
        <f t="shared" si="1"/>
        <v>414</v>
      </c>
      <c r="G45" s="8" t="str">
        <f>IF($D45&gt;=5,VLOOKUP(F45,KeyValues!$G$2:$H$601,2),VLOOKUP(F45,KeyValues!$M$2:$N$20,2))</f>
        <v>Kyogre</v>
      </c>
    </row>
    <row r="46" spans="1:7" x14ac:dyDescent="0.25">
      <c r="A46" t="s">
        <v>4047</v>
      </c>
      <c r="B46" s="5">
        <v>46</v>
      </c>
      <c r="C46" s="6" t="str">
        <f>VLOOKUP($B46+443,KeyValues!$J$2:$K$1401,2)</f>
        <v>Terra Ring</v>
      </c>
      <c r="D46">
        <f t="shared" si="0"/>
        <v>8</v>
      </c>
      <c r="E46" s="7" t="str">
        <f>VLOOKUP($D46,KeyValues!$P$2:$Q$12,2)</f>
        <v>3* - P</v>
      </c>
      <c r="F46" s="2">
        <f t="shared" si="1"/>
        <v>415</v>
      </c>
      <c r="G46" s="8" t="str">
        <f>IF($D46&gt;=5,VLOOKUP(F46,KeyValues!$G$2:$H$601,2),VLOOKUP(F46,KeyValues!$M$2:$N$20,2))</f>
        <v>Groudon</v>
      </c>
    </row>
    <row r="47" spans="1:7" x14ac:dyDescent="0.25">
      <c r="A47" t="s">
        <v>4046</v>
      </c>
      <c r="B47" s="5">
        <v>47</v>
      </c>
      <c r="C47" s="6" t="str">
        <f>VLOOKUP($B47+443,KeyValues!$J$2:$K$1401,2)</f>
        <v>SkyHigh Veil</v>
      </c>
      <c r="D47">
        <f t="shared" si="0"/>
        <v>8</v>
      </c>
      <c r="E47" s="7" t="str">
        <f>VLOOKUP($D47,KeyValues!$P$2:$Q$12,2)</f>
        <v>3* - P</v>
      </c>
      <c r="F47" s="2">
        <f t="shared" si="1"/>
        <v>416</v>
      </c>
      <c r="G47" s="8" t="str">
        <f>IF($D47&gt;=5,VLOOKUP(F47,KeyValues!$G$2:$H$601,2),VLOOKUP(F47,KeyValues!$M$2:$N$20,2))</f>
        <v>Rayquaza</v>
      </c>
    </row>
    <row r="48" spans="1:7" x14ac:dyDescent="0.25">
      <c r="A48" t="s">
        <v>4045</v>
      </c>
      <c r="B48" s="5">
        <v>48</v>
      </c>
      <c r="C48" s="6" t="str">
        <f>VLOOKUP($B48+443,KeyValues!$J$2:$K$1401,2)</f>
        <v>Wish Mantle</v>
      </c>
      <c r="D48">
        <f t="shared" si="0"/>
        <v>8</v>
      </c>
      <c r="E48" s="7" t="str">
        <f>VLOOKUP($D48,KeyValues!$P$2:$Q$12,2)</f>
        <v>3* - P</v>
      </c>
      <c r="F48" s="2">
        <f t="shared" si="1"/>
        <v>417</v>
      </c>
      <c r="G48" s="8" t="str">
        <f>IF($D48&gt;=5,VLOOKUP(F48,KeyValues!$G$2:$H$601,2),VLOOKUP(F48,KeyValues!$M$2:$N$20,2))</f>
        <v>Jirachi</v>
      </c>
    </row>
    <row r="49" spans="1:7" x14ac:dyDescent="0.25">
      <c r="A49" t="s">
        <v>4044</v>
      </c>
      <c r="B49" s="5">
        <v>49</v>
      </c>
      <c r="C49" s="6" t="str">
        <f>VLOOKUP($B49+443,KeyValues!$J$2:$K$1401,2)</f>
        <v>Revive Robe</v>
      </c>
      <c r="D49">
        <f t="shared" si="0"/>
        <v>8</v>
      </c>
      <c r="E49" s="7" t="str">
        <f>VLOOKUP($D49,KeyValues!$P$2:$Q$12,2)</f>
        <v>3* - P</v>
      </c>
      <c r="F49" s="2">
        <f t="shared" si="1"/>
        <v>418</v>
      </c>
      <c r="G49" s="8" t="str">
        <f>IF($D49&gt;=5,VLOOKUP(F49,KeyValues!$G$2:$H$601,2),VLOOKUP(F49,KeyValues!$M$2:$N$20,2))</f>
        <v>Deoxys</v>
      </c>
    </row>
    <row r="50" spans="1:7" x14ac:dyDescent="0.25">
      <c r="A50" t="s">
        <v>4043</v>
      </c>
      <c r="B50" s="5">
        <v>50</v>
      </c>
      <c r="C50" s="6" t="str">
        <f>VLOOKUP($B50+443,KeyValues!$J$2:$K$1401,2)</f>
        <v>Shadow Veil</v>
      </c>
      <c r="D50">
        <f t="shared" si="0"/>
        <v>8</v>
      </c>
      <c r="E50" s="7" t="str">
        <f>VLOOKUP($D50,KeyValues!$P$2:$Q$12,2)</f>
        <v>3* - P</v>
      </c>
      <c r="F50" s="2">
        <f t="shared" si="1"/>
        <v>484</v>
      </c>
      <c r="G50" s="8" t="str">
        <f>IF($D50&gt;=5,VLOOKUP(F50,KeyValues!$G$2:$H$601,2),VLOOKUP(F50,KeyValues!$M$2:$N$20,2))</f>
        <v>Spiritomb</v>
      </c>
    </row>
    <row r="51" spans="1:7" x14ac:dyDescent="0.25">
      <c r="A51" t="s">
        <v>4042</v>
      </c>
      <c r="B51" s="5">
        <v>51</v>
      </c>
      <c r="C51" s="6" t="str">
        <f>VLOOKUP($B51+443,KeyValues!$J$2:$K$1401,2)</f>
        <v>Plasma Veil</v>
      </c>
      <c r="D51">
        <f t="shared" si="0"/>
        <v>8</v>
      </c>
      <c r="E51" s="7" t="str">
        <f>VLOOKUP($D51,KeyValues!$P$2:$Q$12,2)</f>
        <v>3* - P</v>
      </c>
      <c r="F51" s="2">
        <f t="shared" si="1"/>
        <v>521</v>
      </c>
      <c r="G51" s="8" t="str">
        <f>IF($D51&gt;=5,VLOOKUP(F51,KeyValues!$G$2:$H$601,2),VLOOKUP(F51,KeyValues!$M$2:$N$20,2))</f>
        <v>Rotom</v>
      </c>
    </row>
    <row r="52" spans="1:7" x14ac:dyDescent="0.25">
      <c r="A52" t="s">
        <v>4041</v>
      </c>
      <c r="B52" s="5">
        <v>52</v>
      </c>
      <c r="C52" s="6" t="str">
        <f>VLOOKUP($B52+443,KeyValues!$J$2:$K$1401,2)</f>
        <v>Edify Robe</v>
      </c>
      <c r="D52">
        <f t="shared" si="0"/>
        <v>8</v>
      </c>
      <c r="E52" s="7" t="str">
        <f>VLOOKUP($D52,KeyValues!$P$2:$Q$12,2)</f>
        <v>3* - P</v>
      </c>
      <c r="F52" s="2">
        <f t="shared" si="1"/>
        <v>522</v>
      </c>
      <c r="G52" s="8" t="str">
        <f>IF($D52&gt;=5,VLOOKUP(F52,KeyValues!$G$2:$H$601,2),VLOOKUP(F52,KeyValues!$M$2:$N$20,2))</f>
        <v>Uxie</v>
      </c>
    </row>
    <row r="53" spans="1:7" x14ac:dyDescent="0.25">
      <c r="A53" t="s">
        <v>4040</v>
      </c>
      <c r="B53" s="5">
        <v>53</v>
      </c>
      <c r="C53" s="6" t="str">
        <f>VLOOKUP($B53+443,KeyValues!$J$2:$K$1401,2)</f>
        <v>Charity Robe</v>
      </c>
      <c r="D53">
        <f t="shared" si="0"/>
        <v>8</v>
      </c>
      <c r="E53" s="7" t="str">
        <f>VLOOKUP($D53,KeyValues!$P$2:$Q$12,2)</f>
        <v>3* - P</v>
      </c>
      <c r="F53" s="2">
        <f t="shared" si="1"/>
        <v>523</v>
      </c>
      <c r="G53" s="8" t="str">
        <f>IF($D53&gt;=5,VLOOKUP(F53,KeyValues!$G$2:$H$601,2),VLOOKUP(F53,KeyValues!$M$2:$N$20,2))</f>
        <v>Mesprit</v>
      </c>
    </row>
    <row r="54" spans="1:7" x14ac:dyDescent="0.25">
      <c r="A54" t="s">
        <v>4039</v>
      </c>
      <c r="B54" s="5">
        <v>54</v>
      </c>
      <c r="C54" s="6" t="str">
        <f>VLOOKUP($B54+443,KeyValues!$J$2:$K$1401,2)</f>
        <v>Hope Robe</v>
      </c>
      <c r="D54">
        <f t="shared" si="0"/>
        <v>8</v>
      </c>
      <c r="E54" s="7" t="str">
        <f>VLOOKUP($D54,KeyValues!$P$2:$Q$12,2)</f>
        <v>3* - P</v>
      </c>
      <c r="F54" s="2">
        <f t="shared" si="1"/>
        <v>524</v>
      </c>
      <c r="G54" s="8" t="str">
        <f>IF($D54&gt;=5,VLOOKUP(F54,KeyValues!$G$2:$H$601,2),VLOOKUP(F54,KeyValues!$M$2:$N$20,2))</f>
        <v>Azelf</v>
      </c>
    </row>
    <row r="55" spans="1:7" x14ac:dyDescent="0.25">
      <c r="A55" t="s">
        <v>4038</v>
      </c>
      <c r="B55" s="5">
        <v>55</v>
      </c>
      <c r="C55" s="6" t="str">
        <f>VLOOKUP($B55+443,KeyValues!$J$2:$K$1401,2)</f>
        <v>Time Shield</v>
      </c>
      <c r="D55">
        <f t="shared" si="0"/>
        <v>8</v>
      </c>
      <c r="E55" s="7" t="str">
        <f>VLOOKUP($D55,KeyValues!$P$2:$Q$12,2)</f>
        <v>3* - P</v>
      </c>
      <c r="F55" s="2">
        <f t="shared" si="1"/>
        <v>525</v>
      </c>
      <c r="G55" s="8" t="str">
        <f>IF($D55&gt;=5,VLOOKUP(F55,KeyValues!$G$2:$H$601,2),VLOOKUP(F55,KeyValues!$M$2:$N$20,2))</f>
        <v>Dialga</v>
      </c>
    </row>
    <row r="56" spans="1:7" x14ac:dyDescent="0.25">
      <c r="A56" t="s">
        <v>4037</v>
      </c>
      <c r="B56" s="5">
        <v>56</v>
      </c>
      <c r="C56" s="6" t="str">
        <f>VLOOKUP($B56+443,KeyValues!$J$2:$K$1401,2)</f>
        <v>Air Blade</v>
      </c>
      <c r="D56">
        <f t="shared" si="0"/>
        <v>8</v>
      </c>
      <c r="E56" s="7" t="str">
        <f>VLOOKUP($D56,KeyValues!$P$2:$Q$12,2)</f>
        <v>3* - P</v>
      </c>
      <c r="F56" s="2">
        <f t="shared" si="1"/>
        <v>526</v>
      </c>
      <c r="G56" s="8" t="str">
        <f>IF($D56&gt;=5,VLOOKUP(F56,KeyValues!$G$2:$H$601,2),VLOOKUP(F56,KeyValues!$M$2:$N$20,2))</f>
        <v>Palkia</v>
      </c>
    </row>
    <row r="57" spans="1:7" x14ac:dyDescent="0.25">
      <c r="A57" t="s">
        <v>4036</v>
      </c>
      <c r="B57" s="5">
        <v>57</v>
      </c>
      <c r="C57" s="6" t="str">
        <f>VLOOKUP($B57+443,KeyValues!$J$2:$K$1401,2)</f>
        <v>Searing Ring</v>
      </c>
      <c r="D57">
        <f t="shared" si="0"/>
        <v>8</v>
      </c>
      <c r="E57" s="7" t="str">
        <f>VLOOKUP($D57,KeyValues!$P$2:$Q$12,2)</f>
        <v>3* - P</v>
      </c>
      <c r="F57" s="2">
        <f t="shared" si="1"/>
        <v>527</v>
      </c>
      <c r="G57" s="8" t="str">
        <f>IF($D57&gt;=5,VLOOKUP(F57,KeyValues!$G$2:$H$601,2),VLOOKUP(F57,KeyValues!$M$2:$N$20,2))</f>
        <v>Heatran</v>
      </c>
    </row>
    <row r="58" spans="1:7" x14ac:dyDescent="0.25">
      <c r="A58" t="s">
        <v>4035</v>
      </c>
      <c r="B58" s="5">
        <v>58</v>
      </c>
      <c r="C58" s="6" t="str">
        <f>VLOOKUP($B58+443,KeyValues!$J$2:$K$1401,2)</f>
        <v>Ancient Ring</v>
      </c>
      <c r="D58">
        <f t="shared" si="0"/>
        <v>8</v>
      </c>
      <c r="E58" s="7" t="str">
        <f>VLOOKUP($D58,KeyValues!$P$2:$Q$12,2)</f>
        <v>3* - P</v>
      </c>
      <c r="F58" s="2">
        <f t="shared" si="1"/>
        <v>528</v>
      </c>
      <c r="G58" s="8" t="str">
        <f>IF($D58&gt;=5,VLOOKUP(F58,KeyValues!$G$2:$H$601,2),VLOOKUP(F58,KeyValues!$M$2:$N$20,2))</f>
        <v>Regigigas</v>
      </c>
    </row>
    <row r="59" spans="1:7" x14ac:dyDescent="0.25">
      <c r="A59" t="s">
        <v>4034</v>
      </c>
      <c r="B59" s="5">
        <v>59</v>
      </c>
      <c r="C59" s="6" t="str">
        <f>VLOOKUP($B59+443,KeyValues!$J$2:$K$1401,2)</f>
        <v>Nether Veil</v>
      </c>
      <c r="D59">
        <f t="shared" si="0"/>
        <v>8</v>
      </c>
      <c r="E59" s="7" t="str">
        <f>VLOOKUP($D59,KeyValues!$P$2:$Q$12,2)</f>
        <v>3* - P</v>
      </c>
      <c r="F59" s="2">
        <f t="shared" si="1"/>
        <v>529</v>
      </c>
      <c r="G59" s="8" t="str">
        <f>IF($D59&gt;=5,VLOOKUP(F59,KeyValues!$G$2:$H$601,2),VLOOKUP(F59,KeyValues!$M$2:$N$20,2))</f>
        <v>Giratina</v>
      </c>
    </row>
    <row r="60" spans="1:7" x14ac:dyDescent="0.25">
      <c r="A60" t="s">
        <v>4033</v>
      </c>
      <c r="B60" s="5">
        <v>60</v>
      </c>
      <c r="C60" s="6" t="str">
        <f>VLOOKUP($B60+443,KeyValues!$J$2:$K$1401,2)</f>
        <v>Lunar Veil</v>
      </c>
      <c r="D60">
        <f t="shared" si="0"/>
        <v>8</v>
      </c>
      <c r="E60" s="7" t="str">
        <f>VLOOKUP($D60,KeyValues!$P$2:$Q$12,2)</f>
        <v>3* - P</v>
      </c>
      <c r="F60" s="2">
        <f t="shared" si="1"/>
        <v>530</v>
      </c>
      <c r="G60" s="8" t="str">
        <f>IF($D60&gt;=5,VLOOKUP(F60,KeyValues!$G$2:$H$601,2),VLOOKUP(F60,KeyValues!$M$2:$N$20,2))</f>
        <v>Cresselia</v>
      </c>
    </row>
    <row r="61" spans="1:7" x14ac:dyDescent="0.25">
      <c r="A61" t="s">
        <v>4032</v>
      </c>
      <c r="B61" s="5">
        <v>61</v>
      </c>
      <c r="C61" s="6" t="str">
        <f>VLOOKUP($B61+443,KeyValues!$J$2:$K$1401,2)</f>
        <v>Tidal Cape</v>
      </c>
      <c r="D61">
        <f t="shared" si="0"/>
        <v>8</v>
      </c>
      <c r="E61" s="7" t="str">
        <f>VLOOKUP($D61,KeyValues!$P$2:$Q$12,2)</f>
        <v>3* - P</v>
      </c>
      <c r="F61" s="2">
        <f t="shared" si="1"/>
        <v>532</v>
      </c>
      <c r="G61" s="8" t="str">
        <f>IF($D61&gt;=5,VLOOKUP(F61,KeyValues!$G$2:$H$601,2),VLOOKUP(F61,KeyValues!$M$2:$N$20,2))</f>
        <v>Manaphy</v>
      </c>
    </row>
    <row r="62" spans="1:7" x14ac:dyDescent="0.25">
      <c r="A62" t="s">
        <v>4031</v>
      </c>
      <c r="B62" s="5">
        <v>62</v>
      </c>
      <c r="C62" s="6" t="str">
        <f>VLOOKUP($B62+443,KeyValues!$J$2:$K$1401,2)</f>
        <v>Eclipse Robe</v>
      </c>
      <c r="D62">
        <f t="shared" si="0"/>
        <v>8</v>
      </c>
      <c r="E62" s="7" t="str">
        <f>VLOOKUP($D62,KeyValues!$P$2:$Q$12,2)</f>
        <v>3* - P</v>
      </c>
      <c r="F62" s="2">
        <f t="shared" si="1"/>
        <v>533</v>
      </c>
      <c r="G62" s="8" t="str">
        <f>IF($D62&gt;=5,VLOOKUP(F62,KeyValues!$G$2:$H$601,2),VLOOKUP(F62,KeyValues!$M$2:$N$20,2))</f>
        <v>Darkrai</v>
      </c>
    </row>
    <row r="63" spans="1:7" x14ac:dyDescent="0.25">
      <c r="A63" t="s">
        <v>4030</v>
      </c>
      <c r="B63" s="5">
        <v>63</v>
      </c>
      <c r="C63" s="6" t="str">
        <f>VLOOKUP($B63+443,KeyValues!$J$2:$K$1401,2)</f>
        <v>White Silk</v>
      </c>
      <c r="D63">
        <f t="shared" si="0"/>
        <v>1</v>
      </c>
      <c r="E63" s="7" t="str">
        <f>VLOOKUP($D63,KeyValues!$P$2:$Q$12,2)</f>
        <v>1* (1st) - T</v>
      </c>
      <c r="F63" s="2">
        <f t="shared" si="1"/>
        <v>1</v>
      </c>
      <c r="G63" s="8" t="str">
        <f>IF($D63&gt;=5,VLOOKUP(F63,KeyValues!$G$2:$H$601,2),VLOOKUP(F63,KeyValues!$M$2:$N$20,2))</f>
        <v>Normal</v>
      </c>
    </row>
    <row r="64" spans="1:7" x14ac:dyDescent="0.25">
      <c r="A64" t="s">
        <v>4029</v>
      </c>
      <c r="B64" s="5">
        <v>64</v>
      </c>
      <c r="C64" s="6" t="str">
        <f>VLOOKUP($B64+443,KeyValues!$J$2:$K$1401,2)</f>
        <v>Normal Dust</v>
      </c>
      <c r="D64">
        <f t="shared" si="0"/>
        <v>2</v>
      </c>
      <c r="E64" s="7" t="str">
        <f>VLOOKUP($D64,KeyValues!$P$2:$Q$12,2)</f>
        <v>1* (2nd) - T</v>
      </c>
      <c r="F64" s="2">
        <f t="shared" si="1"/>
        <v>1</v>
      </c>
      <c r="G64" s="8" t="str">
        <f>IF($D64&gt;=5,VLOOKUP(F64,KeyValues!$G$2:$H$601,2),VLOOKUP(F64,KeyValues!$M$2:$N$20,2))</f>
        <v>Normal</v>
      </c>
    </row>
    <row r="65" spans="1:7" x14ac:dyDescent="0.25">
      <c r="A65" t="s">
        <v>4028</v>
      </c>
      <c r="B65" s="5">
        <v>65</v>
      </c>
      <c r="C65" s="6" t="str">
        <f>VLOOKUP($B65+443,KeyValues!$J$2:$K$1401,2)</f>
        <v>White Gem</v>
      </c>
      <c r="D65">
        <f t="shared" ref="D65:D128" si="2">HEX2DEC(MID($A65,4,2)&amp;MID($A65,1,2))</f>
        <v>3</v>
      </c>
      <c r="E65" s="7" t="str">
        <f>VLOOKUP($D65,KeyValues!$P$2:$Q$12,2)</f>
        <v>2* - T</v>
      </c>
      <c r="F65" s="2">
        <f t="shared" ref="F65:F128" si="3">HEX2DEC(MID($A65,10,2)&amp;MID($A65,7,2))</f>
        <v>1</v>
      </c>
      <c r="G65" s="8" t="str">
        <f>IF($D65&gt;=5,VLOOKUP(F65,KeyValues!$G$2:$H$601,2),VLOOKUP(F65,KeyValues!$M$2:$N$20,2))</f>
        <v>Normal</v>
      </c>
    </row>
    <row r="66" spans="1:7" x14ac:dyDescent="0.25">
      <c r="A66" t="s">
        <v>4027</v>
      </c>
      <c r="B66" s="5">
        <v>66</v>
      </c>
      <c r="C66" s="6" t="str">
        <f>VLOOKUP($B66+443,KeyValues!$J$2:$K$1401,2)</f>
        <v>Joy Globe</v>
      </c>
      <c r="D66">
        <f t="shared" si="2"/>
        <v>4</v>
      </c>
      <c r="E66" s="7" t="str">
        <f>VLOOKUP($D66,KeyValues!$P$2:$Q$12,2)</f>
        <v>3* - T</v>
      </c>
      <c r="F66" s="2">
        <f t="shared" si="3"/>
        <v>1</v>
      </c>
      <c r="G66" s="8" t="str">
        <f>IF($D66&gt;=5,VLOOKUP(F66,KeyValues!$G$2:$H$601,2),VLOOKUP(F66,KeyValues!$M$2:$N$20,2))</f>
        <v>Normal</v>
      </c>
    </row>
    <row r="67" spans="1:7" x14ac:dyDescent="0.25">
      <c r="A67" t="s">
        <v>4026</v>
      </c>
      <c r="B67" s="5">
        <v>67</v>
      </c>
      <c r="C67" s="6" t="str">
        <f>VLOOKUP($B67+443,KeyValues!$J$2:$K$1401,2)</f>
        <v>Red Silk</v>
      </c>
      <c r="D67">
        <f t="shared" si="2"/>
        <v>1</v>
      </c>
      <c r="E67" s="7" t="str">
        <f>VLOOKUP($D67,KeyValues!$P$2:$Q$12,2)</f>
        <v>1* (1st) - T</v>
      </c>
      <c r="F67" s="2">
        <f t="shared" si="3"/>
        <v>2</v>
      </c>
      <c r="G67" s="8" t="str">
        <f>IF($D67&gt;=5,VLOOKUP(F67,KeyValues!$G$2:$H$601,2),VLOOKUP(F67,KeyValues!$M$2:$N$20,2))</f>
        <v>Fire</v>
      </c>
    </row>
    <row r="68" spans="1:7" x14ac:dyDescent="0.25">
      <c r="A68" t="s">
        <v>4025</v>
      </c>
      <c r="B68" s="5">
        <v>68</v>
      </c>
      <c r="C68" s="6" t="str">
        <f>VLOOKUP($B68+443,KeyValues!$J$2:$K$1401,2)</f>
        <v>Fire Dust</v>
      </c>
      <c r="D68">
        <f t="shared" si="2"/>
        <v>2</v>
      </c>
      <c r="E68" s="7" t="str">
        <f>VLOOKUP($D68,KeyValues!$P$2:$Q$12,2)</f>
        <v>1* (2nd) - T</v>
      </c>
      <c r="F68" s="2">
        <f t="shared" si="3"/>
        <v>2</v>
      </c>
      <c r="G68" s="8" t="str">
        <f>IF($D68&gt;=5,VLOOKUP(F68,KeyValues!$G$2:$H$601,2),VLOOKUP(F68,KeyValues!$M$2:$N$20,2))</f>
        <v>Fire</v>
      </c>
    </row>
    <row r="69" spans="1:7" x14ac:dyDescent="0.25">
      <c r="A69" t="s">
        <v>4024</v>
      </c>
      <c r="B69" s="5">
        <v>69</v>
      </c>
      <c r="C69" s="6" t="str">
        <f>VLOOKUP($B69+443,KeyValues!$J$2:$K$1401,2)</f>
        <v>Fiery Gem</v>
      </c>
      <c r="D69">
        <f t="shared" si="2"/>
        <v>3</v>
      </c>
      <c r="E69" s="7" t="str">
        <f>VLOOKUP($D69,KeyValues!$P$2:$Q$12,2)</f>
        <v>2* - T</v>
      </c>
      <c r="F69" s="2">
        <f t="shared" si="3"/>
        <v>2</v>
      </c>
      <c r="G69" s="8" t="str">
        <f>IF($D69&gt;=5,VLOOKUP(F69,KeyValues!$G$2:$H$601,2),VLOOKUP(F69,KeyValues!$M$2:$N$20,2))</f>
        <v>Fire</v>
      </c>
    </row>
    <row r="70" spans="1:7" x14ac:dyDescent="0.25">
      <c r="A70" t="s">
        <v>4023</v>
      </c>
      <c r="B70" s="5">
        <v>70</v>
      </c>
      <c r="C70" s="6" t="str">
        <f>VLOOKUP($B70+443,KeyValues!$J$2:$K$1401,2)</f>
        <v>Fiery Globe</v>
      </c>
      <c r="D70">
        <f t="shared" si="2"/>
        <v>4</v>
      </c>
      <c r="E70" s="7" t="str">
        <f>VLOOKUP($D70,KeyValues!$P$2:$Q$12,2)</f>
        <v>3* - T</v>
      </c>
      <c r="F70" s="2">
        <f t="shared" si="3"/>
        <v>2</v>
      </c>
      <c r="G70" s="8" t="str">
        <f>IF($D70&gt;=5,VLOOKUP(F70,KeyValues!$G$2:$H$601,2),VLOOKUP(F70,KeyValues!$M$2:$N$20,2))</f>
        <v>Fire</v>
      </c>
    </row>
    <row r="71" spans="1:7" x14ac:dyDescent="0.25">
      <c r="A71" t="s">
        <v>4022</v>
      </c>
      <c r="B71" s="5">
        <v>71</v>
      </c>
      <c r="C71" s="6" t="str">
        <f>VLOOKUP($B71+443,KeyValues!$J$2:$K$1401,2)</f>
        <v>Blue Silk</v>
      </c>
      <c r="D71">
        <f t="shared" si="2"/>
        <v>1</v>
      </c>
      <c r="E71" s="7" t="str">
        <f>VLOOKUP($D71,KeyValues!$P$2:$Q$12,2)</f>
        <v>1* (1st) - T</v>
      </c>
      <c r="F71" s="2">
        <f t="shared" si="3"/>
        <v>3</v>
      </c>
      <c r="G71" s="8" t="str">
        <f>IF($D71&gt;=5,VLOOKUP(F71,KeyValues!$G$2:$H$601,2),VLOOKUP(F71,KeyValues!$M$2:$N$20,2))</f>
        <v>Water</v>
      </c>
    </row>
    <row r="72" spans="1:7" x14ac:dyDescent="0.25">
      <c r="A72" t="s">
        <v>4021</v>
      </c>
      <c r="B72" s="5">
        <v>72</v>
      </c>
      <c r="C72" s="6" t="str">
        <f>VLOOKUP($B72+443,KeyValues!$J$2:$K$1401,2)</f>
        <v>Water Dust</v>
      </c>
      <c r="D72">
        <f t="shared" si="2"/>
        <v>2</v>
      </c>
      <c r="E72" s="7" t="str">
        <f>VLOOKUP($D72,KeyValues!$P$2:$Q$12,2)</f>
        <v>1* (2nd) - T</v>
      </c>
      <c r="F72" s="2">
        <f t="shared" si="3"/>
        <v>3</v>
      </c>
      <c r="G72" s="8" t="str">
        <f>IF($D72&gt;=5,VLOOKUP(F72,KeyValues!$G$2:$H$601,2),VLOOKUP(F72,KeyValues!$M$2:$N$20,2))</f>
        <v>Water</v>
      </c>
    </row>
    <row r="73" spans="1:7" x14ac:dyDescent="0.25">
      <c r="A73" t="s">
        <v>4020</v>
      </c>
      <c r="B73" s="5">
        <v>73</v>
      </c>
      <c r="C73" s="6" t="str">
        <f>VLOOKUP($B73+443,KeyValues!$J$2:$K$1401,2)</f>
        <v>Aqua Gem</v>
      </c>
      <c r="D73">
        <f t="shared" si="2"/>
        <v>3</v>
      </c>
      <c r="E73" s="7" t="str">
        <f>VLOOKUP($D73,KeyValues!$P$2:$Q$12,2)</f>
        <v>2* - T</v>
      </c>
      <c r="F73" s="2">
        <f t="shared" si="3"/>
        <v>3</v>
      </c>
      <c r="G73" s="8" t="str">
        <f>IF($D73&gt;=5,VLOOKUP(F73,KeyValues!$G$2:$H$601,2),VLOOKUP(F73,KeyValues!$M$2:$N$20,2))</f>
        <v>Water</v>
      </c>
    </row>
    <row r="74" spans="1:7" x14ac:dyDescent="0.25">
      <c r="A74" t="s">
        <v>4019</v>
      </c>
      <c r="B74" s="5">
        <v>74</v>
      </c>
      <c r="C74" s="6" t="str">
        <f>VLOOKUP($B74+443,KeyValues!$J$2:$K$1401,2)</f>
        <v>Aqua Globe</v>
      </c>
      <c r="D74">
        <f t="shared" si="2"/>
        <v>4</v>
      </c>
      <c r="E74" s="7" t="str">
        <f>VLOOKUP($D74,KeyValues!$P$2:$Q$12,2)</f>
        <v>3* - T</v>
      </c>
      <c r="F74" s="2">
        <f t="shared" si="3"/>
        <v>3</v>
      </c>
      <c r="G74" s="8" t="str">
        <f>IF($D74&gt;=5,VLOOKUP(F74,KeyValues!$G$2:$H$601,2),VLOOKUP(F74,KeyValues!$M$2:$N$20,2))</f>
        <v>Water</v>
      </c>
    </row>
    <row r="75" spans="1:7" x14ac:dyDescent="0.25">
      <c r="A75" t="s">
        <v>4018</v>
      </c>
      <c r="B75" s="5">
        <v>75</v>
      </c>
      <c r="C75" s="6" t="str">
        <f>VLOOKUP($B75+443,KeyValues!$J$2:$K$1401,2)</f>
        <v>Grass Silk</v>
      </c>
      <c r="D75">
        <f t="shared" si="2"/>
        <v>1</v>
      </c>
      <c r="E75" s="7" t="str">
        <f>VLOOKUP($D75,KeyValues!$P$2:$Q$12,2)</f>
        <v>1* (1st) - T</v>
      </c>
      <c r="F75" s="2">
        <f t="shared" si="3"/>
        <v>4</v>
      </c>
      <c r="G75" s="8" t="str">
        <f>IF($D75&gt;=5,VLOOKUP(F75,KeyValues!$G$2:$H$601,2),VLOOKUP(F75,KeyValues!$M$2:$N$20,2))</f>
        <v>Grass</v>
      </c>
    </row>
    <row r="76" spans="1:7" x14ac:dyDescent="0.25">
      <c r="A76" t="s">
        <v>4017</v>
      </c>
      <c r="B76" s="5">
        <v>76</v>
      </c>
      <c r="C76" s="6" t="str">
        <f>VLOOKUP($B76+443,KeyValues!$J$2:$K$1401,2)</f>
        <v>Grass Dust</v>
      </c>
      <c r="D76">
        <f t="shared" si="2"/>
        <v>2</v>
      </c>
      <c r="E76" s="7" t="str">
        <f>VLOOKUP($D76,KeyValues!$P$2:$Q$12,2)</f>
        <v>1* (2nd) - T</v>
      </c>
      <c r="F76" s="2">
        <f t="shared" si="3"/>
        <v>4</v>
      </c>
      <c r="G76" s="8" t="str">
        <f>IF($D76&gt;=5,VLOOKUP(F76,KeyValues!$G$2:$H$601,2),VLOOKUP(F76,KeyValues!$M$2:$N$20,2))</f>
        <v>Grass</v>
      </c>
    </row>
    <row r="77" spans="1:7" x14ac:dyDescent="0.25">
      <c r="A77" t="s">
        <v>4016</v>
      </c>
      <c r="B77" s="5">
        <v>77</v>
      </c>
      <c r="C77" s="6" t="str">
        <f>VLOOKUP($B77+443,KeyValues!$J$2:$K$1401,2)</f>
        <v>Grass Gem</v>
      </c>
      <c r="D77">
        <f t="shared" si="2"/>
        <v>3</v>
      </c>
      <c r="E77" s="7" t="str">
        <f>VLOOKUP($D77,KeyValues!$P$2:$Q$12,2)</f>
        <v>2* - T</v>
      </c>
      <c r="F77" s="2">
        <f t="shared" si="3"/>
        <v>4</v>
      </c>
      <c r="G77" s="8" t="str">
        <f>IF($D77&gt;=5,VLOOKUP(F77,KeyValues!$G$2:$H$601,2),VLOOKUP(F77,KeyValues!$M$2:$N$20,2))</f>
        <v>Grass</v>
      </c>
    </row>
    <row r="78" spans="1:7" x14ac:dyDescent="0.25">
      <c r="A78" t="s">
        <v>4015</v>
      </c>
      <c r="B78" s="5">
        <v>78</v>
      </c>
      <c r="C78" s="6" t="str">
        <f>VLOOKUP($B78+443,KeyValues!$J$2:$K$1401,2)</f>
        <v>Soothe Globe</v>
      </c>
      <c r="D78">
        <f t="shared" si="2"/>
        <v>4</v>
      </c>
      <c r="E78" s="7" t="str">
        <f>VLOOKUP($D78,KeyValues!$P$2:$Q$12,2)</f>
        <v>3* - T</v>
      </c>
      <c r="F78" s="2">
        <f t="shared" si="3"/>
        <v>4</v>
      </c>
      <c r="G78" s="8" t="str">
        <f>IF($D78&gt;=5,VLOOKUP(F78,KeyValues!$G$2:$H$601,2),VLOOKUP(F78,KeyValues!$M$2:$N$20,2))</f>
        <v>Grass</v>
      </c>
    </row>
    <row r="79" spans="1:7" x14ac:dyDescent="0.25">
      <c r="A79" t="s">
        <v>4014</v>
      </c>
      <c r="B79" s="5">
        <v>79</v>
      </c>
      <c r="C79" s="6" t="str">
        <f>VLOOKUP($B79+443,KeyValues!$J$2:$K$1401,2)</f>
        <v>Yellow Silk</v>
      </c>
      <c r="D79">
        <f t="shared" si="2"/>
        <v>1</v>
      </c>
      <c r="E79" s="7" t="str">
        <f>VLOOKUP($D79,KeyValues!$P$2:$Q$12,2)</f>
        <v>1* (1st) - T</v>
      </c>
      <c r="F79" s="2">
        <f t="shared" si="3"/>
        <v>5</v>
      </c>
      <c r="G79" s="8" t="str">
        <f>IF($D79&gt;=5,VLOOKUP(F79,KeyValues!$G$2:$H$601,2),VLOOKUP(F79,KeyValues!$M$2:$N$20,2))</f>
        <v>Electric</v>
      </c>
    </row>
    <row r="80" spans="1:7" x14ac:dyDescent="0.25">
      <c r="A80" t="s">
        <v>4013</v>
      </c>
      <c r="B80" s="5">
        <v>80</v>
      </c>
      <c r="C80" s="6" t="str">
        <f>VLOOKUP($B80+443,KeyValues!$J$2:$K$1401,2)</f>
        <v>Thunder Dust</v>
      </c>
      <c r="D80">
        <f t="shared" si="2"/>
        <v>2</v>
      </c>
      <c r="E80" s="7" t="str">
        <f>VLOOKUP($D80,KeyValues!$P$2:$Q$12,2)</f>
        <v>1* (2nd) - T</v>
      </c>
      <c r="F80" s="2">
        <f t="shared" si="3"/>
        <v>5</v>
      </c>
      <c r="G80" s="8" t="str">
        <f>IF($D80&gt;=5,VLOOKUP(F80,KeyValues!$G$2:$H$601,2),VLOOKUP(F80,KeyValues!$M$2:$N$20,2))</f>
        <v>Electric</v>
      </c>
    </row>
    <row r="81" spans="1:7" x14ac:dyDescent="0.25">
      <c r="A81" t="s">
        <v>4012</v>
      </c>
      <c r="B81" s="5">
        <v>81</v>
      </c>
      <c r="C81" s="6" t="str">
        <f>VLOOKUP($B81+443,KeyValues!$J$2:$K$1401,2)</f>
        <v>Thunder Gem</v>
      </c>
      <c r="D81">
        <f t="shared" si="2"/>
        <v>3</v>
      </c>
      <c r="E81" s="7" t="str">
        <f>VLOOKUP($D81,KeyValues!$P$2:$Q$12,2)</f>
        <v>2* - T</v>
      </c>
      <c r="F81" s="2">
        <f t="shared" si="3"/>
        <v>5</v>
      </c>
      <c r="G81" s="8" t="str">
        <f>IF($D81&gt;=5,VLOOKUP(F81,KeyValues!$G$2:$H$601,2),VLOOKUP(F81,KeyValues!$M$2:$N$20,2))</f>
        <v>Electric</v>
      </c>
    </row>
    <row r="82" spans="1:7" x14ac:dyDescent="0.25">
      <c r="A82" t="s">
        <v>4011</v>
      </c>
      <c r="B82" s="5">
        <v>82</v>
      </c>
      <c r="C82" s="6" t="str">
        <f>VLOOKUP($B82+443,KeyValues!$J$2:$K$1401,2)</f>
        <v>Volt Globe</v>
      </c>
      <c r="D82">
        <f t="shared" si="2"/>
        <v>4</v>
      </c>
      <c r="E82" s="7" t="str">
        <f>VLOOKUP($D82,KeyValues!$P$2:$Q$12,2)</f>
        <v>3* - T</v>
      </c>
      <c r="F82" s="2">
        <f t="shared" si="3"/>
        <v>5</v>
      </c>
      <c r="G82" s="8" t="str">
        <f>IF($D82&gt;=5,VLOOKUP(F82,KeyValues!$G$2:$H$601,2),VLOOKUP(F82,KeyValues!$M$2:$N$20,2))</f>
        <v>Electric</v>
      </c>
    </row>
    <row r="83" spans="1:7" x14ac:dyDescent="0.25">
      <c r="A83" t="s">
        <v>4010</v>
      </c>
      <c r="B83" s="5">
        <v>83</v>
      </c>
      <c r="C83" s="6" t="str">
        <f>VLOOKUP($B83+443,KeyValues!$J$2:$K$1401,2)</f>
        <v>Clear Silk</v>
      </c>
      <c r="D83">
        <f t="shared" si="2"/>
        <v>1</v>
      </c>
      <c r="E83" s="7" t="str">
        <f>VLOOKUP($D83,KeyValues!$P$2:$Q$12,2)</f>
        <v>1* (1st) - T</v>
      </c>
      <c r="F83" s="2">
        <f t="shared" si="3"/>
        <v>6</v>
      </c>
      <c r="G83" s="8" t="str">
        <f>IF($D83&gt;=5,VLOOKUP(F83,KeyValues!$G$2:$H$601,2),VLOOKUP(F83,KeyValues!$M$2:$N$20,2))</f>
        <v>Ice</v>
      </c>
    </row>
    <row r="84" spans="1:7" x14ac:dyDescent="0.25">
      <c r="A84" t="s">
        <v>4009</v>
      </c>
      <c r="B84" s="5">
        <v>84</v>
      </c>
      <c r="C84" s="6" t="str">
        <f>VLOOKUP($B84+443,KeyValues!$J$2:$K$1401,2)</f>
        <v>Icy Dust</v>
      </c>
      <c r="D84">
        <f t="shared" si="2"/>
        <v>2</v>
      </c>
      <c r="E84" s="7" t="str">
        <f>VLOOKUP($D84,KeyValues!$P$2:$Q$12,2)</f>
        <v>1* (2nd) - T</v>
      </c>
      <c r="F84" s="2">
        <f t="shared" si="3"/>
        <v>6</v>
      </c>
      <c r="G84" s="8" t="str">
        <f>IF($D84&gt;=5,VLOOKUP(F84,KeyValues!$G$2:$H$601,2),VLOOKUP(F84,KeyValues!$M$2:$N$20,2))</f>
        <v>Ice</v>
      </c>
    </row>
    <row r="85" spans="1:7" x14ac:dyDescent="0.25">
      <c r="A85" t="s">
        <v>4008</v>
      </c>
      <c r="B85" s="5">
        <v>85</v>
      </c>
      <c r="C85" s="6" t="str">
        <f>VLOOKUP($B85+443,KeyValues!$J$2:$K$1401,2)</f>
        <v>Icy Gem</v>
      </c>
      <c r="D85">
        <f t="shared" si="2"/>
        <v>3</v>
      </c>
      <c r="E85" s="7" t="str">
        <f>VLOOKUP($D85,KeyValues!$P$2:$Q$12,2)</f>
        <v>2* - T</v>
      </c>
      <c r="F85" s="2">
        <f t="shared" si="3"/>
        <v>6</v>
      </c>
      <c r="G85" s="8" t="str">
        <f>IF($D85&gt;=5,VLOOKUP(F85,KeyValues!$G$2:$H$601,2),VLOOKUP(F85,KeyValues!$M$2:$N$20,2))</f>
        <v>Ice</v>
      </c>
    </row>
    <row r="86" spans="1:7" x14ac:dyDescent="0.25">
      <c r="A86" t="s">
        <v>4007</v>
      </c>
      <c r="B86" s="5">
        <v>86</v>
      </c>
      <c r="C86" s="6" t="str">
        <f>VLOOKUP($B86+443,KeyValues!$J$2:$K$1401,2)</f>
        <v>Icy Globe</v>
      </c>
      <c r="D86">
        <f t="shared" si="2"/>
        <v>4</v>
      </c>
      <c r="E86" s="7" t="str">
        <f>VLOOKUP($D86,KeyValues!$P$2:$Q$12,2)</f>
        <v>3* - T</v>
      </c>
      <c r="F86" s="2">
        <f t="shared" si="3"/>
        <v>6</v>
      </c>
      <c r="G86" s="8" t="str">
        <f>IF($D86&gt;=5,VLOOKUP(F86,KeyValues!$G$2:$H$601,2),VLOOKUP(F86,KeyValues!$M$2:$N$20,2))</f>
        <v>Ice</v>
      </c>
    </row>
    <row r="87" spans="1:7" x14ac:dyDescent="0.25">
      <c r="A87" t="s">
        <v>4006</v>
      </c>
      <c r="B87" s="5">
        <v>87</v>
      </c>
      <c r="C87" s="6" t="str">
        <f>VLOOKUP($B87+443,KeyValues!$J$2:$K$1401,2)</f>
        <v>Orange Silk</v>
      </c>
      <c r="D87">
        <f t="shared" si="2"/>
        <v>1</v>
      </c>
      <c r="E87" s="7" t="str">
        <f>VLOOKUP($D87,KeyValues!$P$2:$Q$12,2)</f>
        <v>1* (1st) - T</v>
      </c>
      <c r="F87" s="2">
        <f t="shared" si="3"/>
        <v>7</v>
      </c>
      <c r="G87" s="8" t="str">
        <f>IF($D87&gt;=5,VLOOKUP(F87,KeyValues!$G$2:$H$601,2),VLOOKUP(F87,KeyValues!$M$2:$N$20,2))</f>
        <v>Fighting</v>
      </c>
    </row>
    <row r="88" spans="1:7" x14ac:dyDescent="0.25">
      <c r="A88" t="s">
        <v>4005</v>
      </c>
      <c r="B88" s="5">
        <v>88</v>
      </c>
      <c r="C88" s="6" t="str">
        <f>VLOOKUP($B88+443,KeyValues!$J$2:$K$1401,2)</f>
        <v>Courage Dust</v>
      </c>
      <c r="D88">
        <f t="shared" si="2"/>
        <v>2</v>
      </c>
      <c r="E88" s="7" t="str">
        <f>VLOOKUP($D88,KeyValues!$P$2:$Q$12,2)</f>
        <v>1* (2nd) - T</v>
      </c>
      <c r="F88" s="2">
        <f t="shared" si="3"/>
        <v>7</v>
      </c>
      <c r="G88" s="8" t="str">
        <f>IF($D88&gt;=5,VLOOKUP(F88,KeyValues!$G$2:$H$601,2),VLOOKUP(F88,KeyValues!$M$2:$N$20,2))</f>
        <v>Fighting</v>
      </c>
    </row>
    <row r="89" spans="1:7" x14ac:dyDescent="0.25">
      <c r="A89" t="s">
        <v>4004</v>
      </c>
      <c r="B89" s="5">
        <v>89</v>
      </c>
      <c r="C89" s="6" t="str">
        <f>VLOOKUP($B89+443,KeyValues!$J$2:$K$1401,2)</f>
        <v>Fight Gem</v>
      </c>
      <c r="D89">
        <f t="shared" si="2"/>
        <v>3</v>
      </c>
      <c r="E89" s="7" t="str">
        <f>VLOOKUP($D89,KeyValues!$P$2:$Q$12,2)</f>
        <v>2* - T</v>
      </c>
      <c r="F89" s="2">
        <f t="shared" si="3"/>
        <v>7</v>
      </c>
      <c r="G89" s="8" t="str">
        <f>IF($D89&gt;=5,VLOOKUP(F89,KeyValues!$G$2:$H$601,2),VLOOKUP(F89,KeyValues!$M$2:$N$20,2))</f>
        <v>Fighting</v>
      </c>
    </row>
    <row r="90" spans="1:7" x14ac:dyDescent="0.25">
      <c r="A90" t="s">
        <v>4003</v>
      </c>
      <c r="B90" s="5">
        <v>90</v>
      </c>
      <c r="C90" s="6" t="str">
        <f>VLOOKUP($B90+443,KeyValues!$J$2:$K$1401,2)</f>
        <v>Power Globe</v>
      </c>
      <c r="D90">
        <f t="shared" si="2"/>
        <v>4</v>
      </c>
      <c r="E90" s="7" t="str">
        <f>VLOOKUP($D90,KeyValues!$P$2:$Q$12,2)</f>
        <v>3* - T</v>
      </c>
      <c r="F90" s="2">
        <f t="shared" si="3"/>
        <v>7</v>
      </c>
      <c r="G90" s="8" t="str">
        <f>IF($D90&gt;=5,VLOOKUP(F90,KeyValues!$G$2:$H$601,2),VLOOKUP(F90,KeyValues!$M$2:$N$20,2))</f>
        <v>Fighting</v>
      </c>
    </row>
    <row r="91" spans="1:7" x14ac:dyDescent="0.25">
      <c r="A91" t="s">
        <v>4002</v>
      </c>
      <c r="B91" s="5">
        <v>91</v>
      </c>
      <c r="C91" s="6" t="str">
        <f>VLOOKUP($B91+443,KeyValues!$J$2:$K$1401,2)</f>
        <v>Pink Silk</v>
      </c>
      <c r="D91">
        <f t="shared" si="2"/>
        <v>1</v>
      </c>
      <c r="E91" s="7" t="str">
        <f>VLOOKUP($D91,KeyValues!$P$2:$Q$12,2)</f>
        <v>1* (1st) - T</v>
      </c>
      <c r="F91" s="2">
        <f t="shared" si="3"/>
        <v>8</v>
      </c>
      <c r="G91" s="8" t="str">
        <f>IF($D91&gt;=5,VLOOKUP(F91,KeyValues!$G$2:$H$601,2),VLOOKUP(F91,KeyValues!$M$2:$N$20,2))</f>
        <v>Poison</v>
      </c>
    </row>
    <row r="92" spans="1:7" x14ac:dyDescent="0.25">
      <c r="A92" t="s">
        <v>4001</v>
      </c>
      <c r="B92" s="5">
        <v>92</v>
      </c>
      <c r="C92" s="6" t="str">
        <f>VLOOKUP($B92+443,KeyValues!$J$2:$K$1401,2)</f>
        <v>Poison Dust</v>
      </c>
      <c r="D92">
        <f t="shared" si="2"/>
        <v>2</v>
      </c>
      <c r="E92" s="7" t="str">
        <f>VLOOKUP($D92,KeyValues!$P$2:$Q$12,2)</f>
        <v>1* (2nd) - T</v>
      </c>
      <c r="F92" s="2">
        <f t="shared" si="3"/>
        <v>8</v>
      </c>
      <c r="G92" s="8" t="str">
        <f>IF($D92&gt;=5,VLOOKUP(F92,KeyValues!$G$2:$H$601,2),VLOOKUP(F92,KeyValues!$M$2:$N$20,2))</f>
        <v>Poison</v>
      </c>
    </row>
    <row r="93" spans="1:7" x14ac:dyDescent="0.25">
      <c r="A93" t="s">
        <v>4000</v>
      </c>
      <c r="B93" s="5">
        <v>93</v>
      </c>
      <c r="C93" s="6" t="str">
        <f>VLOOKUP($B93+443,KeyValues!$J$2:$K$1401,2)</f>
        <v>Poison Gem</v>
      </c>
      <c r="D93">
        <f t="shared" si="2"/>
        <v>3</v>
      </c>
      <c r="E93" s="7" t="str">
        <f>VLOOKUP($D93,KeyValues!$P$2:$Q$12,2)</f>
        <v>2* - T</v>
      </c>
      <c r="F93" s="2">
        <f t="shared" si="3"/>
        <v>8</v>
      </c>
      <c r="G93" s="8" t="str">
        <f>IF($D93&gt;=5,VLOOKUP(F93,KeyValues!$G$2:$H$601,2),VLOOKUP(F93,KeyValues!$M$2:$N$20,2))</f>
        <v>Poison</v>
      </c>
    </row>
    <row r="94" spans="1:7" x14ac:dyDescent="0.25">
      <c r="A94" t="s">
        <v>3999</v>
      </c>
      <c r="B94" s="5">
        <v>94</v>
      </c>
      <c r="C94" s="6" t="str">
        <f>VLOOKUP($B94+443,KeyValues!$J$2:$K$1401,2)</f>
        <v>Poison Globe</v>
      </c>
      <c r="D94">
        <f t="shared" si="2"/>
        <v>4</v>
      </c>
      <c r="E94" s="7" t="str">
        <f>VLOOKUP($D94,KeyValues!$P$2:$Q$12,2)</f>
        <v>3* - T</v>
      </c>
      <c r="F94" s="2">
        <f t="shared" si="3"/>
        <v>8</v>
      </c>
      <c r="G94" s="8" t="str">
        <f>IF($D94&gt;=5,VLOOKUP(F94,KeyValues!$G$2:$H$601,2),VLOOKUP(F94,KeyValues!$M$2:$N$20,2))</f>
        <v>Poison</v>
      </c>
    </row>
    <row r="95" spans="1:7" x14ac:dyDescent="0.25">
      <c r="A95" t="s">
        <v>3998</v>
      </c>
      <c r="B95" s="5">
        <v>95</v>
      </c>
      <c r="C95" s="6" t="str">
        <f>VLOOKUP($B95+443,KeyValues!$J$2:$K$1401,2)</f>
        <v>Brown Silk</v>
      </c>
      <c r="D95">
        <f t="shared" si="2"/>
        <v>1</v>
      </c>
      <c r="E95" s="7" t="str">
        <f>VLOOKUP($D95,KeyValues!$P$2:$Q$12,2)</f>
        <v>1* (1st) - T</v>
      </c>
      <c r="F95" s="2">
        <f t="shared" si="3"/>
        <v>9</v>
      </c>
      <c r="G95" s="8" t="str">
        <f>IF($D95&gt;=5,VLOOKUP(F95,KeyValues!$G$2:$H$601,2),VLOOKUP(F95,KeyValues!$M$2:$N$20,2))</f>
        <v>Ground</v>
      </c>
    </row>
    <row r="96" spans="1:7" x14ac:dyDescent="0.25">
      <c r="A96" t="s">
        <v>3997</v>
      </c>
      <c r="B96" s="5">
        <v>96</v>
      </c>
      <c r="C96" s="6" t="str">
        <f>VLOOKUP($B96+443,KeyValues!$J$2:$K$1401,2)</f>
        <v>Ground Dust</v>
      </c>
      <c r="D96">
        <f t="shared" si="2"/>
        <v>2</v>
      </c>
      <c r="E96" s="7" t="str">
        <f>VLOOKUP($D96,KeyValues!$P$2:$Q$12,2)</f>
        <v>1* (2nd) - T</v>
      </c>
      <c r="F96" s="2">
        <f t="shared" si="3"/>
        <v>9</v>
      </c>
      <c r="G96" s="8" t="str">
        <f>IF($D96&gt;=5,VLOOKUP(F96,KeyValues!$G$2:$H$601,2),VLOOKUP(F96,KeyValues!$M$2:$N$20,2))</f>
        <v>Ground</v>
      </c>
    </row>
    <row r="97" spans="1:7" x14ac:dyDescent="0.25">
      <c r="A97" t="s">
        <v>3996</v>
      </c>
      <c r="B97" s="5">
        <v>97</v>
      </c>
      <c r="C97" s="6" t="str">
        <f>VLOOKUP($B97+443,KeyValues!$J$2:$K$1401,2)</f>
        <v>Earth Gem</v>
      </c>
      <c r="D97">
        <f t="shared" si="2"/>
        <v>3</v>
      </c>
      <c r="E97" s="7" t="str">
        <f>VLOOKUP($D97,KeyValues!$P$2:$Q$12,2)</f>
        <v>2* - T</v>
      </c>
      <c r="F97" s="2">
        <f t="shared" si="3"/>
        <v>9</v>
      </c>
      <c r="G97" s="8" t="str">
        <f>IF($D97&gt;=5,VLOOKUP(F97,KeyValues!$G$2:$H$601,2),VLOOKUP(F97,KeyValues!$M$2:$N$20,2))</f>
        <v>Ground</v>
      </c>
    </row>
    <row r="98" spans="1:7" x14ac:dyDescent="0.25">
      <c r="A98" t="s">
        <v>3995</v>
      </c>
      <c r="B98" s="5">
        <v>98</v>
      </c>
      <c r="C98" s="6" t="str">
        <f>VLOOKUP($B98+443,KeyValues!$J$2:$K$1401,2)</f>
        <v>Terra Globe</v>
      </c>
      <c r="D98">
        <f t="shared" si="2"/>
        <v>4</v>
      </c>
      <c r="E98" s="7" t="str">
        <f>VLOOKUP($D98,KeyValues!$P$2:$Q$12,2)</f>
        <v>3* - T</v>
      </c>
      <c r="F98" s="2">
        <f t="shared" si="3"/>
        <v>9</v>
      </c>
      <c r="G98" s="8" t="str">
        <f>IF($D98&gt;=5,VLOOKUP(F98,KeyValues!$G$2:$H$601,2),VLOOKUP(F98,KeyValues!$M$2:$N$20,2))</f>
        <v>Ground</v>
      </c>
    </row>
    <row r="99" spans="1:7" x14ac:dyDescent="0.25">
      <c r="A99" t="s">
        <v>3994</v>
      </c>
      <c r="B99" s="5">
        <v>99</v>
      </c>
      <c r="C99" s="6" t="str">
        <f>VLOOKUP($B99+443,KeyValues!$J$2:$K$1401,2)</f>
        <v>Sky Silk</v>
      </c>
      <c r="D99">
        <f t="shared" si="2"/>
        <v>1</v>
      </c>
      <c r="E99" s="7" t="str">
        <f>VLOOKUP($D99,KeyValues!$P$2:$Q$12,2)</f>
        <v>1* (1st) - T</v>
      </c>
      <c r="F99" s="2">
        <f t="shared" si="3"/>
        <v>10</v>
      </c>
      <c r="G99" s="8" t="str">
        <f>IF($D99&gt;=5,VLOOKUP(F99,KeyValues!$G$2:$H$601,2),VLOOKUP(F99,KeyValues!$M$2:$N$20,2))</f>
        <v>Flying</v>
      </c>
    </row>
    <row r="100" spans="1:7" x14ac:dyDescent="0.25">
      <c r="A100" t="s">
        <v>3993</v>
      </c>
      <c r="B100" s="5">
        <v>100</v>
      </c>
      <c r="C100" s="6" t="str">
        <f>VLOOKUP($B100+443,KeyValues!$J$2:$K$1401,2)</f>
        <v>Sky Dust</v>
      </c>
      <c r="D100">
        <f t="shared" si="2"/>
        <v>2</v>
      </c>
      <c r="E100" s="7" t="str">
        <f>VLOOKUP($D100,KeyValues!$P$2:$Q$12,2)</f>
        <v>1* (2nd) - T</v>
      </c>
      <c r="F100" s="2">
        <f t="shared" si="3"/>
        <v>10</v>
      </c>
      <c r="G100" s="8" t="str">
        <f>IF($D100&gt;=5,VLOOKUP(F100,KeyValues!$G$2:$H$601,2),VLOOKUP(F100,KeyValues!$M$2:$N$20,2))</f>
        <v>Flying</v>
      </c>
    </row>
    <row r="101" spans="1:7" x14ac:dyDescent="0.25">
      <c r="A101" t="s">
        <v>3992</v>
      </c>
      <c r="B101" s="5">
        <v>101</v>
      </c>
      <c r="C101" s="6" t="str">
        <f>VLOOKUP($B101+443,KeyValues!$J$2:$K$1401,2)</f>
        <v>Sky Gem</v>
      </c>
      <c r="D101">
        <f t="shared" si="2"/>
        <v>3</v>
      </c>
      <c r="E101" s="7" t="str">
        <f>VLOOKUP($D101,KeyValues!$P$2:$Q$12,2)</f>
        <v>2* - T</v>
      </c>
      <c r="F101" s="2">
        <f t="shared" si="3"/>
        <v>10</v>
      </c>
      <c r="G101" s="8" t="str">
        <f>IF($D101&gt;=5,VLOOKUP(F101,KeyValues!$G$2:$H$601,2),VLOOKUP(F101,KeyValues!$M$2:$N$20,2))</f>
        <v>Flying</v>
      </c>
    </row>
    <row r="102" spans="1:7" x14ac:dyDescent="0.25">
      <c r="A102" t="s">
        <v>3991</v>
      </c>
      <c r="B102" s="5">
        <v>102</v>
      </c>
      <c r="C102" s="6" t="str">
        <f>VLOOKUP($B102+443,KeyValues!$J$2:$K$1401,2)</f>
        <v>Sky Globe</v>
      </c>
      <c r="D102">
        <f t="shared" si="2"/>
        <v>4</v>
      </c>
      <c r="E102" s="7" t="str">
        <f>VLOOKUP($D102,KeyValues!$P$2:$Q$12,2)</f>
        <v>3* - T</v>
      </c>
      <c r="F102" s="2">
        <f t="shared" si="3"/>
        <v>10</v>
      </c>
      <c r="G102" s="8" t="str">
        <f>IF($D102&gt;=5,VLOOKUP(F102,KeyValues!$G$2:$H$601,2),VLOOKUP(F102,KeyValues!$M$2:$N$20,2))</f>
        <v>Flying</v>
      </c>
    </row>
    <row r="103" spans="1:7" x14ac:dyDescent="0.25">
      <c r="A103" t="s">
        <v>3990</v>
      </c>
      <c r="B103" s="5">
        <v>103</v>
      </c>
      <c r="C103" s="6" t="str">
        <f>VLOOKUP($B103+443,KeyValues!$J$2:$K$1401,2)</f>
        <v>Gold Silk</v>
      </c>
      <c r="D103">
        <f t="shared" si="2"/>
        <v>1</v>
      </c>
      <c r="E103" s="7" t="str">
        <f>VLOOKUP($D103,KeyValues!$P$2:$Q$12,2)</f>
        <v>1* (1st) - T</v>
      </c>
      <c r="F103" s="2">
        <f t="shared" si="3"/>
        <v>11</v>
      </c>
      <c r="G103" s="8" t="str">
        <f>IF($D103&gt;=5,VLOOKUP(F103,KeyValues!$G$2:$H$601,2),VLOOKUP(F103,KeyValues!$M$2:$N$20,2))</f>
        <v>Psychic</v>
      </c>
    </row>
    <row r="104" spans="1:7" x14ac:dyDescent="0.25">
      <c r="A104" t="s">
        <v>3989</v>
      </c>
      <c r="B104" s="5">
        <v>104</v>
      </c>
      <c r="C104" s="6" t="str">
        <f>VLOOKUP($B104+443,KeyValues!$J$2:$K$1401,2)</f>
        <v>Psyche Dust</v>
      </c>
      <c r="D104">
        <f t="shared" si="2"/>
        <v>2</v>
      </c>
      <c r="E104" s="7" t="str">
        <f>VLOOKUP($D104,KeyValues!$P$2:$Q$12,2)</f>
        <v>1* (2nd) - T</v>
      </c>
      <c r="F104" s="2">
        <f t="shared" si="3"/>
        <v>11</v>
      </c>
      <c r="G104" s="8" t="str">
        <f>IF($D104&gt;=5,VLOOKUP(F104,KeyValues!$G$2:$H$601,2),VLOOKUP(F104,KeyValues!$M$2:$N$20,2))</f>
        <v>Psychic</v>
      </c>
    </row>
    <row r="105" spans="1:7" x14ac:dyDescent="0.25">
      <c r="A105" t="s">
        <v>3988</v>
      </c>
      <c r="B105" s="5">
        <v>105</v>
      </c>
      <c r="C105" s="6" t="str">
        <f>VLOOKUP($B105+443,KeyValues!$J$2:$K$1401,2)</f>
        <v>Psyche Gem</v>
      </c>
      <c r="D105">
        <f t="shared" si="2"/>
        <v>3</v>
      </c>
      <c r="E105" s="7" t="str">
        <f>VLOOKUP($D105,KeyValues!$P$2:$Q$12,2)</f>
        <v>2* - T</v>
      </c>
      <c r="F105" s="2">
        <f t="shared" si="3"/>
        <v>11</v>
      </c>
      <c r="G105" s="8" t="str">
        <f>IF($D105&gt;=5,VLOOKUP(F105,KeyValues!$G$2:$H$601,2),VLOOKUP(F105,KeyValues!$M$2:$N$20,2))</f>
        <v>Psychic</v>
      </c>
    </row>
    <row r="106" spans="1:7" x14ac:dyDescent="0.25">
      <c r="A106" t="s">
        <v>3987</v>
      </c>
      <c r="B106" s="5">
        <v>106</v>
      </c>
      <c r="C106" s="6" t="str">
        <f>VLOOKUP($B106+443,KeyValues!$J$2:$K$1401,2)</f>
        <v>Psyche Globe</v>
      </c>
      <c r="D106">
        <f t="shared" si="2"/>
        <v>4</v>
      </c>
      <c r="E106" s="7" t="str">
        <f>VLOOKUP($D106,KeyValues!$P$2:$Q$12,2)</f>
        <v>3* - T</v>
      </c>
      <c r="F106" s="2">
        <f t="shared" si="3"/>
        <v>11</v>
      </c>
      <c r="G106" s="8" t="str">
        <f>IF($D106&gt;=5,VLOOKUP(F106,KeyValues!$G$2:$H$601,2),VLOOKUP(F106,KeyValues!$M$2:$N$20,2))</f>
        <v>Psychic</v>
      </c>
    </row>
    <row r="107" spans="1:7" x14ac:dyDescent="0.25">
      <c r="A107" t="s">
        <v>3986</v>
      </c>
      <c r="B107" s="5">
        <v>107</v>
      </c>
      <c r="C107" s="6" t="str">
        <f>VLOOKUP($B107+443,KeyValues!$J$2:$K$1401,2)</f>
        <v>Green Silk</v>
      </c>
      <c r="D107">
        <f t="shared" si="2"/>
        <v>1</v>
      </c>
      <c r="E107" s="7" t="str">
        <f>VLOOKUP($D107,KeyValues!$P$2:$Q$12,2)</f>
        <v>1* (1st) - T</v>
      </c>
      <c r="F107" s="2">
        <f t="shared" si="3"/>
        <v>12</v>
      </c>
      <c r="G107" s="8" t="str">
        <f>IF($D107&gt;=5,VLOOKUP(F107,KeyValues!$G$2:$H$601,2),VLOOKUP(F107,KeyValues!$M$2:$N$20,2))</f>
        <v>Bug</v>
      </c>
    </row>
    <row r="108" spans="1:7" x14ac:dyDescent="0.25">
      <c r="A108" t="s">
        <v>3985</v>
      </c>
      <c r="B108" s="5">
        <v>108</v>
      </c>
      <c r="C108" s="6" t="str">
        <f>VLOOKUP($B108+443,KeyValues!$J$2:$K$1401,2)</f>
        <v>Wonder Dust</v>
      </c>
      <c r="D108">
        <f t="shared" si="2"/>
        <v>2</v>
      </c>
      <c r="E108" s="7" t="str">
        <f>VLOOKUP($D108,KeyValues!$P$2:$Q$12,2)</f>
        <v>1* (2nd) - T</v>
      </c>
      <c r="F108" s="2">
        <f t="shared" si="3"/>
        <v>12</v>
      </c>
      <c r="G108" s="8" t="str">
        <f>IF($D108&gt;=5,VLOOKUP(F108,KeyValues!$G$2:$H$601,2),VLOOKUP(F108,KeyValues!$M$2:$N$20,2))</f>
        <v>Bug</v>
      </c>
    </row>
    <row r="109" spans="1:7" x14ac:dyDescent="0.25">
      <c r="A109" t="s">
        <v>3984</v>
      </c>
      <c r="B109" s="5">
        <v>109</v>
      </c>
      <c r="C109" s="6" t="str">
        <f>VLOOKUP($B109+443,KeyValues!$J$2:$K$1401,2)</f>
        <v>Guard Gem</v>
      </c>
      <c r="D109">
        <f t="shared" si="2"/>
        <v>3</v>
      </c>
      <c r="E109" s="7" t="str">
        <f>VLOOKUP($D109,KeyValues!$P$2:$Q$12,2)</f>
        <v>2* - T</v>
      </c>
      <c r="F109" s="2">
        <f t="shared" si="3"/>
        <v>12</v>
      </c>
      <c r="G109" s="8" t="str">
        <f>IF($D109&gt;=5,VLOOKUP(F109,KeyValues!$G$2:$H$601,2),VLOOKUP(F109,KeyValues!$M$2:$N$20,2))</f>
        <v>Bug</v>
      </c>
    </row>
    <row r="110" spans="1:7" x14ac:dyDescent="0.25">
      <c r="A110" t="s">
        <v>3983</v>
      </c>
      <c r="B110" s="5">
        <v>110</v>
      </c>
      <c r="C110" s="6" t="str">
        <f>VLOOKUP($B110+443,KeyValues!$J$2:$K$1401,2)</f>
        <v>Defend Globe</v>
      </c>
      <c r="D110">
        <f t="shared" si="2"/>
        <v>4</v>
      </c>
      <c r="E110" s="7" t="str">
        <f>VLOOKUP($D110,KeyValues!$P$2:$Q$12,2)</f>
        <v>3* - T</v>
      </c>
      <c r="F110" s="2">
        <f t="shared" si="3"/>
        <v>12</v>
      </c>
      <c r="G110" s="8" t="str">
        <f>IF($D110&gt;=5,VLOOKUP(F110,KeyValues!$G$2:$H$601,2),VLOOKUP(F110,KeyValues!$M$2:$N$20,2))</f>
        <v>Bug</v>
      </c>
    </row>
    <row r="111" spans="1:7" x14ac:dyDescent="0.25">
      <c r="A111" t="s">
        <v>3982</v>
      </c>
      <c r="B111" s="5">
        <v>111</v>
      </c>
      <c r="C111" s="6" t="str">
        <f>VLOOKUP($B111+443,KeyValues!$J$2:$K$1401,2)</f>
        <v>Gray Silk</v>
      </c>
      <c r="D111">
        <f t="shared" si="2"/>
        <v>1</v>
      </c>
      <c r="E111" s="7" t="str">
        <f>VLOOKUP($D111,KeyValues!$P$2:$Q$12,2)</f>
        <v>1* (1st) - T</v>
      </c>
      <c r="F111" s="2">
        <f t="shared" si="3"/>
        <v>13</v>
      </c>
      <c r="G111" s="8" t="str">
        <f>IF($D111&gt;=5,VLOOKUP(F111,KeyValues!$G$2:$H$601,2),VLOOKUP(F111,KeyValues!$M$2:$N$20,2))</f>
        <v>Rock</v>
      </c>
    </row>
    <row r="112" spans="1:7" x14ac:dyDescent="0.25">
      <c r="A112" t="s">
        <v>3981</v>
      </c>
      <c r="B112" s="5">
        <v>112</v>
      </c>
      <c r="C112" s="6" t="str">
        <f>VLOOKUP($B112+443,KeyValues!$J$2:$K$1401,2)</f>
        <v>Rock Dust</v>
      </c>
      <c r="D112">
        <f t="shared" si="2"/>
        <v>2</v>
      </c>
      <c r="E112" s="7" t="str">
        <f>VLOOKUP($D112,KeyValues!$P$2:$Q$12,2)</f>
        <v>1* (2nd) - T</v>
      </c>
      <c r="F112" s="2">
        <f t="shared" si="3"/>
        <v>13</v>
      </c>
      <c r="G112" s="8" t="str">
        <f>IF($D112&gt;=5,VLOOKUP(F112,KeyValues!$G$2:$H$601,2),VLOOKUP(F112,KeyValues!$M$2:$N$20,2))</f>
        <v>Rock</v>
      </c>
    </row>
    <row r="113" spans="1:7" x14ac:dyDescent="0.25">
      <c r="A113" t="s">
        <v>3980</v>
      </c>
      <c r="B113" s="5">
        <v>113</v>
      </c>
      <c r="C113" s="6" t="str">
        <f>VLOOKUP($B113+443,KeyValues!$J$2:$K$1401,2)</f>
        <v>Stone Gem</v>
      </c>
      <c r="D113">
        <f t="shared" si="2"/>
        <v>3</v>
      </c>
      <c r="E113" s="7" t="str">
        <f>VLOOKUP($D113,KeyValues!$P$2:$Q$12,2)</f>
        <v>2* - T</v>
      </c>
      <c r="F113" s="2">
        <f t="shared" si="3"/>
        <v>13</v>
      </c>
      <c r="G113" s="8" t="str">
        <f>IF($D113&gt;=5,VLOOKUP(F113,KeyValues!$G$2:$H$601,2),VLOOKUP(F113,KeyValues!$M$2:$N$20,2))</f>
        <v>Rock</v>
      </c>
    </row>
    <row r="114" spans="1:7" x14ac:dyDescent="0.25">
      <c r="A114" t="s">
        <v>3979</v>
      </c>
      <c r="B114" s="5">
        <v>114</v>
      </c>
      <c r="C114" s="6" t="str">
        <f>VLOOKUP($B114+443,KeyValues!$J$2:$K$1401,2)</f>
        <v>Rock Globe</v>
      </c>
      <c r="D114">
        <f t="shared" si="2"/>
        <v>4</v>
      </c>
      <c r="E114" s="7" t="str">
        <f>VLOOKUP($D114,KeyValues!$P$2:$Q$12,2)</f>
        <v>3* - T</v>
      </c>
      <c r="F114" s="2">
        <f t="shared" si="3"/>
        <v>13</v>
      </c>
      <c r="G114" s="8" t="str">
        <f>IF($D114&gt;=5,VLOOKUP(F114,KeyValues!$G$2:$H$601,2),VLOOKUP(F114,KeyValues!$M$2:$N$20,2))</f>
        <v>Rock</v>
      </c>
    </row>
    <row r="115" spans="1:7" x14ac:dyDescent="0.25">
      <c r="A115" t="s">
        <v>3978</v>
      </c>
      <c r="B115" s="5">
        <v>115</v>
      </c>
      <c r="C115" s="6" t="str">
        <f>VLOOKUP($B115+443,KeyValues!$J$2:$K$1401,2)</f>
        <v>Purple Silk</v>
      </c>
      <c r="D115">
        <f t="shared" si="2"/>
        <v>1</v>
      </c>
      <c r="E115" s="7" t="str">
        <f>VLOOKUP($D115,KeyValues!$P$2:$Q$12,2)</f>
        <v>1* (1st) - T</v>
      </c>
      <c r="F115" s="2">
        <f t="shared" si="3"/>
        <v>14</v>
      </c>
      <c r="G115" s="8" t="str">
        <f>IF($D115&gt;=5,VLOOKUP(F115,KeyValues!$G$2:$H$601,2),VLOOKUP(F115,KeyValues!$M$2:$N$20,2))</f>
        <v>Ghost</v>
      </c>
    </row>
    <row r="116" spans="1:7" x14ac:dyDescent="0.25">
      <c r="A116" t="s">
        <v>3977</v>
      </c>
      <c r="B116" s="5">
        <v>116</v>
      </c>
      <c r="C116" s="6" t="str">
        <f>VLOOKUP($B116+443,KeyValues!$J$2:$K$1401,2)</f>
        <v>Shady Dust</v>
      </c>
      <c r="D116">
        <f t="shared" si="2"/>
        <v>2</v>
      </c>
      <c r="E116" s="7" t="str">
        <f>VLOOKUP($D116,KeyValues!$P$2:$Q$12,2)</f>
        <v>1* (2nd) - T</v>
      </c>
      <c r="F116" s="2">
        <f t="shared" si="3"/>
        <v>14</v>
      </c>
      <c r="G116" s="8" t="str">
        <f>IF($D116&gt;=5,VLOOKUP(F116,KeyValues!$G$2:$H$601,2),VLOOKUP(F116,KeyValues!$M$2:$N$20,2))</f>
        <v>Ghost</v>
      </c>
    </row>
    <row r="117" spans="1:7" x14ac:dyDescent="0.25">
      <c r="A117" t="s">
        <v>3976</v>
      </c>
      <c r="B117" s="5">
        <v>117</v>
      </c>
      <c r="C117" s="6" t="str">
        <f>VLOOKUP($B117+443,KeyValues!$J$2:$K$1401,2)</f>
        <v>Shadow Gem</v>
      </c>
      <c r="D117">
        <f t="shared" si="2"/>
        <v>3</v>
      </c>
      <c r="E117" s="7" t="str">
        <f>VLOOKUP($D117,KeyValues!$P$2:$Q$12,2)</f>
        <v>2* - T</v>
      </c>
      <c r="F117" s="2">
        <f t="shared" si="3"/>
        <v>14</v>
      </c>
      <c r="G117" s="8" t="str">
        <f>IF($D117&gt;=5,VLOOKUP(F117,KeyValues!$G$2:$H$601,2),VLOOKUP(F117,KeyValues!$M$2:$N$20,2))</f>
        <v>Ghost</v>
      </c>
    </row>
    <row r="118" spans="1:7" x14ac:dyDescent="0.25">
      <c r="A118" t="s">
        <v>3975</v>
      </c>
      <c r="B118" s="5">
        <v>118</v>
      </c>
      <c r="C118" s="6" t="str">
        <f>VLOOKUP($B118+443,KeyValues!$J$2:$K$1401,2)</f>
        <v>Nether Globe</v>
      </c>
      <c r="D118">
        <f t="shared" si="2"/>
        <v>4</v>
      </c>
      <c r="E118" s="7" t="str">
        <f>VLOOKUP($D118,KeyValues!$P$2:$Q$12,2)</f>
        <v>3* - T</v>
      </c>
      <c r="F118" s="2">
        <f t="shared" si="3"/>
        <v>14</v>
      </c>
      <c r="G118" s="8" t="str">
        <f>IF($D118&gt;=5,VLOOKUP(F118,KeyValues!$G$2:$H$601,2),VLOOKUP(F118,KeyValues!$M$2:$N$20,2))</f>
        <v>Ghost</v>
      </c>
    </row>
    <row r="119" spans="1:7" x14ac:dyDescent="0.25">
      <c r="A119" t="s">
        <v>3974</v>
      </c>
      <c r="B119" s="5">
        <v>119</v>
      </c>
      <c r="C119" s="6" t="str">
        <f>VLOOKUP($B119+443,KeyValues!$J$2:$K$1401,2)</f>
        <v>Royal Silk</v>
      </c>
      <c r="D119">
        <f t="shared" si="2"/>
        <v>1</v>
      </c>
      <c r="E119" s="7" t="str">
        <f>VLOOKUP($D119,KeyValues!$P$2:$Q$12,2)</f>
        <v>1* (1st) - T</v>
      </c>
      <c r="F119" s="2">
        <f t="shared" si="3"/>
        <v>15</v>
      </c>
      <c r="G119" s="8" t="str">
        <f>IF($D119&gt;=5,VLOOKUP(F119,KeyValues!$G$2:$H$601,2),VLOOKUP(F119,KeyValues!$M$2:$N$20,2))</f>
        <v>Dragon</v>
      </c>
    </row>
    <row r="120" spans="1:7" x14ac:dyDescent="0.25">
      <c r="A120" t="s">
        <v>3973</v>
      </c>
      <c r="B120" s="5">
        <v>120</v>
      </c>
      <c r="C120" s="6" t="str">
        <f>VLOOKUP($B120+443,KeyValues!$J$2:$K$1401,2)</f>
        <v>Dragon Dust</v>
      </c>
      <c r="D120">
        <f t="shared" si="2"/>
        <v>2</v>
      </c>
      <c r="E120" s="7" t="str">
        <f>VLOOKUP($D120,KeyValues!$P$2:$Q$12,2)</f>
        <v>1* (2nd) - T</v>
      </c>
      <c r="F120" s="2">
        <f t="shared" si="3"/>
        <v>15</v>
      </c>
      <c r="G120" s="8" t="str">
        <f>IF($D120&gt;=5,VLOOKUP(F120,KeyValues!$G$2:$H$601,2),VLOOKUP(F120,KeyValues!$M$2:$N$20,2))</f>
        <v>Dragon</v>
      </c>
    </row>
    <row r="121" spans="1:7" x14ac:dyDescent="0.25">
      <c r="A121" t="s">
        <v>3972</v>
      </c>
      <c r="B121" s="5">
        <v>121</v>
      </c>
      <c r="C121" s="6" t="str">
        <f>VLOOKUP($B121+443,KeyValues!$J$2:$K$1401,2)</f>
        <v>Dragon Gem</v>
      </c>
      <c r="D121">
        <f t="shared" si="2"/>
        <v>3</v>
      </c>
      <c r="E121" s="7" t="str">
        <f>VLOOKUP($D121,KeyValues!$P$2:$Q$12,2)</f>
        <v>2* - T</v>
      </c>
      <c r="F121" s="2">
        <f t="shared" si="3"/>
        <v>15</v>
      </c>
      <c r="G121" s="8" t="str">
        <f>IF($D121&gt;=5,VLOOKUP(F121,KeyValues!$G$2:$H$601,2),VLOOKUP(F121,KeyValues!$M$2:$N$20,2))</f>
        <v>Dragon</v>
      </c>
    </row>
    <row r="122" spans="1:7" x14ac:dyDescent="0.25">
      <c r="A122" t="s">
        <v>3971</v>
      </c>
      <c r="B122" s="5">
        <v>122</v>
      </c>
      <c r="C122" s="6" t="str">
        <f>VLOOKUP($B122+443,KeyValues!$J$2:$K$1401,2)</f>
        <v>Dragon Globe</v>
      </c>
      <c r="D122">
        <f t="shared" si="2"/>
        <v>4</v>
      </c>
      <c r="E122" s="7" t="str">
        <f>VLOOKUP($D122,KeyValues!$P$2:$Q$12,2)</f>
        <v>3* - T</v>
      </c>
      <c r="F122" s="2">
        <f t="shared" si="3"/>
        <v>15</v>
      </c>
      <c r="G122" s="8" t="str">
        <f>IF($D122&gt;=5,VLOOKUP(F122,KeyValues!$G$2:$H$601,2),VLOOKUP(F122,KeyValues!$M$2:$N$20,2))</f>
        <v>Dragon</v>
      </c>
    </row>
    <row r="123" spans="1:7" x14ac:dyDescent="0.25">
      <c r="A123" t="s">
        <v>3970</v>
      </c>
      <c r="B123" s="5">
        <v>123</v>
      </c>
      <c r="C123" s="6" t="str">
        <f>VLOOKUP($B123+443,KeyValues!$J$2:$K$1401,2)</f>
        <v>Black Silk</v>
      </c>
      <c r="D123">
        <f t="shared" si="2"/>
        <v>1</v>
      </c>
      <c r="E123" s="7" t="str">
        <f>VLOOKUP($D123,KeyValues!$P$2:$Q$12,2)</f>
        <v>1* (1st) - T</v>
      </c>
      <c r="F123" s="2">
        <f t="shared" si="3"/>
        <v>16</v>
      </c>
      <c r="G123" s="8" t="str">
        <f>IF($D123&gt;=5,VLOOKUP(F123,KeyValues!$G$2:$H$601,2),VLOOKUP(F123,KeyValues!$M$2:$N$20,2))</f>
        <v>Dark</v>
      </c>
    </row>
    <row r="124" spans="1:7" x14ac:dyDescent="0.25">
      <c r="A124" t="s">
        <v>3969</v>
      </c>
      <c r="B124" s="5">
        <v>124</v>
      </c>
      <c r="C124" s="6" t="str">
        <f>VLOOKUP($B124+443,KeyValues!$J$2:$K$1401,2)</f>
        <v>Dark Dust</v>
      </c>
      <c r="D124">
        <f t="shared" si="2"/>
        <v>2</v>
      </c>
      <c r="E124" s="7" t="str">
        <f>VLOOKUP($D124,KeyValues!$P$2:$Q$12,2)</f>
        <v>1* (2nd) - T</v>
      </c>
      <c r="F124" s="2">
        <f t="shared" si="3"/>
        <v>16</v>
      </c>
      <c r="G124" s="8" t="str">
        <f>IF($D124&gt;=5,VLOOKUP(F124,KeyValues!$G$2:$H$601,2),VLOOKUP(F124,KeyValues!$M$2:$N$20,2))</f>
        <v>Dark</v>
      </c>
    </row>
    <row r="125" spans="1:7" x14ac:dyDescent="0.25">
      <c r="A125" t="s">
        <v>3968</v>
      </c>
      <c r="B125" s="5">
        <v>125</v>
      </c>
      <c r="C125" s="6" t="str">
        <f>VLOOKUP($B125+443,KeyValues!$J$2:$K$1401,2)</f>
        <v>Dark Gem</v>
      </c>
      <c r="D125">
        <f t="shared" si="2"/>
        <v>3</v>
      </c>
      <c r="E125" s="7" t="str">
        <f>VLOOKUP($D125,KeyValues!$P$2:$Q$12,2)</f>
        <v>2* - T</v>
      </c>
      <c r="F125" s="2">
        <f t="shared" si="3"/>
        <v>16</v>
      </c>
      <c r="G125" s="8" t="str">
        <f>IF($D125&gt;=5,VLOOKUP(F125,KeyValues!$G$2:$H$601,2),VLOOKUP(F125,KeyValues!$M$2:$N$20,2))</f>
        <v>Dark</v>
      </c>
    </row>
    <row r="126" spans="1:7" x14ac:dyDescent="0.25">
      <c r="A126" t="s">
        <v>3967</v>
      </c>
      <c r="B126" s="5">
        <v>126</v>
      </c>
      <c r="C126" s="6" t="str">
        <f>VLOOKUP($B126+443,KeyValues!$J$2:$K$1401,2)</f>
        <v>Dusk Globe</v>
      </c>
      <c r="D126">
        <f t="shared" si="2"/>
        <v>4</v>
      </c>
      <c r="E126" s="7" t="str">
        <f>VLOOKUP($D126,KeyValues!$P$2:$Q$12,2)</f>
        <v>3* - T</v>
      </c>
      <c r="F126" s="2">
        <f t="shared" si="3"/>
        <v>16</v>
      </c>
      <c r="G126" s="8" t="str">
        <f>IF($D126&gt;=5,VLOOKUP(F126,KeyValues!$G$2:$H$601,2),VLOOKUP(F126,KeyValues!$M$2:$N$20,2))</f>
        <v>Dark</v>
      </c>
    </row>
    <row r="127" spans="1:7" x14ac:dyDescent="0.25">
      <c r="A127" t="s">
        <v>3966</v>
      </c>
      <c r="B127" s="5">
        <v>127</v>
      </c>
      <c r="C127" s="6" t="str">
        <f>VLOOKUP($B127+443,KeyValues!$J$2:$K$1401,2)</f>
        <v>Iron Silk</v>
      </c>
      <c r="D127">
        <f t="shared" si="2"/>
        <v>1</v>
      </c>
      <c r="E127" s="7" t="str">
        <f>VLOOKUP($D127,KeyValues!$P$2:$Q$12,2)</f>
        <v>1* (1st) - T</v>
      </c>
      <c r="F127" s="2">
        <f t="shared" si="3"/>
        <v>17</v>
      </c>
      <c r="G127" s="8" t="str">
        <f>IF($D127&gt;=5,VLOOKUP(F127,KeyValues!$G$2:$H$601,2),VLOOKUP(F127,KeyValues!$M$2:$N$20,2))</f>
        <v>Steel</v>
      </c>
    </row>
    <row r="128" spans="1:7" x14ac:dyDescent="0.25">
      <c r="A128" t="s">
        <v>3965</v>
      </c>
      <c r="B128" s="5">
        <v>128</v>
      </c>
      <c r="C128" s="6" t="str">
        <f>VLOOKUP($B128+443,KeyValues!$J$2:$K$1401,2)</f>
        <v>Steel Dust</v>
      </c>
      <c r="D128">
        <f t="shared" si="2"/>
        <v>2</v>
      </c>
      <c r="E128" s="7" t="str">
        <f>VLOOKUP($D128,KeyValues!$P$2:$Q$12,2)</f>
        <v>1* (2nd) - T</v>
      </c>
      <c r="F128" s="2">
        <f t="shared" si="3"/>
        <v>17</v>
      </c>
      <c r="G128" s="8" t="str">
        <f>IF($D128&gt;=5,VLOOKUP(F128,KeyValues!$G$2:$H$601,2),VLOOKUP(F128,KeyValues!$M$2:$N$20,2))</f>
        <v>Steel</v>
      </c>
    </row>
    <row r="129" spans="1:7" x14ac:dyDescent="0.25">
      <c r="A129" t="s">
        <v>3964</v>
      </c>
      <c r="B129" s="5">
        <v>129</v>
      </c>
      <c r="C129" s="6" t="str">
        <f>VLOOKUP($B129+443,KeyValues!$J$2:$K$1401,2)</f>
        <v>Metal Gem</v>
      </c>
      <c r="D129">
        <f t="shared" ref="D129:D192" si="4">HEX2DEC(MID($A129,4,2)&amp;MID($A129,1,2))</f>
        <v>3</v>
      </c>
      <c r="E129" s="7" t="str">
        <f>VLOOKUP($D129,KeyValues!$P$2:$Q$12,2)</f>
        <v>2* - T</v>
      </c>
      <c r="F129" s="2">
        <f t="shared" ref="F129:F192" si="5">HEX2DEC(MID($A129,10,2)&amp;MID($A129,7,2))</f>
        <v>17</v>
      </c>
      <c r="G129" s="8" t="str">
        <f>IF($D129&gt;=5,VLOOKUP(F129,KeyValues!$G$2:$H$601,2),VLOOKUP(F129,KeyValues!$M$2:$N$20,2))</f>
        <v>Steel</v>
      </c>
    </row>
    <row r="130" spans="1:7" x14ac:dyDescent="0.25">
      <c r="A130" t="s">
        <v>3963</v>
      </c>
      <c r="B130" s="5">
        <v>130</v>
      </c>
      <c r="C130" s="6" t="str">
        <f>VLOOKUP($B130+443,KeyValues!$J$2:$K$1401,2)</f>
        <v>Steel Globe</v>
      </c>
      <c r="D130">
        <f t="shared" si="4"/>
        <v>4</v>
      </c>
      <c r="E130" s="7" t="str">
        <f>VLOOKUP($D130,KeyValues!$P$2:$Q$12,2)</f>
        <v>3* - T</v>
      </c>
      <c r="F130" s="2">
        <f t="shared" si="5"/>
        <v>17</v>
      </c>
      <c r="G130" s="8" t="str">
        <f>IF($D130&gt;=5,VLOOKUP(F130,KeyValues!$G$2:$H$601,2),VLOOKUP(F130,KeyValues!$M$2:$N$20,2))</f>
        <v>Steel</v>
      </c>
    </row>
    <row r="131" spans="1:7" x14ac:dyDescent="0.25">
      <c r="A131" t="s">
        <v>3962</v>
      </c>
      <c r="B131" s="5">
        <v>131</v>
      </c>
      <c r="C131" s="6" t="str">
        <f>VLOOKUP($B131+443,KeyValues!$J$2:$K$1401,2)</f>
        <v>Bulba-Claw</v>
      </c>
      <c r="D131">
        <f t="shared" si="4"/>
        <v>5</v>
      </c>
      <c r="E131" s="7" t="str">
        <f>VLOOKUP($D131,KeyValues!$P$2:$Q$12,2)</f>
        <v>1* (1st) - P</v>
      </c>
      <c r="F131" s="2">
        <f t="shared" si="5"/>
        <v>1</v>
      </c>
      <c r="G131" s="8" t="str">
        <f>IF($D131&gt;=5,VLOOKUP(F131,KeyValues!$G$2:$H$601,2),VLOOKUP(F131,KeyValues!$M$2:$N$20,2))</f>
        <v>Bulbasaur</v>
      </c>
    </row>
    <row r="132" spans="1:7" x14ac:dyDescent="0.25">
      <c r="A132" t="s">
        <v>3961</v>
      </c>
      <c r="B132" s="5">
        <v>132</v>
      </c>
      <c r="C132" s="6" t="str">
        <f>VLOOKUP($B132+443,KeyValues!$J$2:$K$1401,2)</f>
        <v>Bulba-Fang</v>
      </c>
      <c r="D132">
        <f t="shared" si="4"/>
        <v>6</v>
      </c>
      <c r="E132" s="7" t="str">
        <f>VLOOKUP($D132,KeyValues!$P$2:$Q$12,2)</f>
        <v>1* (2nd) - P</v>
      </c>
      <c r="F132" s="2">
        <f t="shared" si="5"/>
        <v>1</v>
      </c>
      <c r="G132" s="8" t="str">
        <f>IF($D132&gt;=5,VLOOKUP(F132,KeyValues!$G$2:$H$601,2),VLOOKUP(F132,KeyValues!$M$2:$N$20,2))</f>
        <v>Bulbasaur</v>
      </c>
    </row>
    <row r="133" spans="1:7" x14ac:dyDescent="0.25">
      <c r="A133" t="s">
        <v>3960</v>
      </c>
      <c r="B133" s="5">
        <v>133</v>
      </c>
      <c r="C133" s="6" t="str">
        <f>VLOOKUP($B133+443,KeyValues!$J$2:$K$1401,2)</f>
        <v>Grass-Guard</v>
      </c>
      <c r="D133">
        <f t="shared" si="4"/>
        <v>7</v>
      </c>
      <c r="E133" s="7" t="str">
        <f>VLOOKUP($D133,KeyValues!$P$2:$Q$12,2)</f>
        <v>2* - P</v>
      </c>
      <c r="F133" s="2">
        <f t="shared" si="5"/>
        <v>1</v>
      </c>
      <c r="G133" s="8" t="str">
        <f>IF($D133&gt;=5,VLOOKUP(F133,KeyValues!$G$2:$H$601,2),VLOOKUP(F133,KeyValues!$M$2:$N$20,2))</f>
        <v>Bulbasaur</v>
      </c>
    </row>
    <row r="134" spans="1:7" x14ac:dyDescent="0.25">
      <c r="A134" t="s">
        <v>3959</v>
      </c>
      <c r="B134" s="5">
        <v>134</v>
      </c>
      <c r="C134" s="6" t="str">
        <f>VLOOKUP($B134+443,KeyValues!$J$2:$K$1401,2)</f>
        <v>Leafy Tie</v>
      </c>
      <c r="D134">
        <f t="shared" si="4"/>
        <v>8</v>
      </c>
      <c r="E134" s="7" t="str">
        <f>VLOOKUP($D134,KeyValues!$P$2:$Q$12,2)</f>
        <v>3* - P</v>
      </c>
      <c r="F134" s="2">
        <f t="shared" si="5"/>
        <v>1</v>
      </c>
      <c r="G134" s="8" t="str">
        <f>IF($D134&gt;=5,VLOOKUP(F134,KeyValues!$G$2:$H$601,2),VLOOKUP(F134,KeyValues!$M$2:$N$20,2))</f>
        <v>Bulbasaur</v>
      </c>
    </row>
    <row r="135" spans="1:7" x14ac:dyDescent="0.25">
      <c r="A135" t="s">
        <v>3958</v>
      </c>
      <c r="B135" s="5">
        <v>135</v>
      </c>
      <c r="C135" s="6" t="str">
        <f>VLOOKUP($B135+443,KeyValues!$J$2:$K$1401,2)</f>
        <v>Ivy-Claw</v>
      </c>
      <c r="D135">
        <f t="shared" si="4"/>
        <v>5</v>
      </c>
      <c r="E135" s="7" t="str">
        <f>VLOOKUP($D135,KeyValues!$P$2:$Q$12,2)</f>
        <v>1* (1st) - P</v>
      </c>
      <c r="F135" s="2">
        <f t="shared" si="5"/>
        <v>1</v>
      </c>
      <c r="G135" s="8" t="str">
        <f>IF($D135&gt;=5,VLOOKUP(F135,KeyValues!$G$2:$H$601,2),VLOOKUP(F135,KeyValues!$M$2:$N$20,2))</f>
        <v>Bulbasaur</v>
      </c>
    </row>
    <row r="136" spans="1:7" x14ac:dyDescent="0.25">
      <c r="A136" t="s">
        <v>3957</v>
      </c>
      <c r="B136" s="5">
        <v>136</v>
      </c>
      <c r="C136" s="6" t="str">
        <f>VLOOKUP($B136+443,KeyValues!$J$2:$K$1401,2)</f>
        <v>Ivy-Fang</v>
      </c>
      <c r="D136">
        <f t="shared" si="4"/>
        <v>6</v>
      </c>
      <c r="E136" s="7" t="str">
        <f>VLOOKUP($D136,KeyValues!$P$2:$Q$12,2)</f>
        <v>1* (2nd) - P</v>
      </c>
      <c r="F136" s="2">
        <f t="shared" si="5"/>
        <v>1</v>
      </c>
      <c r="G136" s="8" t="str">
        <f>IF($D136&gt;=5,VLOOKUP(F136,KeyValues!$G$2:$H$601,2),VLOOKUP(F136,KeyValues!$M$2:$N$20,2))</f>
        <v>Bulbasaur</v>
      </c>
    </row>
    <row r="137" spans="1:7" x14ac:dyDescent="0.25">
      <c r="A137" t="s">
        <v>3956</v>
      </c>
      <c r="B137" s="5">
        <v>137</v>
      </c>
      <c r="C137" s="6" t="str">
        <f>VLOOKUP($B137+443,KeyValues!$J$2:$K$1401,2)</f>
        <v>Ivy-Crest</v>
      </c>
      <c r="D137">
        <f t="shared" si="4"/>
        <v>7</v>
      </c>
      <c r="E137" s="7" t="str">
        <f>VLOOKUP($D137,KeyValues!$P$2:$Q$12,2)</f>
        <v>2* - P</v>
      </c>
      <c r="F137" s="2">
        <f t="shared" si="5"/>
        <v>1</v>
      </c>
      <c r="G137" s="8" t="str">
        <f>IF($D137&gt;=5,VLOOKUP(F137,KeyValues!$G$2:$H$601,2),VLOOKUP(F137,KeyValues!$M$2:$N$20,2))</f>
        <v>Bulbasaur</v>
      </c>
    </row>
    <row r="138" spans="1:7" x14ac:dyDescent="0.25">
      <c r="A138" t="s">
        <v>3955</v>
      </c>
      <c r="B138" s="5">
        <v>138</v>
      </c>
      <c r="C138" s="6" t="str">
        <f>VLOOKUP($B138+443,KeyValues!$J$2:$K$1401,2)</f>
        <v>Plant Torc</v>
      </c>
      <c r="D138">
        <f t="shared" si="4"/>
        <v>8</v>
      </c>
      <c r="E138" s="7" t="str">
        <f>VLOOKUP($D138,KeyValues!$P$2:$Q$12,2)</f>
        <v>3* - P</v>
      </c>
      <c r="F138" s="2">
        <f t="shared" si="5"/>
        <v>1</v>
      </c>
      <c r="G138" s="8" t="str">
        <f>IF($D138&gt;=5,VLOOKUP(F138,KeyValues!$G$2:$H$601,2),VLOOKUP(F138,KeyValues!$M$2:$N$20,2))</f>
        <v>Bulbasaur</v>
      </c>
    </row>
    <row r="139" spans="1:7" x14ac:dyDescent="0.25">
      <c r="A139" t="s">
        <v>3954</v>
      </c>
      <c r="B139" s="5">
        <v>139</v>
      </c>
      <c r="C139" s="6" t="str">
        <f>VLOOKUP($B139+443,KeyValues!$J$2:$K$1401,2)</f>
        <v>Venus-Claw</v>
      </c>
      <c r="D139">
        <f t="shared" si="4"/>
        <v>5</v>
      </c>
      <c r="E139" s="7" t="str">
        <f>VLOOKUP($D139,KeyValues!$P$2:$Q$12,2)</f>
        <v>1* (1st) - P</v>
      </c>
      <c r="F139" s="2">
        <f t="shared" si="5"/>
        <v>1</v>
      </c>
      <c r="G139" s="8" t="str">
        <f>IF($D139&gt;=5,VLOOKUP(F139,KeyValues!$G$2:$H$601,2),VLOOKUP(F139,KeyValues!$M$2:$N$20,2))</f>
        <v>Bulbasaur</v>
      </c>
    </row>
    <row r="140" spans="1:7" x14ac:dyDescent="0.25">
      <c r="A140" t="s">
        <v>3953</v>
      </c>
      <c r="B140" s="5">
        <v>140</v>
      </c>
      <c r="C140" s="6" t="str">
        <f>VLOOKUP($B140+443,KeyValues!$J$2:$K$1401,2)</f>
        <v>Venus-Fang</v>
      </c>
      <c r="D140">
        <f t="shared" si="4"/>
        <v>6</v>
      </c>
      <c r="E140" s="7" t="str">
        <f>VLOOKUP($D140,KeyValues!$P$2:$Q$12,2)</f>
        <v>1* (2nd) - P</v>
      </c>
      <c r="F140" s="2">
        <f t="shared" si="5"/>
        <v>1</v>
      </c>
      <c r="G140" s="8" t="str">
        <f>IF($D140&gt;=5,VLOOKUP(F140,KeyValues!$G$2:$H$601,2),VLOOKUP(F140,KeyValues!$M$2:$N$20,2))</f>
        <v>Bulbasaur</v>
      </c>
    </row>
    <row r="141" spans="1:7" x14ac:dyDescent="0.25">
      <c r="A141" t="s">
        <v>3952</v>
      </c>
      <c r="B141" s="5">
        <v>141</v>
      </c>
      <c r="C141" s="6" t="str">
        <f>VLOOKUP($B141+443,KeyValues!$J$2:$K$1401,2)</f>
        <v>Venus-Seal</v>
      </c>
      <c r="D141">
        <f t="shared" si="4"/>
        <v>7</v>
      </c>
      <c r="E141" s="7" t="str">
        <f>VLOOKUP($D141,KeyValues!$P$2:$Q$12,2)</f>
        <v>2* - P</v>
      </c>
      <c r="F141" s="2">
        <f t="shared" si="5"/>
        <v>1</v>
      </c>
      <c r="G141" s="8" t="str">
        <f>IF($D141&gt;=5,VLOOKUP(F141,KeyValues!$G$2:$H$601,2),VLOOKUP(F141,KeyValues!$M$2:$N$20,2))</f>
        <v>Bulbasaur</v>
      </c>
    </row>
    <row r="142" spans="1:7" x14ac:dyDescent="0.25">
      <c r="A142" t="s">
        <v>3951</v>
      </c>
      <c r="B142" s="5">
        <v>142</v>
      </c>
      <c r="C142" s="6" t="str">
        <f>VLOOKUP($B142+443,KeyValues!$J$2:$K$1401,2)</f>
        <v>Solar Sash</v>
      </c>
      <c r="D142">
        <f t="shared" si="4"/>
        <v>8</v>
      </c>
      <c r="E142" s="7" t="str">
        <f>VLOOKUP($D142,KeyValues!$P$2:$Q$12,2)</f>
        <v>3* - P</v>
      </c>
      <c r="F142" s="2">
        <f t="shared" si="5"/>
        <v>1</v>
      </c>
      <c r="G142" s="8" t="str">
        <f>IF($D142&gt;=5,VLOOKUP(F142,KeyValues!$G$2:$H$601,2),VLOOKUP(F142,KeyValues!$M$2:$N$20,2))</f>
        <v>Bulbasaur</v>
      </c>
    </row>
    <row r="143" spans="1:7" x14ac:dyDescent="0.25">
      <c r="A143" t="s">
        <v>3950</v>
      </c>
      <c r="B143" s="5">
        <v>143</v>
      </c>
      <c r="C143" s="6" t="str">
        <f>VLOOKUP($B143+443,KeyValues!$J$2:$K$1401,2)</f>
        <v>Char-Claw</v>
      </c>
      <c r="D143">
        <f t="shared" si="4"/>
        <v>5</v>
      </c>
      <c r="E143" s="7" t="str">
        <f>VLOOKUP($D143,KeyValues!$P$2:$Q$12,2)</f>
        <v>1* (1st) - P</v>
      </c>
      <c r="F143" s="2">
        <f t="shared" si="5"/>
        <v>4</v>
      </c>
      <c r="G143" s="8" t="str">
        <f>IF($D143&gt;=5,VLOOKUP(F143,KeyValues!$G$2:$H$601,2),VLOOKUP(F143,KeyValues!$M$2:$N$20,2))</f>
        <v>Charmander</v>
      </c>
    </row>
    <row r="144" spans="1:7" x14ac:dyDescent="0.25">
      <c r="A144" t="s">
        <v>3949</v>
      </c>
      <c r="B144" s="5">
        <v>144</v>
      </c>
      <c r="C144" s="6" t="str">
        <f>VLOOKUP($B144+443,KeyValues!$J$2:$K$1401,2)</f>
        <v>Char-Fang</v>
      </c>
      <c r="D144">
        <f t="shared" si="4"/>
        <v>6</v>
      </c>
      <c r="E144" s="7" t="str">
        <f>VLOOKUP($D144,KeyValues!$P$2:$Q$12,2)</f>
        <v>1* (2nd) - P</v>
      </c>
      <c r="F144" s="2">
        <f t="shared" si="5"/>
        <v>4</v>
      </c>
      <c r="G144" s="8" t="str">
        <f>IF($D144&gt;=5,VLOOKUP(F144,KeyValues!$G$2:$H$601,2),VLOOKUP(F144,KeyValues!$M$2:$N$20,2))</f>
        <v>Charmander</v>
      </c>
    </row>
    <row r="145" spans="1:7" x14ac:dyDescent="0.25">
      <c r="A145" t="s">
        <v>3948</v>
      </c>
      <c r="B145" s="5">
        <v>145</v>
      </c>
      <c r="C145" s="6" t="str">
        <f>VLOOKUP($B145+443,KeyValues!$J$2:$K$1401,2)</f>
        <v>Fiery Heart</v>
      </c>
      <c r="D145">
        <f t="shared" si="4"/>
        <v>7</v>
      </c>
      <c r="E145" s="7" t="str">
        <f>VLOOKUP($D145,KeyValues!$P$2:$Q$12,2)</f>
        <v>2* - P</v>
      </c>
      <c r="F145" s="2">
        <f t="shared" si="5"/>
        <v>4</v>
      </c>
      <c r="G145" s="8" t="str">
        <f>IF($D145&gt;=5,VLOOKUP(F145,KeyValues!$G$2:$H$601,2),VLOOKUP(F145,KeyValues!$M$2:$N$20,2))</f>
        <v>Charmander</v>
      </c>
    </row>
    <row r="146" spans="1:7" x14ac:dyDescent="0.25">
      <c r="A146" t="s">
        <v>3947</v>
      </c>
      <c r="B146" s="5">
        <v>146</v>
      </c>
      <c r="C146" s="6" t="str">
        <f>VLOOKUP($B146+443,KeyValues!$J$2:$K$1401,2)</f>
        <v>Heat Armlet</v>
      </c>
      <c r="D146">
        <f t="shared" si="4"/>
        <v>8</v>
      </c>
      <c r="E146" s="7" t="str">
        <f>VLOOKUP($D146,KeyValues!$P$2:$Q$12,2)</f>
        <v>3* - P</v>
      </c>
      <c r="F146" s="2">
        <f t="shared" si="5"/>
        <v>4</v>
      </c>
      <c r="G146" s="8" t="str">
        <f>IF($D146&gt;=5,VLOOKUP(F146,KeyValues!$G$2:$H$601,2),VLOOKUP(F146,KeyValues!$M$2:$N$20,2))</f>
        <v>Charmander</v>
      </c>
    </row>
    <row r="147" spans="1:7" x14ac:dyDescent="0.25">
      <c r="A147" t="s">
        <v>3946</v>
      </c>
      <c r="B147" s="5">
        <v>147</v>
      </c>
      <c r="C147" s="6" t="str">
        <f>VLOOKUP($B147+443,KeyValues!$J$2:$K$1401,2)</f>
        <v>Charme-Claw</v>
      </c>
      <c r="D147">
        <f t="shared" si="4"/>
        <v>5</v>
      </c>
      <c r="E147" s="7" t="str">
        <f>VLOOKUP($D147,KeyValues!$P$2:$Q$12,2)</f>
        <v>1* (1st) - P</v>
      </c>
      <c r="F147" s="2">
        <f t="shared" si="5"/>
        <v>4</v>
      </c>
      <c r="G147" s="8" t="str">
        <f>IF($D147&gt;=5,VLOOKUP(F147,KeyValues!$G$2:$H$601,2),VLOOKUP(F147,KeyValues!$M$2:$N$20,2))</f>
        <v>Charmander</v>
      </c>
    </row>
    <row r="148" spans="1:7" x14ac:dyDescent="0.25">
      <c r="A148" t="s">
        <v>3945</v>
      </c>
      <c r="B148" s="5">
        <v>148</v>
      </c>
      <c r="C148" s="6" t="str">
        <f>VLOOKUP($B148+443,KeyValues!$J$2:$K$1401,2)</f>
        <v>Charme-Fang</v>
      </c>
      <c r="D148">
        <f t="shared" si="4"/>
        <v>6</v>
      </c>
      <c r="E148" s="7" t="str">
        <f>VLOOKUP($D148,KeyValues!$P$2:$Q$12,2)</f>
        <v>1* (2nd) - P</v>
      </c>
      <c r="F148" s="2">
        <f t="shared" si="5"/>
        <v>4</v>
      </c>
      <c r="G148" s="8" t="str">
        <f>IF($D148&gt;=5,VLOOKUP(F148,KeyValues!$G$2:$H$601,2),VLOOKUP(F148,KeyValues!$M$2:$N$20,2))</f>
        <v>Charmander</v>
      </c>
    </row>
    <row r="149" spans="1:7" x14ac:dyDescent="0.25">
      <c r="A149" t="s">
        <v>3944</v>
      </c>
      <c r="B149" s="5">
        <v>149</v>
      </c>
      <c r="C149" s="6" t="str">
        <f>VLOOKUP($B149+443,KeyValues!$J$2:$K$1401,2)</f>
        <v>Charme-Crest</v>
      </c>
      <c r="D149">
        <f t="shared" si="4"/>
        <v>7</v>
      </c>
      <c r="E149" s="7" t="str">
        <f>VLOOKUP($D149,KeyValues!$P$2:$Q$12,2)</f>
        <v>2* - P</v>
      </c>
      <c r="F149" s="2">
        <f t="shared" si="5"/>
        <v>4</v>
      </c>
      <c r="G149" s="8" t="str">
        <f>IF($D149&gt;=5,VLOOKUP(F149,KeyValues!$G$2:$H$601,2),VLOOKUP(F149,KeyValues!$M$2:$N$20,2))</f>
        <v>Charmander</v>
      </c>
    </row>
    <row r="150" spans="1:7" x14ac:dyDescent="0.25">
      <c r="A150" t="s">
        <v>3943</v>
      </c>
      <c r="B150" s="5">
        <v>150</v>
      </c>
      <c r="C150" s="6" t="str">
        <f>VLOOKUP($B150+443,KeyValues!$J$2:$K$1401,2)</f>
        <v>Kindle Scarf</v>
      </c>
      <c r="D150">
        <f t="shared" si="4"/>
        <v>8</v>
      </c>
      <c r="E150" s="7" t="str">
        <f>VLOOKUP($D150,KeyValues!$P$2:$Q$12,2)</f>
        <v>3* - P</v>
      </c>
      <c r="F150" s="2">
        <f t="shared" si="5"/>
        <v>4</v>
      </c>
      <c r="G150" s="8" t="str">
        <f>IF($D150&gt;=5,VLOOKUP(F150,KeyValues!$G$2:$H$601,2),VLOOKUP(F150,KeyValues!$M$2:$N$20,2))</f>
        <v>Charmander</v>
      </c>
    </row>
    <row r="151" spans="1:7" x14ac:dyDescent="0.25">
      <c r="A151" t="s">
        <v>3942</v>
      </c>
      <c r="B151" s="5">
        <v>151</v>
      </c>
      <c r="C151" s="6" t="str">
        <f>VLOOKUP($B151+443,KeyValues!$J$2:$K$1401,2)</f>
        <v>Chariz-Claw</v>
      </c>
      <c r="D151">
        <f t="shared" si="4"/>
        <v>5</v>
      </c>
      <c r="E151" s="7" t="str">
        <f>VLOOKUP($D151,KeyValues!$P$2:$Q$12,2)</f>
        <v>1* (1st) - P</v>
      </c>
      <c r="F151" s="2">
        <f t="shared" si="5"/>
        <v>4</v>
      </c>
      <c r="G151" s="8" t="str">
        <f>IF($D151&gt;=5,VLOOKUP(F151,KeyValues!$G$2:$H$601,2),VLOOKUP(F151,KeyValues!$M$2:$N$20,2))</f>
        <v>Charmander</v>
      </c>
    </row>
    <row r="152" spans="1:7" x14ac:dyDescent="0.25">
      <c r="A152" t="s">
        <v>3941</v>
      </c>
      <c r="B152" s="5">
        <v>152</v>
      </c>
      <c r="C152" s="6" t="str">
        <f>VLOOKUP($B152+443,KeyValues!$J$2:$K$1401,2)</f>
        <v>Chariz-Fang</v>
      </c>
      <c r="D152">
        <f t="shared" si="4"/>
        <v>6</v>
      </c>
      <c r="E152" s="7" t="str">
        <f>VLOOKUP($D152,KeyValues!$P$2:$Q$12,2)</f>
        <v>1* (2nd) - P</v>
      </c>
      <c r="F152" s="2">
        <f t="shared" si="5"/>
        <v>4</v>
      </c>
      <c r="G152" s="8" t="str">
        <f>IF($D152&gt;=5,VLOOKUP(F152,KeyValues!$G$2:$H$601,2),VLOOKUP(F152,KeyValues!$M$2:$N$20,2))</f>
        <v>Charmander</v>
      </c>
    </row>
    <row r="153" spans="1:7" x14ac:dyDescent="0.25">
      <c r="A153" t="s">
        <v>3940</v>
      </c>
      <c r="B153" s="5">
        <v>153</v>
      </c>
      <c r="C153" s="6" t="str">
        <f>VLOOKUP($B153+443,KeyValues!$J$2:$K$1401,2)</f>
        <v>Chariz-Seal</v>
      </c>
      <c r="D153">
        <f t="shared" si="4"/>
        <v>7</v>
      </c>
      <c r="E153" s="7" t="str">
        <f>VLOOKUP($D153,KeyValues!$P$2:$Q$12,2)</f>
        <v>2* - P</v>
      </c>
      <c r="F153" s="2">
        <f t="shared" si="5"/>
        <v>4</v>
      </c>
      <c r="G153" s="8" t="str">
        <f>IF($D153&gt;=5,VLOOKUP(F153,KeyValues!$G$2:$H$601,2),VLOOKUP(F153,KeyValues!$M$2:$N$20,2))</f>
        <v>Charmander</v>
      </c>
    </row>
    <row r="154" spans="1:7" x14ac:dyDescent="0.25">
      <c r="A154" t="s">
        <v>3939</v>
      </c>
      <c r="B154" s="5">
        <v>154</v>
      </c>
      <c r="C154" s="6" t="str">
        <f>VLOOKUP($B154+443,KeyValues!$J$2:$K$1401,2)</f>
        <v>Flame Bangle</v>
      </c>
      <c r="D154">
        <f t="shared" si="4"/>
        <v>8</v>
      </c>
      <c r="E154" s="7" t="str">
        <f>VLOOKUP($D154,KeyValues!$P$2:$Q$12,2)</f>
        <v>3* - P</v>
      </c>
      <c r="F154" s="2">
        <f t="shared" si="5"/>
        <v>4</v>
      </c>
      <c r="G154" s="8" t="str">
        <f>IF($D154&gt;=5,VLOOKUP(F154,KeyValues!$G$2:$H$601,2),VLOOKUP(F154,KeyValues!$M$2:$N$20,2))</f>
        <v>Charmander</v>
      </c>
    </row>
    <row r="155" spans="1:7" x14ac:dyDescent="0.25">
      <c r="A155" t="s">
        <v>3938</v>
      </c>
      <c r="B155" s="5">
        <v>155</v>
      </c>
      <c r="C155" s="6" t="str">
        <f>VLOOKUP($B155+443,KeyValues!$J$2:$K$1401,2)</f>
        <v>Squirt-Foam</v>
      </c>
      <c r="D155">
        <f t="shared" si="4"/>
        <v>5</v>
      </c>
      <c r="E155" s="7" t="str">
        <f>VLOOKUP($D155,KeyValues!$P$2:$Q$12,2)</f>
        <v>1* (1st) - P</v>
      </c>
      <c r="F155" s="2">
        <f t="shared" si="5"/>
        <v>7</v>
      </c>
      <c r="G155" s="8" t="str">
        <f>IF($D155&gt;=5,VLOOKUP(F155,KeyValues!$G$2:$H$601,2),VLOOKUP(F155,KeyValues!$M$2:$N$20,2))</f>
        <v>Squirtle</v>
      </c>
    </row>
    <row r="156" spans="1:7" x14ac:dyDescent="0.25">
      <c r="A156" t="s">
        <v>3937</v>
      </c>
      <c r="B156" s="5">
        <v>156</v>
      </c>
      <c r="C156" s="6" t="str">
        <f>VLOOKUP($B156+443,KeyValues!$J$2:$K$1401,2)</f>
        <v>Squirt-Card</v>
      </c>
      <c r="D156">
        <f t="shared" si="4"/>
        <v>6</v>
      </c>
      <c r="E156" s="7" t="str">
        <f>VLOOKUP($D156,KeyValues!$P$2:$Q$12,2)</f>
        <v>1* (2nd) - P</v>
      </c>
      <c r="F156" s="2">
        <f t="shared" si="5"/>
        <v>7</v>
      </c>
      <c r="G156" s="8" t="str">
        <f>IF($D156&gt;=5,VLOOKUP(F156,KeyValues!$G$2:$H$601,2),VLOOKUP(F156,KeyValues!$M$2:$N$20,2))</f>
        <v>Squirtle</v>
      </c>
    </row>
    <row r="157" spans="1:7" x14ac:dyDescent="0.25">
      <c r="A157" t="s">
        <v>3936</v>
      </c>
      <c r="B157" s="5">
        <v>157</v>
      </c>
      <c r="C157" s="6" t="str">
        <f>VLOOKUP($B157+443,KeyValues!$J$2:$K$1401,2)</f>
        <v>Water-Guard</v>
      </c>
      <c r="D157">
        <f t="shared" si="4"/>
        <v>7</v>
      </c>
      <c r="E157" s="7" t="str">
        <f>VLOOKUP($D157,KeyValues!$P$2:$Q$12,2)</f>
        <v>2* - P</v>
      </c>
      <c r="F157" s="2">
        <f t="shared" si="5"/>
        <v>7</v>
      </c>
      <c r="G157" s="8" t="str">
        <f>IF($D157&gt;=5,VLOOKUP(F157,KeyValues!$G$2:$H$601,2),VLOOKUP(F157,KeyValues!$M$2:$N$20,2))</f>
        <v>Squirtle</v>
      </c>
    </row>
    <row r="158" spans="1:7" x14ac:dyDescent="0.25">
      <c r="A158" t="s">
        <v>3935</v>
      </c>
      <c r="B158" s="5">
        <v>158</v>
      </c>
      <c r="C158" s="6" t="str">
        <f>VLOOKUP($B158+443,KeyValues!$J$2:$K$1401,2)</f>
        <v>Aqua Tie</v>
      </c>
      <c r="D158">
        <f t="shared" si="4"/>
        <v>8</v>
      </c>
      <c r="E158" s="7" t="str">
        <f>VLOOKUP($D158,KeyValues!$P$2:$Q$12,2)</f>
        <v>3* - P</v>
      </c>
      <c r="F158" s="2">
        <f t="shared" si="5"/>
        <v>7</v>
      </c>
      <c r="G158" s="8" t="str">
        <f>IF($D158&gt;=5,VLOOKUP(F158,KeyValues!$G$2:$H$601,2),VLOOKUP(F158,KeyValues!$M$2:$N$20,2))</f>
        <v>Squirtle</v>
      </c>
    </row>
    <row r="159" spans="1:7" x14ac:dyDescent="0.25">
      <c r="A159" t="s">
        <v>3934</v>
      </c>
      <c r="B159" s="5">
        <v>159</v>
      </c>
      <c r="C159" s="6" t="str">
        <f>VLOOKUP($B159+443,KeyValues!$J$2:$K$1401,2)</f>
        <v>Wartor-Claw</v>
      </c>
      <c r="D159">
        <f t="shared" si="4"/>
        <v>5</v>
      </c>
      <c r="E159" s="7" t="str">
        <f>VLOOKUP($D159,KeyValues!$P$2:$Q$12,2)</f>
        <v>1* (1st) - P</v>
      </c>
      <c r="F159" s="2">
        <f t="shared" si="5"/>
        <v>7</v>
      </c>
      <c r="G159" s="8" t="str">
        <f>IF($D159&gt;=5,VLOOKUP(F159,KeyValues!$G$2:$H$601,2),VLOOKUP(F159,KeyValues!$M$2:$N$20,2))</f>
        <v>Squirtle</v>
      </c>
    </row>
    <row r="160" spans="1:7" x14ac:dyDescent="0.25">
      <c r="A160" t="s">
        <v>3933</v>
      </c>
      <c r="B160" s="5">
        <v>160</v>
      </c>
      <c r="C160" s="6" t="str">
        <f>VLOOKUP($B160+443,KeyValues!$J$2:$K$1401,2)</f>
        <v>Wartor-Fang</v>
      </c>
      <c r="D160">
        <f t="shared" si="4"/>
        <v>6</v>
      </c>
      <c r="E160" s="7" t="str">
        <f>VLOOKUP($D160,KeyValues!$P$2:$Q$12,2)</f>
        <v>1* (2nd) - P</v>
      </c>
      <c r="F160" s="2">
        <f t="shared" si="5"/>
        <v>7</v>
      </c>
      <c r="G160" s="8" t="str">
        <f>IF($D160&gt;=5,VLOOKUP(F160,KeyValues!$G$2:$H$601,2),VLOOKUP(F160,KeyValues!$M$2:$N$20,2))</f>
        <v>Squirtle</v>
      </c>
    </row>
    <row r="161" spans="1:7" x14ac:dyDescent="0.25">
      <c r="A161" t="s">
        <v>3932</v>
      </c>
      <c r="B161" s="5">
        <v>161</v>
      </c>
      <c r="C161" s="6" t="str">
        <f>VLOOKUP($B161+443,KeyValues!$J$2:$K$1401,2)</f>
        <v>Wartor-Crest</v>
      </c>
      <c r="D161">
        <f t="shared" si="4"/>
        <v>7</v>
      </c>
      <c r="E161" s="7" t="str">
        <f>VLOOKUP($D161,KeyValues!$P$2:$Q$12,2)</f>
        <v>2* - P</v>
      </c>
      <c r="F161" s="2">
        <f t="shared" si="5"/>
        <v>7</v>
      </c>
      <c r="G161" s="8" t="str">
        <f>IF($D161&gt;=5,VLOOKUP(F161,KeyValues!$G$2:$H$601,2),VLOOKUP(F161,KeyValues!$M$2:$N$20,2))</f>
        <v>Squirtle</v>
      </c>
    </row>
    <row r="162" spans="1:7" x14ac:dyDescent="0.25">
      <c r="A162" t="s">
        <v>3931</v>
      </c>
      <c r="B162" s="5">
        <v>162</v>
      </c>
      <c r="C162" s="6" t="str">
        <f>VLOOKUP($B162+443,KeyValues!$J$2:$K$1401,2)</f>
        <v>BubbleBangle</v>
      </c>
      <c r="D162">
        <f t="shared" si="4"/>
        <v>8</v>
      </c>
      <c r="E162" s="7" t="str">
        <f>VLOOKUP($D162,KeyValues!$P$2:$Q$12,2)</f>
        <v>3* - P</v>
      </c>
      <c r="F162" s="2">
        <f t="shared" si="5"/>
        <v>7</v>
      </c>
      <c r="G162" s="8" t="str">
        <f>IF($D162&gt;=5,VLOOKUP(F162,KeyValues!$G$2:$H$601,2),VLOOKUP(F162,KeyValues!$M$2:$N$20,2))</f>
        <v>Squirtle</v>
      </c>
    </row>
    <row r="163" spans="1:7" x14ac:dyDescent="0.25">
      <c r="A163" t="s">
        <v>3930</v>
      </c>
      <c r="B163" s="5">
        <v>163</v>
      </c>
      <c r="C163" s="6" t="str">
        <f>VLOOKUP($B163+443,KeyValues!$J$2:$K$1401,2)</f>
        <v>Blasto-Claw</v>
      </c>
      <c r="D163">
        <f t="shared" si="4"/>
        <v>5</v>
      </c>
      <c r="E163" s="7" t="str">
        <f>VLOOKUP($D163,KeyValues!$P$2:$Q$12,2)</f>
        <v>1* (1st) - P</v>
      </c>
      <c r="F163" s="2">
        <f t="shared" si="5"/>
        <v>7</v>
      </c>
      <c r="G163" s="8" t="str">
        <f>IF($D163&gt;=5,VLOOKUP(F163,KeyValues!$G$2:$H$601,2),VLOOKUP(F163,KeyValues!$M$2:$N$20,2))</f>
        <v>Squirtle</v>
      </c>
    </row>
    <row r="164" spans="1:7" x14ac:dyDescent="0.25">
      <c r="A164" t="s">
        <v>3929</v>
      </c>
      <c r="B164" s="5">
        <v>164</v>
      </c>
      <c r="C164" s="6" t="str">
        <f>VLOOKUP($B164+443,KeyValues!$J$2:$K$1401,2)</f>
        <v>Blasto-Card</v>
      </c>
      <c r="D164">
        <f t="shared" si="4"/>
        <v>6</v>
      </c>
      <c r="E164" s="7" t="str">
        <f>VLOOKUP($D164,KeyValues!$P$2:$Q$12,2)</f>
        <v>1* (2nd) - P</v>
      </c>
      <c r="F164" s="2">
        <f t="shared" si="5"/>
        <v>7</v>
      </c>
      <c r="G164" s="8" t="str">
        <f>IF($D164&gt;=5,VLOOKUP(F164,KeyValues!$G$2:$H$601,2),VLOOKUP(F164,KeyValues!$M$2:$N$20,2))</f>
        <v>Squirtle</v>
      </c>
    </row>
    <row r="165" spans="1:7" x14ac:dyDescent="0.25">
      <c r="A165" t="s">
        <v>3928</v>
      </c>
      <c r="B165" s="5">
        <v>165</v>
      </c>
      <c r="C165" s="6" t="str">
        <f>VLOOKUP($B165+443,KeyValues!$J$2:$K$1401,2)</f>
        <v>Blasto-Seal</v>
      </c>
      <c r="D165">
        <f t="shared" si="4"/>
        <v>7</v>
      </c>
      <c r="E165" s="7" t="str">
        <f>VLOOKUP($D165,KeyValues!$P$2:$Q$12,2)</f>
        <v>2* - P</v>
      </c>
      <c r="F165" s="2">
        <f t="shared" si="5"/>
        <v>7</v>
      </c>
      <c r="G165" s="8" t="str">
        <f>IF($D165&gt;=5,VLOOKUP(F165,KeyValues!$G$2:$H$601,2),VLOOKUP(F165,KeyValues!$M$2:$N$20,2))</f>
        <v>Squirtle</v>
      </c>
    </row>
    <row r="166" spans="1:7" x14ac:dyDescent="0.25">
      <c r="A166" t="s">
        <v>3927</v>
      </c>
      <c r="B166" s="5">
        <v>166</v>
      </c>
      <c r="C166" s="6" t="str">
        <f>VLOOKUP($B166+443,KeyValues!$J$2:$K$1401,2)</f>
        <v>Hydro Band</v>
      </c>
      <c r="D166">
        <f t="shared" si="4"/>
        <v>8</v>
      </c>
      <c r="E166" s="7" t="str">
        <f>VLOOKUP($D166,KeyValues!$P$2:$Q$12,2)</f>
        <v>3* - P</v>
      </c>
      <c r="F166" s="2">
        <f t="shared" si="5"/>
        <v>7</v>
      </c>
      <c r="G166" s="8" t="str">
        <f>IF($D166&gt;=5,VLOOKUP(F166,KeyValues!$G$2:$H$601,2),VLOOKUP(F166,KeyValues!$M$2:$N$20,2))</f>
        <v>Squirtle</v>
      </c>
    </row>
    <row r="167" spans="1:7" x14ac:dyDescent="0.25">
      <c r="A167" t="s">
        <v>3926</v>
      </c>
      <c r="B167" s="5">
        <v>167</v>
      </c>
      <c r="C167" s="6" t="str">
        <f>VLOOKUP($B167+443,KeyValues!$J$2:$K$1401,2)</f>
        <v>Pichu Hair</v>
      </c>
      <c r="D167">
        <f t="shared" si="4"/>
        <v>5</v>
      </c>
      <c r="E167" s="7" t="str">
        <f>VLOOKUP($D167,KeyValues!$P$2:$Q$12,2)</f>
        <v>1* (1st) - P</v>
      </c>
      <c r="F167" s="2">
        <f t="shared" si="5"/>
        <v>172</v>
      </c>
      <c r="G167" s="8" t="str">
        <f>IF($D167&gt;=5,VLOOKUP(F167,KeyValues!$G$2:$H$601,2),VLOOKUP(F167,KeyValues!$M$2:$N$20,2))</f>
        <v>Pichu</v>
      </c>
    </row>
    <row r="168" spans="1:7" x14ac:dyDescent="0.25">
      <c r="A168" t="s">
        <v>3925</v>
      </c>
      <c r="B168" s="5">
        <v>168</v>
      </c>
      <c r="C168" s="6" t="str">
        <f>VLOOKUP($B168+443,KeyValues!$J$2:$K$1401,2)</f>
        <v>Pichu Card</v>
      </c>
      <c r="D168">
        <f t="shared" si="4"/>
        <v>6</v>
      </c>
      <c r="E168" s="7" t="str">
        <f>VLOOKUP($D168,KeyValues!$P$2:$Q$12,2)</f>
        <v>1* (2nd) - P</v>
      </c>
      <c r="F168" s="2">
        <f t="shared" si="5"/>
        <v>172</v>
      </c>
      <c r="G168" s="8" t="str">
        <f>IF($D168&gt;=5,VLOOKUP(F168,KeyValues!$G$2:$H$601,2),VLOOKUP(F168,KeyValues!$M$2:$N$20,2))</f>
        <v>Pichu</v>
      </c>
    </row>
    <row r="169" spans="1:7" x14ac:dyDescent="0.25">
      <c r="A169" t="s">
        <v>3924</v>
      </c>
      <c r="B169" s="5">
        <v>169</v>
      </c>
      <c r="C169" s="6" t="str">
        <f>VLOOKUP($B169+443,KeyValues!$J$2:$K$1401,2)</f>
        <v>Express Tag</v>
      </c>
      <c r="D169">
        <f t="shared" si="4"/>
        <v>7</v>
      </c>
      <c r="E169" s="7" t="str">
        <f>VLOOKUP($D169,KeyValues!$P$2:$Q$12,2)</f>
        <v>2* - P</v>
      </c>
      <c r="F169" s="2">
        <f t="shared" si="5"/>
        <v>172</v>
      </c>
      <c r="G169" s="8" t="str">
        <f>IF($D169&gt;=5,VLOOKUP(F169,KeyValues!$G$2:$H$601,2),VLOOKUP(F169,KeyValues!$M$2:$N$20,2))</f>
        <v>Pichu</v>
      </c>
    </row>
    <row r="170" spans="1:7" x14ac:dyDescent="0.25">
      <c r="A170" t="s">
        <v>3923</v>
      </c>
      <c r="B170" s="5">
        <v>170</v>
      </c>
      <c r="C170" s="6" t="str">
        <f>VLOOKUP($B170+443,KeyValues!$J$2:$K$1401,2)</f>
        <v>Shocker Cape</v>
      </c>
      <c r="D170">
        <f t="shared" si="4"/>
        <v>8</v>
      </c>
      <c r="E170" s="7" t="str">
        <f>VLOOKUP($D170,KeyValues!$P$2:$Q$12,2)</f>
        <v>3* - P</v>
      </c>
      <c r="F170" s="2">
        <f t="shared" si="5"/>
        <v>172</v>
      </c>
      <c r="G170" s="8" t="str">
        <f>IF($D170&gt;=5,VLOOKUP(F170,KeyValues!$G$2:$H$601,2),VLOOKUP(F170,KeyValues!$M$2:$N$20,2))</f>
        <v>Pichu</v>
      </c>
    </row>
    <row r="171" spans="1:7" x14ac:dyDescent="0.25">
      <c r="A171" t="s">
        <v>3922</v>
      </c>
      <c r="B171" s="5">
        <v>171</v>
      </c>
      <c r="C171" s="6" t="str">
        <f>VLOOKUP($B171+443,KeyValues!$J$2:$K$1401,2)</f>
        <v>Pikachu Hair</v>
      </c>
      <c r="D171">
        <f t="shared" si="4"/>
        <v>5</v>
      </c>
      <c r="E171" s="7" t="str">
        <f>VLOOKUP($D171,KeyValues!$P$2:$Q$12,2)</f>
        <v>1* (1st) - P</v>
      </c>
      <c r="F171" s="2">
        <f t="shared" si="5"/>
        <v>172</v>
      </c>
      <c r="G171" s="8" t="str">
        <f>IF($D171&gt;=5,VLOOKUP(F171,KeyValues!$G$2:$H$601,2),VLOOKUP(F171,KeyValues!$M$2:$N$20,2))</f>
        <v>Pichu</v>
      </c>
    </row>
    <row r="172" spans="1:7" x14ac:dyDescent="0.25">
      <c r="A172" t="s">
        <v>3921</v>
      </c>
      <c r="B172" s="5">
        <v>172</v>
      </c>
      <c r="C172" s="6" t="str">
        <f>VLOOKUP($B172+443,KeyValues!$J$2:$K$1401,2)</f>
        <v>Pikachu Card</v>
      </c>
      <c r="D172">
        <f t="shared" si="4"/>
        <v>6</v>
      </c>
      <c r="E172" s="7" t="str">
        <f>VLOOKUP($D172,KeyValues!$P$2:$Q$12,2)</f>
        <v>1* (2nd) - P</v>
      </c>
      <c r="F172" s="2">
        <f t="shared" si="5"/>
        <v>172</v>
      </c>
      <c r="G172" s="8" t="str">
        <f>IF($D172&gt;=5,VLOOKUP(F172,KeyValues!$G$2:$H$601,2),VLOOKUP(F172,KeyValues!$M$2:$N$20,2))</f>
        <v>Pichu</v>
      </c>
    </row>
    <row r="173" spans="1:7" x14ac:dyDescent="0.25">
      <c r="A173" t="s">
        <v>3920</v>
      </c>
      <c r="B173" s="5">
        <v>173</v>
      </c>
      <c r="C173" s="6" t="str">
        <f>VLOOKUP($B173+443,KeyValues!$J$2:$K$1401,2)</f>
        <v>Volt Charm</v>
      </c>
      <c r="D173">
        <f t="shared" si="4"/>
        <v>7</v>
      </c>
      <c r="E173" s="7" t="str">
        <f>VLOOKUP($D173,KeyValues!$P$2:$Q$12,2)</f>
        <v>2* - P</v>
      </c>
      <c r="F173" s="2">
        <f t="shared" si="5"/>
        <v>172</v>
      </c>
      <c r="G173" s="8" t="str">
        <f>IF($D173&gt;=5,VLOOKUP(F173,KeyValues!$G$2:$H$601,2),VLOOKUP(F173,KeyValues!$M$2:$N$20,2))</f>
        <v>Pichu</v>
      </c>
    </row>
    <row r="174" spans="1:7" x14ac:dyDescent="0.25">
      <c r="A174" t="s">
        <v>3919</v>
      </c>
      <c r="B174" s="5">
        <v>174</v>
      </c>
      <c r="C174" s="6" t="str">
        <f>VLOOKUP($B174+443,KeyValues!$J$2:$K$1401,2)</f>
        <v>Volt Torc</v>
      </c>
      <c r="D174">
        <f t="shared" si="4"/>
        <v>8</v>
      </c>
      <c r="E174" s="7" t="str">
        <f>VLOOKUP($D174,KeyValues!$P$2:$Q$12,2)</f>
        <v>3* - P</v>
      </c>
      <c r="F174" s="2">
        <f t="shared" si="5"/>
        <v>172</v>
      </c>
      <c r="G174" s="8" t="str">
        <f>IF($D174&gt;=5,VLOOKUP(F174,KeyValues!$G$2:$H$601,2),VLOOKUP(F174,KeyValues!$M$2:$N$20,2))</f>
        <v>Pichu</v>
      </c>
    </row>
    <row r="175" spans="1:7" x14ac:dyDescent="0.25">
      <c r="A175" t="s">
        <v>3918</v>
      </c>
      <c r="B175" s="5">
        <v>175</v>
      </c>
      <c r="C175" s="6" t="str">
        <f>VLOOKUP($B175+443,KeyValues!$J$2:$K$1401,2)</f>
        <v>Raichu Hair</v>
      </c>
      <c r="D175">
        <f t="shared" si="4"/>
        <v>5</v>
      </c>
      <c r="E175" s="7" t="str">
        <f>VLOOKUP($D175,KeyValues!$P$2:$Q$12,2)</f>
        <v>1* (1st) - P</v>
      </c>
      <c r="F175" s="2">
        <f t="shared" si="5"/>
        <v>172</v>
      </c>
      <c r="G175" s="8" t="str">
        <f>IF($D175&gt;=5,VLOOKUP(F175,KeyValues!$G$2:$H$601,2),VLOOKUP(F175,KeyValues!$M$2:$N$20,2))</f>
        <v>Pichu</v>
      </c>
    </row>
    <row r="176" spans="1:7" x14ac:dyDescent="0.25">
      <c r="A176" t="s">
        <v>3917</v>
      </c>
      <c r="B176" s="5">
        <v>176</v>
      </c>
      <c r="C176" s="6" t="str">
        <f>VLOOKUP($B176+443,KeyValues!$J$2:$K$1401,2)</f>
        <v>Raichu Card</v>
      </c>
      <c r="D176">
        <f t="shared" si="4"/>
        <v>6</v>
      </c>
      <c r="E176" s="7" t="str">
        <f>VLOOKUP($D176,KeyValues!$P$2:$Q$12,2)</f>
        <v>1* (2nd) - P</v>
      </c>
      <c r="F176" s="2">
        <f t="shared" si="5"/>
        <v>172</v>
      </c>
      <c r="G176" s="8" t="str">
        <f>IF($D176&gt;=5,VLOOKUP(F176,KeyValues!$G$2:$H$601,2),VLOOKUP(F176,KeyValues!$M$2:$N$20,2))</f>
        <v>Pichu</v>
      </c>
    </row>
    <row r="177" spans="1:7" x14ac:dyDescent="0.25">
      <c r="A177" t="s">
        <v>3916</v>
      </c>
      <c r="B177" s="5">
        <v>177</v>
      </c>
      <c r="C177" s="6" t="str">
        <f>VLOOKUP($B177+443,KeyValues!$J$2:$K$1401,2)</f>
        <v>Raichu Crest</v>
      </c>
      <c r="D177">
        <f t="shared" si="4"/>
        <v>7</v>
      </c>
      <c r="E177" s="7" t="str">
        <f>VLOOKUP($D177,KeyValues!$P$2:$Q$12,2)</f>
        <v>2* - P</v>
      </c>
      <c r="F177" s="2">
        <f t="shared" si="5"/>
        <v>172</v>
      </c>
      <c r="G177" s="8" t="str">
        <f>IF($D177&gt;=5,VLOOKUP(F177,KeyValues!$G$2:$H$601,2),VLOOKUP(F177,KeyValues!$M$2:$N$20,2))</f>
        <v>Pichu</v>
      </c>
    </row>
    <row r="178" spans="1:7" x14ac:dyDescent="0.25">
      <c r="A178" t="s">
        <v>3915</v>
      </c>
      <c r="B178" s="5">
        <v>178</v>
      </c>
      <c r="C178" s="6" t="str">
        <f>VLOOKUP($B178+443,KeyValues!$J$2:$K$1401,2)</f>
        <v>Zapper Scarf</v>
      </c>
      <c r="D178">
        <f t="shared" si="4"/>
        <v>8</v>
      </c>
      <c r="E178" s="7" t="str">
        <f>VLOOKUP($D178,KeyValues!$P$2:$Q$12,2)</f>
        <v>3* - P</v>
      </c>
      <c r="F178" s="2">
        <f t="shared" si="5"/>
        <v>172</v>
      </c>
      <c r="G178" s="8" t="str">
        <f>IF($D178&gt;=5,VLOOKUP(F178,KeyValues!$G$2:$H$601,2),VLOOKUP(F178,KeyValues!$M$2:$N$20,2))</f>
        <v>Pichu</v>
      </c>
    </row>
    <row r="179" spans="1:7" x14ac:dyDescent="0.25">
      <c r="A179" t="s">
        <v>3914</v>
      </c>
      <c r="B179" s="5">
        <v>179</v>
      </c>
      <c r="C179" s="6" t="str">
        <f>VLOOKUP($B179+443,KeyValues!$J$2:$K$1401,2)</f>
        <v>Meowth Claw</v>
      </c>
      <c r="D179">
        <f t="shared" si="4"/>
        <v>5</v>
      </c>
      <c r="E179" s="7" t="str">
        <f>VLOOKUP($D179,KeyValues!$P$2:$Q$12,2)</f>
        <v>1* (1st) - P</v>
      </c>
      <c r="F179" s="2">
        <f t="shared" si="5"/>
        <v>52</v>
      </c>
      <c r="G179" s="8" t="str">
        <f>IF($D179&gt;=5,VLOOKUP(F179,KeyValues!$G$2:$H$601,2),VLOOKUP(F179,KeyValues!$M$2:$N$20,2))</f>
        <v>Meowth</v>
      </c>
    </row>
    <row r="180" spans="1:7" x14ac:dyDescent="0.25">
      <c r="A180" t="s">
        <v>3913</v>
      </c>
      <c r="B180" s="5">
        <v>180</v>
      </c>
      <c r="C180" s="6" t="str">
        <f>VLOOKUP($B180+443,KeyValues!$J$2:$K$1401,2)</f>
        <v>Meowth Fang</v>
      </c>
      <c r="D180">
        <f t="shared" si="4"/>
        <v>6</v>
      </c>
      <c r="E180" s="7" t="str">
        <f>VLOOKUP($D180,KeyValues!$P$2:$Q$12,2)</f>
        <v>1* (2nd) - P</v>
      </c>
      <c r="F180" s="2">
        <f t="shared" si="5"/>
        <v>52</v>
      </c>
      <c r="G180" s="8" t="str">
        <f>IF($D180&gt;=5,VLOOKUP(F180,KeyValues!$G$2:$H$601,2),VLOOKUP(F180,KeyValues!$M$2:$N$20,2))</f>
        <v>Meowth</v>
      </c>
    </row>
    <row r="181" spans="1:7" x14ac:dyDescent="0.25">
      <c r="A181" t="s">
        <v>3912</v>
      </c>
      <c r="B181" s="5">
        <v>181</v>
      </c>
      <c r="C181" s="6" t="str">
        <f>VLOOKUP($B181+443,KeyValues!$J$2:$K$1401,2)</f>
        <v>Coin Charm</v>
      </c>
      <c r="D181">
        <f t="shared" si="4"/>
        <v>7</v>
      </c>
      <c r="E181" s="7" t="str">
        <f>VLOOKUP($D181,KeyValues!$P$2:$Q$12,2)</f>
        <v>2* - P</v>
      </c>
      <c r="F181" s="2">
        <f t="shared" si="5"/>
        <v>52</v>
      </c>
      <c r="G181" s="8" t="str">
        <f>IF($D181&gt;=5,VLOOKUP(F181,KeyValues!$G$2:$H$601,2),VLOOKUP(F181,KeyValues!$M$2:$N$20,2))</f>
        <v>Meowth</v>
      </c>
    </row>
    <row r="182" spans="1:7" x14ac:dyDescent="0.25">
      <c r="A182" t="s">
        <v>3911</v>
      </c>
      <c r="B182" s="5">
        <v>182</v>
      </c>
      <c r="C182" s="6" t="str">
        <f>VLOOKUP($B182+443,KeyValues!$J$2:$K$1401,2)</f>
        <v>Bling Ruff</v>
      </c>
      <c r="D182">
        <f t="shared" si="4"/>
        <v>8</v>
      </c>
      <c r="E182" s="7" t="str">
        <f>VLOOKUP($D182,KeyValues!$P$2:$Q$12,2)</f>
        <v>3* - P</v>
      </c>
      <c r="F182" s="2">
        <f t="shared" si="5"/>
        <v>52</v>
      </c>
      <c r="G182" s="8" t="str">
        <f>IF($D182&gt;=5,VLOOKUP(F182,KeyValues!$G$2:$H$601,2),VLOOKUP(F182,KeyValues!$M$2:$N$20,2))</f>
        <v>Meowth</v>
      </c>
    </row>
    <row r="183" spans="1:7" x14ac:dyDescent="0.25">
      <c r="A183" t="s">
        <v>3910</v>
      </c>
      <c r="B183" s="5">
        <v>183</v>
      </c>
      <c r="C183" s="6" t="str">
        <f>VLOOKUP($B183+443,KeyValues!$J$2:$K$1401,2)</f>
        <v>Persian Claw</v>
      </c>
      <c r="D183">
        <f t="shared" si="4"/>
        <v>5</v>
      </c>
      <c r="E183" s="7" t="str">
        <f>VLOOKUP($D183,KeyValues!$P$2:$Q$12,2)</f>
        <v>1* (1st) - P</v>
      </c>
      <c r="F183" s="2">
        <f t="shared" si="5"/>
        <v>52</v>
      </c>
      <c r="G183" s="8" t="str">
        <f>IF($D183&gt;=5,VLOOKUP(F183,KeyValues!$G$2:$H$601,2),VLOOKUP(F183,KeyValues!$M$2:$N$20,2))</f>
        <v>Meowth</v>
      </c>
    </row>
    <row r="184" spans="1:7" x14ac:dyDescent="0.25">
      <c r="A184" t="s">
        <v>3909</v>
      </c>
      <c r="B184" s="5">
        <v>184</v>
      </c>
      <c r="C184" s="6" t="str">
        <f>VLOOKUP($B184+443,KeyValues!$J$2:$K$1401,2)</f>
        <v>Persian Fang</v>
      </c>
      <c r="D184">
        <f t="shared" si="4"/>
        <v>6</v>
      </c>
      <c r="E184" s="7" t="str">
        <f>VLOOKUP($D184,KeyValues!$P$2:$Q$12,2)</f>
        <v>1* (2nd) - P</v>
      </c>
      <c r="F184" s="2">
        <f t="shared" si="5"/>
        <v>52</v>
      </c>
      <c r="G184" s="8" t="str">
        <f>IF($D184&gt;=5,VLOOKUP(F184,KeyValues!$G$2:$H$601,2),VLOOKUP(F184,KeyValues!$M$2:$N$20,2))</f>
        <v>Meowth</v>
      </c>
    </row>
    <row r="185" spans="1:7" x14ac:dyDescent="0.25">
      <c r="A185" t="s">
        <v>3908</v>
      </c>
      <c r="B185" s="5">
        <v>185</v>
      </c>
      <c r="C185" s="6" t="str">
        <f>VLOOKUP($B185+443,KeyValues!$J$2:$K$1401,2)</f>
        <v>Insight Rock</v>
      </c>
      <c r="D185">
        <f t="shared" si="4"/>
        <v>7</v>
      </c>
      <c r="E185" s="7" t="str">
        <f>VLOOKUP($D185,KeyValues!$P$2:$Q$12,2)</f>
        <v>2* - P</v>
      </c>
      <c r="F185" s="2">
        <f t="shared" si="5"/>
        <v>52</v>
      </c>
      <c r="G185" s="8" t="str">
        <f>IF($D185&gt;=5,VLOOKUP(F185,KeyValues!$G$2:$H$601,2),VLOOKUP(F185,KeyValues!$M$2:$N$20,2))</f>
        <v>Meowth</v>
      </c>
    </row>
    <row r="186" spans="1:7" x14ac:dyDescent="0.25">
      <c r="A186" t="s">
        <v>3907</v>
      </c>
      <c r="B186" s="5">
        <v>186</v>
      </c>
      <c r="C186" s="6" t="str">
        <f>VLOOKUP($B186+443,KeyValues!$J$2:$K$1401,2)</f>
        <v>Noble Scarf</v>
      </c>
      <c r="D186">
        <f t="shared" si="4"/>
        <v>8</v>
      </c>
      <c r="E186" s="7" t="str">
        <f>VLOOKUP($D186,KeyValues!$P$2:$Q$12,2)</f>
        <v>3* - P</v>
      </c>
      <c r="F186" s="2">
        <f t="shared" si="5"/>
        <v>52</v>
      </c>
      <c r="G186" s="8" t="str">
        <f>IF($D186&gt;=5,VLOOKUP(F186,KeyValues!$G$2:$H$601,2),VLOOKUP(F186,KeyValues!$M$2:$N$20,2))</f>
        <v>Meowth</v>
      </c>
    </row>
    <row r="187" spans="1:7" x14ac:dyDescent="0.25">
      <c r="A187" t="s">
        <v>3906</v>
      </c>
      <c r="B187" s="5">
        <v>187</v>
      </c>
      <c r="C187" s="6" t="str">
        <f>VLOOKUP($B187+443,KeyValues!$J$2:$K$1401,2)</f>
        <v>Chiko-Claw</v>
      </c>
      <c r="D187">
        <f t="shared" si="4"/>
        <v>5</v>
      </c>
      <c r="E187" s="7" t="str">
        <f>VLOOKUP($D187,KeyValues!$P$2:$Q$12,2)</f>
        <v>1* (1st) - P</v>
      </c>
      <c r="F187" s="2">
        <f t="shared" si="5"/>
        <v>152</v>
      </c>
      <c r="G187" s="8" t="str">
        <f>IF($D187&gt;=5,VLOOKUP(F187,KeyValues!$G$2:$H$601,2),VLOOKUP(F187,KeyValues!$M$2:$N$20,2))</f>
        <v>Chikorita</v>
      </c>
    </row>
    <row r="188" spans="1:7" x14ac:dyDescent="0.25">
      <c r="A188" t="s">
        <v>3905</v>
      </c>
      <c r="B188" s="5">
        <v>188</v>
      </c>
      <c r="C188" s="6" t="str">
        <f>VLOOKUP($B188+443,KeyValues!$J$2:$K$1401,2)</f>
        <v>Chiko-Card</v>
      </c>
      <c r="D188">
        <f t="shared" si="4"/>
        <v>6</v>
      </c>
      <c r="E188" s="7" t="str">
        <f>VLOOKUP($D188,KeyValues!$P$2:$Q$12,2)</f>
        <v>1* (2nd) - P</v>
      </c>
      <c r="F188" s="2">
        <f t="shared" si="5"/>
        <v>152</v>
      </c>
      <c r="G188" s="8" t="str">
        <f>IF($D188&gt;=5,VLOOKUP(F188,KeyValues!$G$2:$H$601,2),VLOOKUP(F188,KeyValues!$M$2:$N$20,2))</f>
        <v>Chikorita</v>
      </c>
    </row>
    <row r="189" spans="1:7" x14ac:dyDescent="0.25">
      <c r="A189" t="s">
        <v>3904</v>
      </c>
      <c r="B189" s="5">
        <v>189</v>
      </c>
      <c r="C189" s="6" t="str">
        <f>VLOOKUP($B189+443,KeyValues!$J$2:$K$1401,2)</f>
        <v>Dawn Jewel</v>
      </c>
      <c r="D189">
        <f t="shared" si="4"/>
        <v>7</v>
      </c>
      <c r="E189" s="7" t="str">
        <f>VLOOKUP($D189,KeyValues!$P$2:$Q$12,2)</f>
        <v>2* - P</v>
      </c>
      <c r="F189" s="2">
        <f t="shared" si="5"/>
        <v>152</v>
      </c>
      <c r="G189" s="8" t="str">
        <f>IF($D189&gt;=5,VLOOKUP(F189,KeyValues!$G$2:$H$601,2),VLOOKUP(F189,KeyValues!$M$2:$N$20,2))</f>
        <v>Chikorita</v>
      </c>
    </row>
    <row r="190" spans="1:7" x14ac:dyDescent="0.25">
      <c r="A190" t="s">
        <v>3903</v>
      </c>
      <c r="B190" s="5">
        <v>190</v>
      </c>
      <c r="C190" s="6" t="str">
        <f>VLOOKUP($B190+443,KeyValues!$J$2:$K$1401,2)</f>
        <v>Fresh Bow</v>
      </c>
      <c r="D190">
        <f t="shared" si="4"/>
        <v>8</v>
      </c>
      <c r="E190" s="7" t="str">
        <f>VLOOKUP($D190,KeyValues!$P$2:$Q$12,2)</f>
        <v>3* - P</v>
      </c>
      <c r="F190" s="2">
        <f t="shared" si="5"/>
        <v>152</v>
      </c>
      <c r="G190" s="8" t="str">
        <f>IF($D190&gt;=5,VLOOKUP(F190,KeyValues!$G$2:$H$601,2),VLOOKUP(F190,KeyValues!$M$2:$N$20,2))</f>
        <v>Chikorita</v>
      </c>
    </row>
    <row r="191" spans="1:7" x14ac:dyDescent="0.25">
      <c r="A191" t="s">
        <v>3902</v>
      </c>
      <c r="B191" s="5">
        <v>191</v>
      </c>
      <c r="C191" s="6" t="str">
        <f>VLOOKUP($B191+443,KeyValues!$J$2:$K$1401,2)</f>
        <v>Bayleef Claw</v>
      </c>
      <c r="D191">
        <f t="shared" si="4"/>
        <v>5</v>
      </c>
      <c r="E191" s="7" t="str">
        <f>VLOOKUP($D191,KeyValues!$P$2:$Q$12,2)</f>
        <v>1* (1st) - P</v>
      </c>
      <c r="F191" s="2">
        <f t="shared" si="5"/>
        <v>152</v>
      </c>
      <c r="G191" s="8" t="str">
        <f>IF($D191&gt;=5,VLOOKUP(F191,KeyValues!$G$2:$H$601,2),VLOOKUP(F191,KeyValues!$M$2:$N$20,2))</f>
        <v>Chikorita</v>
      </c>
    </row>
    <row r="192" spans="1:7" x14ac:dyDescent="0.25">
      <c r="A192" t="s">
        <v>3901</v>
      </c>
      <c r="B192" s="5">
        <v>192</v>
      </c>
      <c r="C192" s="6" t="str">
        <f>VLOOKUP($B192+443,KeyValues!$J$2:$K$1401,2)</f>
        <v>Bayleef Card</v>
      </c>
      <c r="D192">
        <f t="shared" si="4"/>
        <v>6</v>
      </c>
      <c r="E192" s="7" t="str">
        <f>VLOOKUP($D192,KeyValues!$P$2:$Q$12,2)</f>
        <v>1* (2nd) - P</v>
      </c>
      <c r="F192" s="2">
        <f t="shared" si="5"/>
        <v>152</v>
      </c>
      <c r="G192" s="8" t="str">
        <f>IF($D192&gt;=5,VLOOKUP(F192,KeyValues!$G$2:$H$601,2),VLOOKUP(F192,KeyValues!$M$2:$N$20,2))</f>
        <v>Chikorita</v>
      </c>
    </row>
    <row r="193" spans="1:7" x14ac:dyDescent="0.25">
      <c r="A193" t="s">
        <v>3900</v>
      </c>
      <c r="B193" s="5">
        <v>193</v>
      </c>
      <c r="C193" s="6" t="str">
        <f>VLOOKUP($B193+443,KeyValues!$J$2:$K$1401,2)</f>
        <v>Bayleef Seal</v>
      </c>
      <c r="D193">
        <f t="shared" ref="D193:D256" si="6">HEX2DEC(MID($A193,4,2)&amp;MID($A193,1,2))</f>
        <v>7</v>
      </c>
      <c r="E193" s="7" t="str">
        <f>VLOOKUP($D193,KeyValues!$P$2:$Q$12,2)</f>
        <v>2* - P</v>
      </c>
      <c r="F193" s="2">
        <f t="shared" ref="F193:F256" si="7">HEX2DEC(MID($A193,10,2)&amp;MID($A193,7,2))</f>
        <v>152</v>
      </c>
      <c r="G193" s="8" t="str">
        <f>IF($D193&gt;=5,VLOOKUP(F193,KeyValues!$G$2:$H$601,2),VLOOKUP(F193,KeyValues!$M$2:$N$20,2))</f>
        <v>Chikorita</v>
      </c>
    </row>
    <row r="194" spans="1:7" x14ac:dyDescent="0.25">
      <c r="A194" t="s">
        <v>3899</v>
      </c>
      <c r="B194" s="5">
        <v>194</v>
      </c>
      <c r="C194" s="6" t="str">
        <f>VLOOKUP($B194+443,KeyValues!$J$2:$K$1401,2)</f>
        <v>Spice Bow</v>
      </c>
      <c r="D194">
        <f t="shared" si="6"/>
        <v>8</v>
      </c>
      <c r="E194" s="7" t="str">
        <f>VLOOKUP($D194,KeyValues!$P$2:$Q$12,2)</f>
        <v>3* - P</v>
      </c>
      <c r="F194" s="2">
        <f t="shared" si="7"/>
        <v>152</v>
      </c>
      <c r="G194" s="8" t="str">
        <f>IF($D194&gt;=5,VLOOKUP(F194,KeyValues!$G$2:$H$601,2),VLOOKUP(F194,KeyValues!$M$2:$N$20,2))</f>
        <v>Chikorita</v>
      </c>
    </row>
    <row r="195" spans="1:7" x14ac:dyDescent="0.25">
      <c r="A195" t="s">
        <v>3898</v>
      </c>
      <c r="B195" s="5">
        <v>195</v>
      </c>
      <c r="C195" s="6" t="str">
        <f>VLOOKUP($B195+443,KeyValues!$J$2:$K$1401,2)</f>
        <v>Megani-Claw</v>
      </c>
      <c r="D195">
        <f t="shared" si="6"/>
        <v>5</v>
      </c>
      <c r="E195" s="7" t="str">
        <f>VLOOKUP($D195,KeyValues!$P$2:$Q$12,2)</f>
        <v>1* (1st) - P</v>
      </c>
      <c r="F195" s="2">
        <f t="shared" si="7"/>
        <v>152</v>
      </c>
      <c r="G195" s="8" t="str">
        <f>IF($D195&gt;=5,VLOOKUP(F195,KeyValues!$G$2:$H$601,2),VLOOKUP(F195,KeyValues!$M$2:$N$20,2))</f>
        <v>Chikorita</v>
      </c>
    </row>
    <row r="196" spans="1:7" x14ac:dyDescent="0.25">
      <c r="A196" t="s">
        <v>3897</v>
      </c>
      <c r="B196" s="5">
        <v>196</v>
      </c>
      <c r="C196" s="6" t="str">
        <f>VLOOKUP($B196+443,KeyValues!$J$2:$K$1401,2)</f>
        <v>Megani-Card</v>
      </c>
      <c r="D196">
        <f t="shared" si="6"/>
        <v>6</v>
      </c>
      <c r="E196" s="7" t="str">
        <f>VLOOKUP($D196,KeyValues!$P$2:$Q$12,2)</f>
        <v>1* (2nd) - P</v>
      </c>
      <c r="F196" s="2">
        <f t="shared" si="7"/>
        <v>152</v>
      </c>
      <c r="G196" s="8" t="str">
        <f>IF($D196&gt;=5,VLOOKUP(F196,KeyValues!$G$2:$H$601,2),VLOOKUP(F196,KeyValues!$M$2:$N$20,2))</f>
        <v>Chikorita</v>
      </c>
    </row>
    <row r="197" spans="1:7" x14ac:dyDescent="0.25">
      <c r="A197" t="s">
        <v>3896</v>
      </c>
      <c r="B197" s="5">
        <v>197</v>
      </c>
      <c r="C197" s="6" t="str">
        <f>VLOOKUP($B197+443,KeyValues!$J$2:$K$1401,2)</f>
        <v>Shiny Charm</v>
      </c>
      <c r="D197">
        <f t="shared" si="6"/>
        <v>7</v>
      </c>
      <c r="E197" s="7" t="str">
        <f>VLOOKUP($D197,KeyValues!$P$2:$Q$12,2)</f>
        <v>2* - P</v>
      </c>
      <c r="F197" s="2">
        <f t="shared" si="7"/>
        <v>152</v>
      </c>
      <c r="G197" s="8" t="str">
        <f>IF($D197&gt;=5,VLOOKUP(F197,KeyValues!$G$2:$H$601,2),VLOOKUP(F197,KeyValues!$M$2:$N$20,2))</f>
        <v>Chikorita</v>
      </c>
    </row>
    <row r="198" spans="1:7" x14ac:dyDescent="0.25">
      <c r="A198" t="s">
        <v>3895</v>
      </c>
      <c r="B198" s="5">
        <v>198</v>
      </c>
      <c r="C198" s="6" t="str">
        <f>VLOOKUP($B198+443,KeyValues!$J$2:$K$1401,2)</f>
        <v>Bright Veil</v>
      </c>
      <c r="D198">
        <f t="shared" si="6"/>
        <v>8</v>
      </c>
      <c r="E198" s="7" t="str">
        <f>VLOOKUP($D198,KeyValues!$P$2:$Q$12,2)</f>
        <v>3* - P</v>
      </c>
      <c r="F198" s="2">
        <f t="shared" si="7"/>
        <v>152</v>
      </c>
      <c r="G198" s="8" t="str">
        <f>IF($D198&gt;=5,VLOOKUP(F198,KeyValues!$G$2:$H$601,2),VLOOKUP(F198,KeyValues!$M$2:$N$20,2))</f>
        <v>Chikorita</v>
      </c>
    </row>
    <row r="199" spans="1:7" x14ac:dyDescent="0.25">
      <c r="A199" t="s">
        <v>3894</v>
      </c>
      <c r="B199" s="5">
        <v>199</v>
      </c>
      <c r="C199" s="6" t="str">
        <f>VLOOKUP($B199+443,KeyValues!$J$2:$K$1401,2)</f>
        <v>Cynda-Hair</v>
      </c>
      <c r="D199">
        <f t="shared" si="6"/>
        <v>5</v>
      </c>
      <c r="E199" s="7" t="str">
        <f>VLOOKUP($D199,KeyValues!$P$2:$Q$12,2)</f>
        <v>1* (1st) - P</v>
      </c>
      <c r="F199" s="2">
        <f t="shared" si="7"/>
        <v>155</v>
      </c>
      <c r="G199" s="8" t="str">
        <f>IF($D199&gt;=5,VLOOKUP(F199,KeyValues!$G$2:$H$601,2),VLOOKUP(F199,KeyValues!$M$2:$N$20,2))</f>
        <v>Cyndaquil</v>
      </c>
    </row>
    <row r="200" spans="1:7" x14ac:dyDescent="0.25">
      <c r="A200" t="s">
        <v>3893</v>
      </c>
      <c r="B200" s="5">
        <v>200</v>
      </c>
      <c r="C200" s="6" t="str">
        <f>VLOOKUP($B200+443,KeyValues!$J$2:$K$1401,2)</f>
        <v>Cynda-Claw</v>
      </c>
      <c r="D200">
        <f t="shared" si="6"/>
        <v>6</v>
      </c>
      <c r="E200" s="7" t="str">
        <f>VLOOKUP($D200,KeyValues!$P$2:$Q$12,2)</f>
        <v>1* (2nd) - P</v>
      </c>
      <c r="F200" s="2">
        <f t="shared" si="7"/>
        <v>155</v>
      </c>
      <c r="G200" s="8" t="str">
        <f>IF($D200&gt;=5,VLOOKUP(F200,KeyValues!$G$2:$H$601,2),VLOOKUP(F200,KeyValues!$M$2:$N$20,2))</f>
        <v>Cyndaquil</v>
      </c>
    </row>
    <row r="201" spans="1:7" x14ac:dyDescent="0.25">
      <c r="A201" t="s">
        <v>3892</v>
      </c>
      <c r="B201" s="5">
        <v>201</v>
      </c>
      <c r="C201" s="6" t="str">
        <f>VLOOKUP($B201+443,KeyValues!$J$2:$K$1401,2)</f>
        <v>Blazing Rock</v>
      </c>
      <c r="D201">
        <f t="shared" si="6"/>
        <v>7</v>
      </c>
      <c r="E201" s="7" t="str">
        <f>VLOOKUP($D201,KeyValues!$P$2:$Q$12,2)</f>
        <v>2* - P</v>
      </c>
      <c r="F201" s="2">
        <f t="shared" si="7"/>
        <v>155</v>
      </c>
      <c r="G201" s="8" t="str">
        <f>IF($D201&gt;=5,VLOOKUP(F201,KeyValues!$G$2:$H$601,2),VLOOKUP(F201,KeyValues!$M$2:$N$20,2))</f>
        <v>Cyndaquil</v>
      </c>
    </row>
    <row r="202" spans="1:7" x14ac:dyDescent="0.25">
      <c r="A202" t="s">
        <v>3891</v>
      </c>
      <c r="B202" s="5">
        <v>202</v>
      </c>
      <c r="C202" s="6" t="str">
        <f>VLOOKUP($B202+443,KeyValues!$J$2:$K$1401,2)</f>
        <v>Storm Sash</v>
      </c>
      <c r="D202">
        <f t="shared" si="6"/>
        <v>8</v>
      </c>
      <c r="E202" s="7" t="str">
        <f>VLOOKUP($D202,KeyValues!$P$2:$Q$12,2)</f>
        <v>3* - P</v>
      </c>
      <c r="F202" s="2">
        <f t="shared" si="7"/>
        <v>155</v>
      </c>
      <c r="G202" s="8" t="str">
        <f>IF($D202&gt;=5,VLOOKUP(F202,KeyValues!$G$2:$H$601,2),VLOOKUP(F202,KeyValues!$M$2:$N$20,2))</f>
        <v>Cyndaquil</v>
      </c>
    </row>
    <row r="203" spans="1:7" x14ac:dyDescent="0.25">
      <c r="A203" t="s">
        <v>3890</v>
      </c>
      <c r="B203" s="5">
        <v>203</v>
      </c>
      <c r="C203" s="6" t="str">
        <f>VLOOKUP($B203+443,KeyValues!$J$2:$K$1401,2)</f>
        <v>Quila-Hair</v>
      </c>
      <c r="D203">
        <f t="shared" si="6"/>
        <v>5</v>
      </c>
      <c r="E203" s="7" t="str">
        <f>VLOOKUP($D203,KeyValues!$P$2:$Q$12,2)</f>
        <v>1* (1st) - P</v>
      </c>
      <c r="F203" s="2">
        <f t="shared" si="7"/>
        <v>155</v>
      </c>
      <c r="G203" s="8" t="str">
        <f>IF($D203&gt;=5,VLOOKUP(F203,KeyValues!$G$2:$H$601,2),VLOOKUP(F203,KeyValues!$M$2:$N$20,2))</f>
        <v>Cyndaquil</v>
      </c>
    </row>
    <row r="204" spans="1:7" x14ac:dyDescent="0.25">
      <c r="A204" t="s">
        <v>3889</v>
      </c>
      <c r="B204" s="5">
        <v>204</v>
      </c>
      <c r="C204" s="6" t="str">
        <f>VLOOKUP($B204+443,KeyValues!$J$2:$K$1401,2)</f>
        <v>Quila-Card</v>
      </c>
      <c r="D204">
        <f t="shared" si="6"/>
        <v>6</v>
      </c>
      <c r="E204" s="7" t="str">
        <f>VLOOKUP($D204,KeyValues!$P$2:$Q$12,2)</f>
        <v>1* (2nd) - P</v>
      </c>
      <c r="F204" s="2">
        <f t="shared" si="7"/>
        <v>155</v>
      </c>
      <c r="G204" s="8" t="str">
        <f>IF($D204&gt;=5,VLOOKUP(F204,KeyValues!$G$2:$H$601,2),VLOOKUP(F204,KeyValues!$M$2:$N$20,2))</f>
        <v>Cyndaquil</v>
      </c>
    </row>
    <row r="205" spans="1:7" x14ac:dyDescent="0.25">
      <c r="A205" t="s">
        <v>3888</v>
      </c>
      <c r="B205" s="5">
        <v>205</v>
      </c>
      <c r="C205" s="6" t="str">
        <f>VLOOKUP($B205+443,KeyValues!$J$2:$K$1401,2)</f>
        <v>Quila-Crest</v>
      </c>
      <c r="D205">
        <f t="shared" si="6"/>
        <v>7</v>
      </c>
      <c r="E205" s="7" t="str">
        <f>VLOOKUP($D205,KeyValues!$P$2:$Q$12,2)</f>
        <v>2* - P</v>
      </c>
      <c r="F205" s="2">
        <f t="shared" si="7"/>
        <v>155</v>
      </c>
      <c r="G205" s="8" t="str">
        <f>IF($D205&gt;=5,VLOOKUP(F205,KeyValues!$G$2:$H$601,2),VLOOKUP(F205,KeyValues!$M$2:$N$20,2))</f>
        <v>Cyndaquil</v>
      </c>
    </row>
    <row r="206" spans="1:7" x14ac:dyDescent="0.25">
      <c r="A206" t="s">
        <v>3887</v>
      </c>
      <c r="B206" s="5">
        <v>206</v>
      </c>
      <c r="C206" s="6" t="str">
        <f>VLOOKUP($B206+443,KeyValues!$J$2:$K$1401,2)</f>
        <v>Volcano Torc</v>
      </c>
      <c r="D206">
        <f t="shared" si="6"/>
        <v>8</v>
      </c>
      <c r="E206" s="7" t="str">
        <f>VLOOKUP($D206,KeyValues!$P$2:$Q$12,2)</f>
        <v>3* - P</v>
      </c>
      <c r="F206" s="2">
        <f t="shared" si="7"/>
        <v>155</v>
      </c>
      <c r="G206" s="8" t="str">
        <f>IF($D206&gt;=5,VLOOKUP(F206,KeyValues!$G$2:$H$601,2),VLOOKUP(F206,KeyValues!$M$2:$N$20,2))</f>
        <v>Cyndaquil</v>
      </c>
    </row>
    <row r="207" spans="1:7" x14ac:dyDescent="0.25">
      <c r="A207" t="s">
        <v>3886</v>
      </c>
      <c r="B207" s="5">
        <v>207</v>
      </c>
      <c r="C207" s="6" t="str">
        <f>VLOOKUP($B207+443,KeyValues!$J$2:$K$1401,2)</f>
        <v>Typhlo-Gasp</v>
      </c>
      <c r="D207">
        <f t="shared" si="6"/>
        <v>5</v>
      </c>
      <c r="E207" s="7" t="str">
        <f>VLOOKUP($D207,KeyValues!$P$2:$Q$12,2)</f>
        <v>1* (1st) - P</v>
      </c>
      <c r="F207" s="2">
        <f t="shared" si="7"/>
        <v>155</v>
      </c>
      <c r="G207" s="8" t="str">
        <f>IF($D207&gt;=5,VLOOKUP(F207,KeyValues!$G$2:$H$601,2),VLOOKUP(F207,KeyValues!$M$2:$N$20,2))</f>
        <v>Cyndaquil</v>
      </c>
    </row>
    <row r="208" spans="1:7" x14ac:dyDescent="0.25">
      <c r="A208" t="s">
        <v>3885</v>
      </c>
      <c r="B208" s="5">
        <v>208</v>
      </c>
      <c r="C208" s="6" t="str">
        <f>VLOOKUP($B208+443,KeyValues!$J$2:$K$1401,2)</f>
        <v>Typhlo-Fang</v>
      </c>
      <c r="D208">
        <f t="shared" si="6"/>
        <v>6</v>
      </c>
      <c r="E208" s="7" t="str">
        <f>VLOOKUP($D208,KeyValues!$P$2:$Q$12,2)</f>
        <v>1* (2nd) - P</v>
      </c>
      <c r="F208" s="2">
        <f t="shared" si="7"/>
        <v>155</v>
      </c>
      <c r="G208" s="8" t="str">
        <f>IF($D208&gt;=5,VLOOKUP(F208,KeyValues!$G$2:$H$601,2),VLOOKUP(F208,KeyValues!$M$2:$N$20,2))</f>
        <v>Cyndaquil</v>
      </c>
    </row>
    <row r="209" spans="1:7" x14ac:dyDescent="0.25">
      <c r="A209" t="s">
        <v>3884</v>
      </c>
      <c r="B209" s="5">
        <v>209</v>
      </c>
      <c r="C209" s="6" t="str">
        <f>VLOOKUP($B209+443,KeyValues!$J$2:$K$1401,2)</f>
        <v>Typhlo-Seal</v>
      </c>
      <c r="D209">
        <f t="shared" si="6"/>
        <v>7</v>
      </c>
      <c r="E209" s="7" t="str">
        <f>VLOOKUP($D209,KeyValues!$P$2:$Q$12,2)</f>
        <v>2* - P</v>
      </c>
      <c r="F209" s="2">
        <f t="shared" si="7"/>
        <v>155</v>
      </c>
      <c r="G209" s="8" t="str">
        <f>IF($D209&gt;=5,VLOOKUP(F209,KeyValues!$G$2:$H$601,2),VLOOKUP(F209,KeyValues!$M$2:$N$20,2))</f>
        <v>Cyndaquil</v>
      </c>
    </row>
    <row r="210" spans="1:7" x14ac:dyDescent="0.25">
      <c r="A210" t="s">
        <v>3883</v>
      </c>
      <c r="B210" s="5">
        <v>210</v>
      </c>
      <c r="C210" s="6" t="str">
        <f>VLOOKUP($B210+443,KeyValues!$J$2:$K$1401,2)</f>
        <v>Blast Bangle</v>
      </c>
      <c r="D210">
        <f t="shared" si="6"/>
        <v>8</v>
      </c>
      <c r="E210" s="7" t="str">
        <f>VLOOKUP($D210,KeyValues!$P$2:$Q$12,2)</f>
        <v>3* - P</v>
      </c>
      <c r="F210" s="2">
        <f t="shared" si="7"/>
        <v>155</v>
      </c>
      <c r="G210" s="8" t="str">
        <f>IF($D210&gt;=5,VLOOKUP(F210,KeyValues!$G$2:$H$601,2),VLOOKUP(F210,KeyValues!$M$2:$N$20,2))</f>
        <v>Cyndaquil</v>
      </c>
    </row>
    <row r="211" spans="1:7" x14ac:dyDescent="0.25">
      <c r="A211" t="s">
        <v>3882</v>
      </c>
      <c r="B211" s="5">
        <v>211</v>
      </c>
      <c r="C211" s="6" t="str">
        <f>VLOOKUP($B211+443,KeyValues!$J$2:$K$1401,2)</f>
        <v>Totodi-Dew</v>
      </c>
      <c r="D211">
        <f t="shared" si="6"/>
        <v>5</v>
      </c>
      <c r="E211" s="7" t="str">
        <f>VLOOKUP($D211,KeyValues!$P$2:$Q$12,2)</f>
        <v>1* (1st) - P</v>
      </c>
      <c r="F211" s="2">
        <f t="shared" si="7"/>
        <v>158</v>
      </c>
      <c r="G211" s="8" t="str">
        <f>IF($D211&gt;=5,VLOOKUP(F211,KeyValues!$G$2:$H$601,2),VLOOKUP(F211,KeyValues!$M$2:$N$20,2))</f>
        <v>Totodile</v>
      </c>
    </row>
    <row r="212" spans="1:7" x14ac:dyDescent="0.25">
      <c r="A212" t="s">
        <v>3881</v>
      </c>
      <c r="B212" s="5">
        <v>212</v>
      </c>
      <c r="C212" s="6" t="str">
        <f>VLOOKUP($B212+443,KeyValues!$J$2:$K$1401,2)</f>
        <v>Totodi-Fang</v>
      </c>
      <c r="D212">
        <f t="shared" si="6"/>
        <v>6</v>
      </c>
      <c r="E212" s="7" t="str">
        <f>VLOOKUP($D212,KeyValues!$P$2:$Q$12,2)</f>
        <v>1* (2nd) - P</v>
      </c>
      <c r="F212" s="2">
        <f t="shared" si="7"/>
        <v>158</v>
      </c>
      <c r="G212" s="8" t="str">
        <f>IF($D212&gt;=5,VLOOKUP(F212,KeyValues!$G$2:$H$601,2),VLOOKUP(F212,KeyValues!$M$2:$N$20,2))</f>
        <v>Totodile</v>
      </c>
    </row>
    <row r="213" spans="1:7" x14ac:dyDescent="0.25">
      <c r="A213" t="s">
        <v>3880</v>
      </c>
      <c r="B213" s="5">
        <v>213</v>
      </c>
      <c r="C213" s="6" t="str">
        <f>VLOOKUP($B213+443,KeyValues!$J$2:$K$1401,2)</f>
        <v>Water Heart</v>
      </c>
      <c r="D213">
        <f t="shared" si="6"/>
        <v>7</v>
      </c>
      <c r="E213" s="7" t="str">
        <f>VLOOKUP($D213,KeyValues!$P$2:$Q$12,2)</f>
        <v>2* - P</v>
      </c>
      <c r="F213" s="2">
        <f t="shared" si="7"/>
        <v>158</v>
      </c>
      <c r="G213" s="8" t="str">
        <f>IF($D213&gt;=5,VLOOKUP(F213,KeyValues!$G$2:$H$601,2),VLOOKUP(F213,KeyValues!$M$2:$N$20,2))</f>
        <v>Totodile</v>
      </c>
    </row>
    <row r="214" spans="1:7" x14ac:dyDescent="0.25">
      <c r="A214" t="s">
        <v>3879</v>
      </c>
      <c r="B214" s="5">
        <v>214</v>
      </c>
      <c r="C214" s="6" t="str">
        <f>VLOOKUP($B214+443,KeyValues!$J$2:$K$1401,2)</f>
        <v>Wash Bow</v>
      </c>
      <c r="D214">
        <f t="shared" si="6"/>
        <v>8</v>
      </c>
      <c r="E214" s="7" t="str">
        <f>VLOOKUP($D214,KeyValues!$P$2:$Q$12,2)</f>
        <v>3* - P</v>
      </c>
      <c r="F214" s="2">
        <f t="shared" si="7"/>
        <v>158</v>
      </c>
      <c r="G214" s="8" t="str">
        <f>IF($D214&gt;=5,VLOOKUP(F214,KeyValues!$G$2:$H$601,2),VLOOKUP(F214,KeyValues!$M$2:$N$20,2))</f>
        <v>Totodile</v>
      </c>
    </row>
    <row r="215" spans="1:7" x14ac:dyDescent="0.25">
      <c r="A215" t="s">
        <v>3878</v>
      </c>
      <c r="B215" s="5">
        <v>215</v>
      </c>
      <c r="C215" s="6" t="str">
        <f>VLOOKUP($B215+443,KeyValues!$J$2:$K$1401,2)</f>
        <v>Croco-Fang</v>
      </c>
      <c r="D215">
        <f t="shared" si="6"/>
        <v>5</v>
      </c>
      <c r="E215" s="7" t="str">
        <f>VLOOKUP($D215,KeyValues!$P$2:$Q$12,2)</f>
        <v>1* (1st) - P</v>
      </c>
      <c r="F215" s="2">
        <f t="shared" si="7"/>
        <v>158</v>
      </c>
      <c r="G215" s="8" t="str">
        <f>IF($D215&gt;=5,VLOOKUP(F215,KeyValues!$G$2:$H$601,2),VLOOKUP(F215,KeyValues!$M$2:$N$20,2))</f>
        <v>Totodile</v>
      </c>
    </row>
    <row r="216" spans="1:7" x14ac:dyDescent="0.25">
      <c r="A216" t="s">
        <v>3877</v>
      </c>
      <c r="B216" s="5">
        <v>216</v>
      </c>
      <c r="C216" s="6" t="str">
        <f>VLOOKUP($B216+443,KeyValues!$J$2:$K$1401,2)</f>
        <v>Croco-Card</v>
      </c>
      <c r="D216">
        <f t="shared" si="6"/>
        <v>6</v>
      </c>
      <c r="E216" s="7" t="str">
        <f>VLOOKUP($D216,KeyValues!$P$2:$Q$12,2)</f>
        <v>1* (2nd) - P</v>
      </c>
      <c r="F216" s="2">
        <f t="shared" si="7"/>
        <v>158</v>
      </c>
      <c r="G216" s="8" t="str">
        <f>IF($D216&gt;=5,VLOOKUP(F216,KeyValues!$G$2:$H$601,2),VLOOKUP(F216,KeyValues!$M$2:$N$20,2))</f>
        <v>Totodile</v>
      </c>
    </row>
    <row r="217" spans="1:7" x14ac:dyDescent="0.25">
      <c r="A217" t="s">
        <v>3876</v>
      </c>
      <c r="B217" s="5">
        <v>217</v>
      </c>
      <c r="C217" s="6" t="str">
        <f>VLOOKUP($B217+443,KeyValues!$J$2:$K$1401,2)</f>
        <v>Swirl Rock</v>
      </c>
      <c r="D217">
        <f t="shared" si="6"/>
        <v>7</v>
      </c>
      <c r="E217" s="7" t="str">
        <f>VLOOKUP($D217,KeyValues!$P$2:$Q$12,2)</f>
        <v>2* - P</v>
      </c>
      <c r="F217" s="2">
        <f t="shared" si="7"/>
        <v>158</v>
      </c>
      <c r="G217" s="8" t="str">
        <f>IF($D217&gt;=5,VLOOKUP(F217,KeyValues!$G$2:$H$601,2),VLOOKUP(F217,KeyValues!$M$2:$N$20,2))</f>
        <v>Totodile</v>
      </c>
    </row>
    <row r="218" spans="1:7" x14ac:dyDescent="0.25">
      <c r="A218" t="s">
        <v>3875</v>
      </c>
      <c r="B218" s="5">
        <v>218</v>
      </c>
      <c r="C218" s="6" t="str">
        <f>VLOOKUP($B218+443,KeyValues!$J$2:$K$1401,2)</f>
        <v>Anger Scarf</v>
      </c>
      <c r="D218">
        <f t="shared" si="6"/>
        <v>8</v>
      </c>
      <c r="E218" s="7" t="str">
        <f>VLOOKUP($D218,KeyValues!$P$2:$Q$12,2)</f>
        <v>3* - P</v>
      </c>
      <c r="F218" s="2">
        <f t="shared" si="7"/>
        <v>158</v>
      </c>
      <c r="G218" s="8" t="str">
        <f>IF($D218&gt;=5,VLOOKUP(F218,KeyValues!$G$2:$H$601,2),VLOOKUP(F218,KeyValues!$M$2:$N$20,2))</f>
        <v>Totodile</v>
      </c>
    </row>
    <row r="219" spans="1:7" x14ac:dyDescent="0.25">
      <c r="A219" t="s">
        <v>3874</v>
      </c>
      <c r="B219" s="5">
        <v>219</v>
      </c>
      <c r="C219" s="6" t="str">
        <f>VLOOKUP($B219+443,KeyValues!$J$2:$K$1401,2)</f>
        <v>Feral-Claw</v>
      </c>
      <c r="D219">
        <f t="shared" si="6"/>
        <v>5</v>
      </c>
      <c r="E219" s="7" t="str">
        <f>VLOOKUP($D219,KeyValues!$P$2:$Q$12,2)</f>
        <v>1* (1st) - P</v>
      </c>
      <c r="F219" s="2">
        <f t="shared" si="7"/>
        <v>158</v>
      </c>
      <c r="G219" s="8" t="str">
        <f>IF($D219&gt;=5,VLOOKUP(F219,KeyValues!$G$2:$H$601,2),VLOOKUP(F219,KeyValues!$M$2:$N$20,2))</f>
        <v>Totodile</v>
      </c>
    </row>
    <row r="220" spans="1:7" x14ac:dyDescent="0.25">
      <c r="A220" t="s">
        <v>3873</v>
      </c>
      <c r="B220" s="5">
        <v>220</v>
      </c>
      <c r="C220" s="6" t="str">
        <f>VLOOKUP($B220+443,KeyValues!$J$2:$K$1401,2)</f>
        <v>Feral-Fang</v>
      </c>
      <c r="D220">
        <f t="shared" si="6"/>
        <v>6</v>
      </c>
      <c r="E220" s="7" t="str">
        <f>VLOOKUP($D220,KeyValues!$P$2:$Q$12,2)</f>
        <v>1* (2nd) - P</v>
      </c>
      <c r="F220" s="2">
        <f t="shared" si="7"/>
        <v>158</v>
      </c>
      <c r="G220" s="8" t="str">
        <f>IF($D220&gt;=5,VLOOKUP(F220,KeyValues!$G$2:$H$601,2),VLOOKUP(F220,KeyValues!$M$2:$N$20,2))</f>
        <v>Totodile</v>
      </c>
    </row>
    <row r="221" spans="1:7" x14ac:dyDescent="0.25">
      <c r="A221" t="s">
        <v>3872</v>
      </c>
      <c r="B221" s="5">
        <v>221</v>
      </c>
      <c r="C221" s="6" t="str">
        <f>VLOOKUP($B221+443,KeyValues!$J$2:$K$1401,2)</f>
        <v>Feral-Crest</v>
      </c>
      <c r="D221">
        <f t="shared" si="6"/>
        <v>7</v>
      </c>
      <c r="E221" s="7" t="str">
        <f>VLOOKUP($D221,KeyValues!$P$2:$Q$12,2)</f>
        <v>2* - P</v>
      </c>
      <c r="F221" s="2">
        <f t="shared" si="7"/>
        <v>158</v>
      </c>
      <c r="G221" s="8" t="str">
        <f>IF($D221&gt;=5,VLOOKUP(F221,KeyValues!$G$2:$H$601,2),VLOOKUP(F221,KeyValues!$M$2:$N$20,2))</f>
        <v>Totodile</v>
      </c>
    </row>
    <row r="222" spans="1:7" x14ac:dyDescent="0.25">
      <c r="A222" t="s">
        <v>3871</v>
      </c>
      <c r="B222" s="5">
        <v>222</v>
      </c>
      <c r="C222" s="6" t="str">
        <f>VLOOKUP($B222+443,KeyValues!$J$2:$K$1401,2)</f>
        <v>Hydro Jaw</v>
      </c>
      <c r="D222">
        <f t="shared" si="6"/>
        <v>8</v>
      </c>
      <c r="E222" s="7" t="str">
        <f>VLOOKUP($D222,KeyValues!$P$2:$Q$12,2)</f>
        <v>3* - P</v>
      </c>
      <c r="F222" s="2">
        <f t="shared" si="7"/>
        <v>158</v>
      </c>
      <c r="G222" s="8" t="str">
        <f>IF($D222&gt;=5,VLOOKUP(F222,KeyValues!$G$2:$H$601,2),VLOOKUP(F222,KeyValues!$M$2:$N$20,2))</f>
        <v>Totodile</v>
      </c>
    </row>
    <row r="223" spans="1:7" x14ac:dyDescent="0.25">
      <c r="A223" t="s">
        <v>3870</v>
      </c>
      <c r="B223" s="5">
        <v>223</v>
      </c>
      <c r="C223" s="6" t="str">
        <f>VLOOKUP($B223+443,KeyValues!$J$2:$K$1401,2)</f>
        <v>Treeck-Thorn</v>
      </c>
      <c r="D223">
        <f t="shared" si="6"/>
        <v>5</v>
      </c>
      <c r="E223" s="7" t="str">
        <f>VLOOKUP($D223,KeyValues!$P$2:$Q$12,2)</f>
        <v>1* (1st) - P</v>
      </c>
      <c r="F223" s="2">
        <f t="shared" si="7"/>
        <v>280</v>
      </c>
      <c r="G223" s="8" t="str">
        <f>IF($D223&gt;=5,VLOOKUP(F223,KeyValues!$G$2:$H$601,2),VLOOKUP(F223,KeyValues!$M$2:$N$20,2))</f>
        <v>Treecko</v>
      </c>
    </row>
    <row r="224" spans="1:7" x14ac:dyDescent="0.25">
      <c r="A224" t="s">
        <v>3869</v>
      </c>
      <c r="B224" s="5">
        <v>224</v>
      </c>
      <c r="C224" s="6" t="str">
        <f>VLOOKUP($B224+443,KeyValues!$J$2:$K$1401,2)</f>
        <v>Treeck-Card</v>
      </c>
      <c r="D224">
        <f t="shared" si="6"/>
        <v>6</v>
      </c>
      <c r="E224" s="7" t="str">
        <f>VLOOKUP($D224,KeyValues!$P$2:$Q$12,2)</f>
        <v>1* (2nd) - P</v>
      </c>
      <c r="F224" s="2">
        <f t="shared" si="7"/>
        <v>280</v>
      </c>
      <c r="G224" s="8" t="str">
        <f>IF($D224&gt;=5,VLOOKUP(F224,KeyValues!$G$2:$H$601,2),VLOOKUP(F224,KeyValues!$M$2:$N$20,2))</f>
        <v>Treecko</v>
      </c>
    </row>
    <row r="225" spans="1:7" x14ac:dyDescent="0.25">
      <c r="A225" t="s">
        <v>3868</v>
      </c>
      <c r="B225" s="5">
        <v>225</v>
      </c>
      <c r="C225" s="6" t="str">
        <f>VLOOKUP($B225+443,KeyValues!$J$2:$K$1401,2)</f>
        <v>Forest Ore</v>
      </c>
      <c r="D225">
        <f t="shared" si="6"/>
        <v>7</v>
      </c>
      <c r="E225" s="7" t="str">
        <f>VLOOKUP($D225,KeyValues!$P$2:$Q$12,2)</f>
        <v>2* - P</v>
      </c>
      <c r="F225" s="2">
        <f t="shared" si="7"/>
        <v>280</v>
      </c>
      <c r="G225" s="8" t="str">
        <f>IF($D225&gt;=5,VLOOKUP(F225,KeyValues!$G$2:$H$601,2),VLOOKUP(F225,KeyValues!$M$2:$N$20,2))</f>
        <v>Treecko</v>
      </c>
    </row>
    <row r="226" spans="1:7" x14ac:dyDescent="0.25">
      <c r="A226" t="s">
        <v>3867</v>
      </c>
      <c r="B226" s="5">
        <v>226</v>
      </c>
      <c r="C226" s="6" t="str">
        <f>VLOOKUP($B226+443,KeyValues!$J$2:$K$1401,2)</f>
        <v>Guard Ring</v>
      </c>
      <c r="D226">
        <f t="shared" si="6"/>
        <v>8</v>
      </c>
      <c r="E226" s="7" t="str">
        <f>VLOOKUP($D226,KeyValues!$P$2:$Q$12,2)</f>
        <v>3* - P</v>
      </c>
      <c r="F226" s="2">
        <f t="shared" si="7"/>
        <v>280</v>
      </c>
      <c r="G226" s="8" t="str">
        <f>IF($D226&gt;=5,VLOOKUP(F226,KeyValues!$G$2:$H$601,2),VLOOKUP(F226,KeyValues!$M$2:$N$20,2))</f>
        <v>Treecko</v>
      </c>
    </row>
    <row r="227" spans="1:7" x14ac:dyDescent="0.25">
      <c r="A227" t="s">
        <v>3866</v>
      </c>
      <c r="B227" s="5">
        <v>227</v>
      </c>
      <c r="C227" s="6" t="str">
        <f>VLOOKUP($B227+443,KeyValues!$J$2:$K$1401,2)</f>
        <v>Grovy-Shoot</v>
      </c>
      <c r="D227">
        <f t="shared" si="6"/>
        <v>5</v>
      </c>
      <c r="E227" s="7" t="str">
        <f>VLOOKUP($D227,KeyValues!$P$2:$Q$12,2)</f>
        <v>1* (1st) - P</v>
      </c>
      <c r="F227" s="2">
        <f t="shared" si="7"/>
        <v>280</v>
      </c>
      <c r="G227" s="8" t="str">
        <f>IF($D227&gt;=5,VLOOKUP(F227,KeyValues!$G$2:$H$601,2),VLOOKUP(F227,KeyValues!$M$2:$N$20,2))</f>
        <v>Treecko</v>
      </c>
    </row>
    <row r="228" spans="1:7" x14ac:dyDescent="0.25">
      <c r="A228" t="s">
        <v>3865</v>
      </c>
      <c r="B228" s="5">
        <v>228</v>
      </c>
      <c r="C228" s="6" t="str">
        <f>VLOOKUP($B228+443,KeyValues!$J$2:$K$1401,2)</f>
        <v>Grovy-Card</v>
      </c>
      <c r="D228">
        <f t="shared" si="6"/>
        <v>6</v>
      </c>
      <c r="E228" s="7" t="str">
        <f>VLOOKUP($D228,KeyValues!$P$2:$Q$12,2)</f>
        <v>1* (2nd) - P</v>
      </c>
      <c r="F228" s="2">
        <f t="shared" si="7"/>
        <v>280</v>
      </c>
      <c r="G228" s="8" t="str">
        <f>IF($D228&gt;=5,VLOOKUP(F228,KeyValues!$G$2:$H$601,2),VLOOKUP(F228,KeyValues!$M$2:$N$20,2))</f>
        <v>Treecko</v>
      </c>
    </row>
    <row r="229" spans="1:7" x14ac:dyDescent="0.25">
      <c r="A229" t="s">
        <v>3864</v>
      </c>
      <c r="B229" s="5">
        <v>229</v>
      </c>
      <c r="C229" s="6" t="str">
        <f>VLOOKUP($B229+443,KeyValues!$J$2:$K$1401,2)</f>
        <v>Jungle-Tag</v>
      </c>
      <c r="D229">
        <f t="shared" si="6"/>
        <v>7</v>
      </c>
      <c r="E229" s="7" t="str">
        <f>VLOOKUP($D229,KeyValues!$P$2:$Q$12,2)</f>
        <v>2* - P</v>
      </c>
      <c r="F229" s="2">
        <f t="shared" si="7"/>
        <v>280</v>
      </c>
      <c r="G229" s="8" t="str">
        <f>IF($D229&gt;=5,VLOOKUP(F229,KeyValues!$G$2:$H$601,2),VLOOKUP(F229,KeyValues!$M$2:$N$20,2))</f>
        <v>Treecko</v>
      </c>
    </row>
    <row r="230" spans="1:7" x14ac:dyDescent="0.25">
      <c r="A230" t="s">
        <v>3863</v>
      </c>
      <c r="B230" s="5">
        <v>230</v>
      </c>
      <c r="C230" s="6" t="str">
        <f>VLOOKUP($B230+443,KeyValues!$J$2:$K$1401,2)</f>
        <v>Grass Blade</v>
      </c>
      <c r="D230">
        <f t="shared" si="6"/>
        <v>8</v>
      </c>
      <c r="E230" s="7" t="str">
        <f>VLOOKUP($D230,KeyValues!$P$2:$Q$12,2)</f>
        <v>3* - P</v>
      </c>
      <c r="F230" s="2">
        <f t="shared" si="7"/>
        <v>280</v>
      </c>
      <c r="G230" s="8" t="str">
        <f>IF($D230&gt;=5,VLOOKUP(F230,KeyValues!$G$2:$H$601,2),VLOOKUP(F230,KeyValues!$M$2:$N$20,2))</f>
        <v>Treecko</v>
      </c>
    </row>
    <row r="231" spans="1:7" x14ac:dyDescent="0.25">
      <c r="A231" t="s">
        <v>3862</v>
      </c>
      <c r="B231" s="5">
        <v>231</v>
      </c>
      <c r="C231" s="6" t="str">
        <f>VLOOKUP($B231+443,KeyValues!$J$2:$K$1401,2)</f>
        <v>Scept-Claw</v>
      </c>
      <c r="D231">
        <f t="shared" si="6"/>
        <v>5</v>
      </c>
      <c r="E231" s="7" t="str">
        <f>VLOOKUP($D231,KeyValues!$P$2:$Q$12,2)</f>
        <v>1* (1st) - P</v>
      </c>
      <c r="F231" s="2">
        <f t="shared" si="7"/>
        <v>280</v>
      </c>
      <c r="G231" s="8" t="str">
        <f>IF($D231&gt;=5,VLOOKUP(F231,KeyValues!$G$2:$H$601,2),VLOOKUP(F231,KeyValues!$M$2:$N$20,2))</f>
        <v>Treecko</v>
      </c>
    </row>
    <row r="232" spans="1:7" x14ac:dyDescent="0.25">
      <c r="A232" t="s">
        <v>3861</v>
      </c>
      <c r="B232" s="5">
        <v>232</v>
      </c>
      <c r="C232" s="6" t="str">
        <f>VLOOKUP($B232+443,KeyValues!$J$2:$K$1401,2)</f>
        <v>Scept-Card</v>
      </c>
      <c r="D232">
        <f t="shared" si="6"/>
        <v>6</v>
      </c>
      <c r="E232" s="7" t="str">
        <f>VLOOKUP($D232,KeyValues!$P$2:$Q$12,2)</f>
        <v>1* (2nd) - P</v>
      </c>
      <c r="F232" s="2">
        <f t="shared" si="7"/>
        <v>280</v>
      </c>
      <c r="G232" s="8" t="str">
        <f>IF($D232&gt;=5,VLOOKUP(F232,KeyValues!$G$2:$H$601,2),VLOOKUP(F232,KeyValues!$M$2:$N$20,2))</f>
        <v>Treecko</v>
      </c>
    </row>
    <row r="233" spans="1:7" x14ac:dyDescent="0.25">
      <c r="A233" t="s">
        <v>3860</v>
      </c>
      <c r="B233" s="5">
        <v>233</v>
      </c>
      <c r="C233" s="6" t="str">
        <f>VLOOKUP($B233+443,KeyValues!$J$2:$K$1401,2)</f>
        <v>Scept-Seal</v>
      </c>
      <c r="D233">
        <f t="shared" si="6"/>
        <v>7</v>
      </c>
      <c r="E233" s="7" t="str">
        <f>VLOOKUP($D233,KeyValues!$P$2:$Q$12,2)</f>
        <v>2* - P</v>
      </c>
      <c r="F233" s="2">
        <f t="shared" si="7"/>
        <v>280</v>
      </c>
      <c r="G233" s="8" t="str">
        <f>IF($D233&gt;=5,VLOOKUP(F233,KeyValues!$G$2:$H$601,2),VLOOKUP(F233,KeyValues!$M$2:$N$20,2))</f>
        <v>Treecko</v>
      </c>
    </row>
    <row r="234" spans="1:7" x14ac:dyDescent="0.25">
      <c r="A234" t="s">
        <v>3859</v>
      </c>
      <c r="B234" s="5">
        <v>234</v>
      </c>
      <c r="C234" s="6" t="str">
        <f>VLOOKUP($B234+443,KeyValues!$J$2:$K$1401,2)</f>
        <v>Drain Bangle</v>
      </c>
      <c r="D234">
        <f t="shared" si="6"/>
        <v>8</v>
      </c>
      <c r="E234" s="7" t="str">
        <f>VLOOKUP($D234,KeyValues!$P$2:$Q$12,2)</f>
        <v>3* - P</v>
      </c>
      <c r="F234" s="2">
        <f t="shared" si="7"/>
        <v>280</v>
      </c>
      <c r="G234" s="8" t="str">
        <f>IF($D234&gt;=5,VLOOKUP(F234,KeyValues!$G$2:$H$601,2),VLOOKUP(F234,KeyValues!$M$2:$N$20,2))</f>
        <v>Treecko</v>
      </c>
    </row>
    <row r="235" spans="1:7" x14ac:dyDescent="0.25">
      <c r="A235" t="s">
        <v>3858</v>
      </c>
      <c r="B235" s="5">
        <v>235</v>
      </c>
      <c r="C235" s="6" t="str">
        <f>VLOOKUP($B235+443,KeyValues!$J$2:$K$1401,2)</f>
        <v>Torchic Hair</v>
      </c>
      <c r="D235">
        <f t="shared" si="6"/>
        <v>5</v>
      </c>
      <c r="E235" s="7" t="str">
        <f>VLOOKUP($D235,KeyValues!$P$2:$Q$12,2)</f>
        <v>1* (1st) - P</v>
      </c>
      <c r="F235" s="2">
        <f t="shared" si="7"/>
        <v>283</v>
      </c>
      <c r="G235" s="8" t="str">
        <f>IF($D235&gt;=5,VLOOKUP(F235,KeyValues!$G$2:$H$601,2),VLOOKUP(F235,KeyValues!$M$2:$N$20,2))</f>
        <v>Torchic</v>
      </c>
    </row>
    <row r="236" spans="1:7" x14ac:dyDescent="0.25">
      <c r="A236" t="s">
        <v>3857</v>
      </c>
      <c r="B236" s="5">
        <v>236</v>
      </c>
      <c r="C236" s="6" t="str">
        <f>VLOOKUP($B236+443,KeyValues!$J$2:$K$1401,2)</f>
        <v>Torchic Card</v>
      </c>
      <c r="D236">
        <f t="shared" si="6"/>
        <v>6</v>
      </c>
      <c r="E236" s="7" t="str">
        <f>VLOOKUP($D236,KeyValues!$P$2:$Q$12,2)</f>
        <v>1* (2nd) - P</v>
      </c>
      <c r="F236" s="2">
        <f t="shared" si="7"/>
        <v>283</v>
      </c>
      <c r="G236" s="8" t="str">
        <f>IF($D236&gt;=5,VLOOKUP(F236,KeyValues!$G$2:$H$601,2),VLOOKUP(F236,KeyValues!$M$2:$N$20,2))</f>
        <v>Torchic</v>
      </c>
    </row>
    <row r="237" spans="1:7" x14ac:dyDescent="0.25">
      <c r="A237" t="s">
        <v>3856</v>
      </c>
      <c r="B237" s="5">
        <v>237</v>
      </c>
      <c r="C237" s="6" t="str">
        <f>VLOOKUP($B237+443,KeyValues!$J$2:$K$1401,2)</f>
        <v>Hot Pebble</v>
      </c>
      <c r="D237">
        <f t="shared" si="6"/>
        <v>7</v>
      </c>
      <c r="E237" s="7" t="str">
        <f>VLOOKUP($D237,KeyValues!$P$2:$Q$12,2)</f>
        <v>2* - P</v>
      </c>
      <c r="F237" s="2">
        <f t="shared" si="7"/>
        <v>283</v>
      </c>
      <c r="G237" s="8" t="str">
        <f>IF($D237&gt;=5,VLOOKUP(F237,KeyValues!$G$2:$H$601,2),VLOOKUP(F237,KeyValues!$M$2:$N$20,2))</f>
        <v>Torchic</v>
      </c>
    </row>
    <row r="238" spans="1:7" x14ac:dyDescent="0.25">
      <c r="A238" t="s">
        <v>3855</v>
      </c>
      <c r="B238" s="5">
        <v>238</v>
      </c>
      <c r="C238" s="6" t="str">
        <f>VLOOKUP($B238+443,KeyValues!$J$2:$K$1401,2)</f>
        <v>Fire Cape</v>
      </c>
      <c r="D238">
        <f t="shared" si="6"/>
        <v>8</v>
      </c>
      <c r="E238" s="7" t="str">
        <f>VLOOKUP($D238,KeyValues!$P$2:$Q$12,2)</f>
        <v>3* - P</v>
      </c>
      <c r="F238" s="2">
        <f t="shared" si="7"/>
        <v>283</v>
      </c>
      <c r="G238" s="8" t="str">
        <f>IF($D238&gt;=5,VLOOKUP(F238,KeyValues!$G$2:$H$601,2),VLOOKUP(F238,KeyValues!$M$2:$N$20,2))</f>
        <v>Torchic</v>
      </c>
    </row>
    <row r="239" spans="1:7" x14ac:dyDescent="0.25">
      <c r="A239" t="s">
        <v>3854</v>
      </c>
      <c r="B239" s="5">
        <v>239</v>
      </c>
      <c r="C239" s="6" t="str">
        <f>VLOOKUP($B239+443,KeyValues!$J$2:$K$1401,2)</f>
        <v>Combus-Sweat</v>
      </c>
      <c r="D239">
        <f t="shared" si="6"/>
        <v>5</v>
      </c>
      <c r="E239" s="7" t="str">
        <f>VLOOKUP($D239,KeyValues!$P$2:$Q$12,2)</f>
        <v>1* (1st) - P</v>
      </c>
      <c r="F239" s="2">
        <f t="shared" si="7"/>
        <v>283</v>
      </c>
      <c r="G239" s="8" t="str">
        <f>IF($D239&gt;=5,VLOOKUP(F239,KeyValues!$G$2:$H$601,2),VLOOKUP(F239,KeyValues!$M$2:$N$20,2))</f>
        <v>Torchic</v>
      </c>
    </row>
    <row r="240" spans="1:7" x14ac:dyDescent="0.25">
      <c r="A240" t="s">
        <v>3853</v>
      </c>
      <c r="B240" s="5">
        <v>240</v>
      </c>
      <c r="C240" s="6" t="str">
        <f>VLOOKUP($B240+443,KeyValues!$J$2:$K$1401,2)</f>
        <v>Combus-Claw</v>
      </c>
      <c r="D240">
        <f t="shared" si="6"/>
        <v>6</v>
      </c>
      <c r="E240" s="7" t="str">
        <f>VLOOKUP($D240,KeyValues!$P$2:$Q$12,2)</f>
        <v>1* (2nd) - P</v>
      </c>
      <c r="F240" s="2">
        <f t="shared" si="7"/>
        <v>283</v>
      </c>
      <c r="G240" s="8" t="str">
        <f>IF($D240&gt;=5,VLOOKUP(F240,KeyValues!$G$2:$H$601,2),VLOOKUP(F240,KeyValues!$M$2:$N$20,2))</f>
        <v>Torchic</v>
      </c>
    </row>
    <row r="241" spans="1:7" x14ac:dyDescent="0.25">
      <c r="A241" t="s">
        <v>3852</v>
      </c>
      <c r="B241" s="5">
        <v>241</v>
      </c>
      <c r="C241" s="6" t="str">
        <f>VLOOKUP($B241+443,KeyValues!$J$2:$K$1401,2)</f>
        <v>Charge Tag</v>
      </c>
      <c r="D241">
        <f t="shared" si="6"/>
        <v>7</v>
      </c>
      <c r="E241" s="7" t="str">
        <f>VLOOKUP($D241,KeyValues!$P$2:$Q$12,2)</f>
        <v>2* - P</v>
      </c>
      <c r="F241" s="2">
        <f t="shared" si="7"/>
        <v>283</v>
      </c>
      <c r="G241" s="8" t="str">
        <f>IF($D241&gt;=5,VLOOKUP(F241,KeyValues!$G$2:$H$601,2),VLOOKUP(F241,KeyValues!$M$2:$N$20,2))</f>
        <v>Torchic</v>
      </c>
    </row>
    <row r="242" spans="1:7" x14ac:dyDescent="0.25">
      <c r="A242" t="s">
        <v>3851</v>
      </c>
      <c r="B242" s="5">
        <v>242</v>
      </c>
      <c r="C242" s="6" t="str">
        <f>VLOOKUP($B242+443,KeyValues!$J$2:$K$1401,2)</f>
        <v>Gutsy Band</v>
      </c>
      <c r="D242">
        <f t="shared" si="6"/>
        <v>8</v>
      </c>
      <c r="E242" s="7" t="str">
        <f>VLOOKUP($D242,KeyValues!$P$2:$Q$12,2)</f>
        <v>3* - P</v>
      </c>
      <c r="F242" s="2">
        <f t="shared" si="7"/>
        <v>283</v>
      </c>
      <c r="G242" s="8" t="str">
        <f>IF($D242&gt;=5,VLOOKUP(F242,KeyValues!$G$2:$H$601,2),VLOOKUP(F242,KeyValues!$M$2:$N$20,2))</f>
        <v>Torchic</v>
      </c>
    </row>
    <row r="243" spans="1:7" x14ac:dyDescent="0.25">
      <c r="A243" t="s">
        <v>3850</v>
      </c>
      <c r="B243" s="5">
        <v>243</v>
      </c>
      <c r="C243" s="6" t="str">
        <f>VLOOKUP($B243+443,KeyValues!$J$2:$K$1401,2)</f>
        <v>Blazi-Claw</v>
      </c>
      <c r="D243">
        <f t="shared" si="6"/>
        <v>5</v>
      </c>
      <c r="E243" s="7" t="str">
        <f>VLOOKUP($D243,KeyValues!$P$2:$Q$12,2)</f>
        <v>1* (1st) - P</v>
      </c>
      <c r="F243" s="2">
        <f t="shared" si="7"/>
        <v>283</v>
      </c>
      <c r="G243" s="8" t="str">
        <f>IF($D243&gt;=5,VLOOKUP(F243,KeyValues!$G$2:$H$601,2),VLOOKUP(F243,KeyValues!$M$2:$N$20,2))</f>
        <v>Torchic</v>
      </c>
    </row>
    <row r="244" spans="1:7" x14ac:dyDescent="0.25">
      <c r="A244" t="s">
        <v>3849</v>
      </c>
      <c r="B244" s="5">
        <v>244</v>
      </c>
      <c r="C244" s="6" t="str">
        <f>VLOOKUP($B244+443,KeyValues!$J$2:$K$1401,2)</f>
        <v>Blazi-Card</v>
      </c>
      <c r="D244">
        <f t="shared" si="6"/>
        <v>6</v>
      </c>
      <c r="E244" s="7" t="str">
        <f>VLOOKUP($D244,KeyValues!$P$2:$Q$12,2)</f>
        <v>1* (2nd) - P</v>
      </c>
      <c r="F244" s="2">
        <f t="shared" si="7"/>
        <v>283</v>
      </c>
      <c r="G244" s="8" t="str">
        <f>IF($D244&gt;=5,VLOOKUP(F244,KeyValues!$G$2:$H$601,2),VLOOKUP(F244,KeyValues!$M$2:$N$20,2))</f>
        <v>Torchic</v>
      </c>
    </row>
    <row r="245" spans="1:7" x14ac:dyDescent="0.25">
      <c r="A245" t="s">
        <v>3848</v>
      </c>
      <c r="B245" s="5">
        <v>245</v>
      </c>
      <c r="C245" s="6" t="str">
        <f>VLOOKUP($B245+443,KeyValues!$J$2:$K$1401,2)</f>
        <v>Blazi-Seal</v>
      </c>
      <c r="D245">
        <f t="shared" si="6"/>
        <v>7</v>
      </c>
      <c r="E245" s="7" t="str">
        <f>VLOOKUP($D245,KeyValues!$P$2:$Q$12,2)</f>
        <v>2* - P</v>
      </c>
      <c r="F245" s="2">
        <f t="shared" si="7"/>
        <v>283</v>
      </c>
      <c r="G245" s="8" t="str">
        <f>IF($D245&gt;=5,VLOOKUP(F245,KeyValues!$G$2:$H$601,2),VLOOKUP(F245,KeyValues!$M$2:$N$20,2))</f>
        <v>Torchic</v>
      </c>
    </row>
    <row r="246" spans="1:7" x14ac:dyDescent="0.25">
      <c r="A246" t="s">
        <v>3847</v>
      </c>
      <c r="B246" s="5">
        <v>246</v>
      </c>
      <c r="C246" s="6" t="str">
        <f>VLOOKUP($B246+443,KeyValues!$J$2:$K$1401,2)</f>
        <v>Blaze Torc</v>
      </c>
      <c r="D246">
        <f t="shared" si="6"/>
        <v>8</v>
      </c>
      <c r="E246" s="7" t="str">
        <f>VLOOKUP($D246,KeyValues!$P$2:$Q$12,2)</f>
        <v>3* - P</v>
      </c>
      <c r="F246" s="2">
        <f t="shared" si="7"/>
        <v>283</v>
      </c>
      <c r="G246" s="8" t="str">
        <f>IF($D246&gt;=5,VLOOKUP(F246,KeyValues!$G$2:$H$601,2),VLOOKUP(F246,KeyValues!$M$2:$N$20,2))</f>
        <v>Torchic</v>
      </c>
    </row>
    <row r="247" spans="1:7" x14ac:dyDescent="0.25">
      <c r="A247" t="s">
        <v>3846</v>
      </c>
      <c r="B247" s="5">
        <v>247</v>
      </c>
      <c r="C247" s="6" t="str">
        <f>VLOOKUP($B247+443,KeyValues!$J$2:$K$1401,2)</f>
        <v>Mudkip Mud</v>
      </c>
      <c r="D247">
        <f t="shared" si="6"/>
        <v>5</v>
      </c>
      <c r="E247" s="7" t="str">
        <f>VLOOKUP($D247,KeyValues!$P$2:$Q$12,2)</f>
        <v>1* (1st) - P</v>
      </c>
      <c r="F247" s="2">
        <f t="shared" si="7"/>
        <v>286</v>
      </c>
      <c r="G247" s="8" t="str">
        <f>IF($D247&gt;=5,VLOOKUP(F247,KeyValues!$G$2:$H$601,2),VLOOKUP(F247,KeyValues!$M$2:$N$20,2))</f>
        <v>Mudkip</v>
      </c>
    </row>
    <row r="248" spans="1:7" x14ac:dyDescent="0.25">
      <c r="A248" t="s">
        <v>3845</v>
      </c>
      <c r="B248" s="5">
        <v>248</v>
      </c>
      <c r="C248" s="6" t="str">
        <f>VLOOKUP($B248+443,KeyValues!$J$2:$K$1401,2)</f>
        <v>Mudkip Card</v>
      </c>
      <c r="D248">
        <f t="shared" si="6"/>
        <v>6</v>
      </c>
      <c r="E248" s="7" t="str">
        <f>VLOOKUP($D248,KeyValues!$P$2:$Q$12,2)</f>
        <v>1* (2nd) - P</v>
      </c>
      <c r="F248" s="2">
        <f t="shared" si="7"/>
        <v>286</v>
      </c>
      <c r="G248" s="8" t="str">
        <f>IF($D248&gt;=5,VLOOKUP(F248,KeyValues!$G$2:$H$601,2),VLOOKUP(F248,KeyValues!$M$2:$N$20,2))</f>
        <v>Mudkip</v>
      </c>
    </row>
    <row r="249" spans="1:7" x14ac:dyDescent="0.25">
      <c r="A249" t="s">
        <v>3844</v>
      </c>
      <c r="B249" s="5">
        <v>249</v>
      </c>
      <c r="C249" s="6" t="str">
        <f>VLOOKUP($B249+443,KeyValues!$J$2:$K$1401,2)</f>
        <v>Mud Jewel</v>
      </c>
      <c r="D249">
        <f t="shared" si="6"/>
        <v>7</v>
      </c>
      <c r="E249" s="7" t="str">
        <f>VLOOKUP($D249,KeyValues!$P$2:$Q$12,2)</f>
        <v>2* - P</v>
      </c>
      <c r="F249" s="2">
        <f t="shared" si="7"/>
        <v>286</v>
      </c>
      <c r="G249" s="8" t="str">
        <f>IF($D249&gt;=5,VLOOKUP(F249,KeyValues!$G$2:$H$601,2),VLOOKUP(F249,KeyValues!$M$2:$N$20,2))</f>
        <v>Mudkip</v>
      </c>
    </row>
    <row r="250" spans="1:7" x14ac:dyDescent="0.25">
      <c r="A250" t="s">
        <v>3843</v>
      </c>
      <c r="B250" s="5">
        <v>250</v>
      </c>
      <c r="C250" s="6" t="str">
        <f>VLOOKUP($B250+443,KeyValues!$J$2:$K$1401,2)</f>
        <v>Speed Scarf</v>
      </c>
      <c r="D250">
        <f t="shared" si="6"/>
        <v>8</v>
      </c>
      <c r="E250" s="7" t="str">
        <f>VLOOKUP($D250,KeyValues!$P$2:$Q$12,2)</f>
        <v>3* - P</v>
      </c>
      <c r="F250" s="2">
        <f t="shared" si="7"/>
        <v>286</v>
      </c>
      <c r="G250" s="8" t="str">
        <f>IF($D250&gt;=5,VLOOKUP(F250,KeyValues!$G$2:$H$601,2),VLOOKUP(F250,KeyValues!$M$2:$N$20,2))</f>
        <v>Mudkip</v>
      </c>
    </row>
    <row r="251" spans="1:7" x14ac:dyDescent="0.25">
      <c r="A251" t="s">
        <v>3842</v>
      </c>
      <c r="B251" s="5">
        <v>251</v>
      </c>
      <c r="C251" s="6" t="str">
        <f>VLOOKUP($B251+443,KeyValues!$J$2:$K$1401,2)</f>
        <v>Marsh-Mud</v>
      </c>
      <c r="D251">
        <f t="shared" si="6"/>
        <v>5</v>
      </c>
      <c r="E251" s="7" t="str">
        <f>VLOOKUP($D251,KeyValues!$P$2:$Q$12,2)</f>
        <v>1* (1st) - P</v>
      </c>
      <c r="F251" s="2">
        <f t="shared" si="7"/>
        <v>286</v>
      </c>
      <c r="G251" s="8" t="str">
        <f>IF($D251&gt;=5,VLOOKUP(F251,KeyValues!$G$2:$H$601,2),VLOOKUP(F251,KeyValues!$M$2:$N$20,2))</f>
        <v>Mudkip</v>
      </c>
    </row>
    <row r="252" spans="1:7" x14ac:dyDescent="0.25">
      <c r="A252" t="s">
        <v>3841</v>
      </c>
      <c r="B252" s="5">
        <v>252</v>
      </c>
      <c r="C252" s="6" t="str">
        <f>VLOOKUP($B252+443,KeyValues!$J$2:$K$1401,2)</f>
        <v>Marsh-Card</v>
      </c>
      <c r="D252">
        <f t="shared" si="6"/>
        <v>6</v>
      </c>
      <c r="E252" s="7" t="str">
        <f>VLOOKUP($D252,KeyValues!$P$2:$Q$12,2)</f>
        <v>1* (2nd) - P</v>
      </c>
      <c r="F252" s="2">
        <f t="shared" si="7"/>
        <v>286</v>
      </c>
      <c r="G252" s="8" t="str">
        <f>IF($D252&gt;=5,VLOOKUP(F252,KeyValues!$G$2:$H$601,2),VLOOKUP(F252,KeyValues!$M$2:$N$20,2))</f>
        <v>Mudkip</v>
      </c>
    </row>
    <row r="253" spans="1:7" x14ac:dyDescent="0.25">
      <c r="A253" t="s">
        <v>3840</v>
      </c>
      <c r="B253" s="5">
        <v>253</v>
      </c>
      <c r="C253" s="6" t="str">
        <f>VLOOKUP($B253+443,KeyValues!$J$2:$K$1401,2)</f>
        <v>Marsh-Crest</v>
      </c>
      <c r="D253">
        <f t="shared" si="6"/>
        <v>7</v>
      </c>
      <c r="E253" s="7" t="str">
        <f>VLOOKUP($D253,KeyValues!$P$2:$Q$12,2)</f>
        <v>2* - P</v>
      </c>
      <c r="F253" s="2">
        <f t="shared" si="7"/>
        <v>286</v>
      </c>
      <c r="G253" s="8" t="str">
        <f>IF($D253&gt;=5,VLOOKUP(F253,KeyValues!$G$2:$H$601,2),VLOOKUP(F253,KeyValues!$M$2:$N$20,2))</f>
        <v>Mudkip</v>
      </c>
    </row>
    <row r="254" spans="1:7" x14ac:dyDescent="0.25">
      <c r="A254" t="s">
        <v>3839</v>
      </c>
      <c r="B254" s="5">
        <v>254</v>
      </c>
      <c r="C254" s="6" t="str">
        <f>VLOOKUP($B254+443,KeyValues!$J$2:$K$1401,2)</f>
        <v>Marsh Torc</v>
      </c>
      <c r="D254">
        <f t="shared" si="6"/>
        <v>8</v>
      </c>
      <c r="E254" s="7" t="str">
        <f>VLOOKUP($D254,KeyValues!$P$2:$Q$12,2)</f>
        <v>3* - P</v>
      </c>
      <c r="F254" s="2">
        <f t="shared" si="7"/>
        <v>286</v>
      </c>
      <c r="G254" s="8" t="str">
        <f>IF($D254&gt;=5,VLOOKUP(F254,KeyValues!$G$2:$H$601,2),VLOOKUP(F254,KeyValues!$M$2:$N$20,2))</f>
        <v>Mudkip</v>
      </c>
    </row>
    <row r="255" spans="1:7" x14ac:dyDescent="0.25">
      <c r="A255" t="s">
        <v>3838</v>
      </c>
      <c r="B255" s="5">
        <v>255</v>
      </c>
      <c r="C255" s="6" t="str">
        <f>VLOOKUP($B255+443,KeyValues!$J$2:$K$1401,2)</f>
        <v>Swamp-Mud</v>
      </c>
      <c r="D255">
        <f t="shared" si="6"/>
        <v>5</v>
      </c>
      <c r="E255" s="7" t="str">
        <f>VLOOKUP($D255,KeyValues!$P$2:$Q$12,2)</f>
        <v>1* (1st) - P</v>
      </c>
      <c r="F255" s="2">
        <f t="shared" si="7"/>
        <v>286</v>
      </c>
      <c r="G255" s="8" t="str">
        <f>IF($D255&gt;=5,VLOOKUP(F255,KeyValues!$G$2:$H$601,2),VLOOKUP(F255,KeyValues!$M$2:$N$20,2))</f>
        <v>Mudkip</v>
      </c>
    </row>
    <row r="256" spans="1:7" x14ac:dyDescent="0.25">
      <c r="A256" t="s">
        <v>3837</v>
      </c>
      <c r="B256" s="5">
        <v>256</v>
      </c>
      <c r="C256" s="6" t="str">
        <f>VLOOKUP($B256+443,KeyValues!$J$2:$K$1401,2)</f>
        <v>Swamp-Card</v>
      </c>
      <c r="D256">
        <f t="shared" si="6"/>
        <v>6</v>
      </c>
      <c r="E256" s="7" t="str">
        <f>VLOOKUP($D256,KeyValues!$P$2:$Q$12,2)</f>
        <v>1* (2nd) - P</v>
      </c>
      <c r="F256" s="2">
        <f t="shared" si="7"/>
        <v>286</v>
      </c>
      <c r="G256" s="8" t="str">
        <f>IF($D256&gt;=5,VLOOKUP(F256,KeyValues!$G$2:$H$601,2),VLOOKUP(F256,KeyValues!$M$2:$N$20,2))</f>
        <v>Mudkip</v>
      </c>
    </row>
    <row r="257" spans="1:7" x14ac:dyDescent="0.25">
      <c r="A257" t="s">
        <v>3836</v>
      </c>
      <c r="B257" s="5">
        <v>257</v>
      </c>
      <c r="C257" s="6" t="str">
        <f>VLOOKUP($B257+443,KeyValues!$J$2:$K$1401,2)</f>
        <v>Swamp-Seal</v>
      </c>
      <c r="D257">
        <f t="shared" ref="D257:D320" si="8">HEX2DEC(MID($A257,4,2)&amp;MID($A257,1,2))</f>
        <v>7</v>
      </c>
      <c r="E257" s="7" t="str">
        <f>VLOOKUP($D257,KeyValues!$P$2:$Q$12,2)</f>
        <v>2* - P</v>
      </c>
      <c r="F257" s="2">
        <f t="shared" ref="F257:F320" si="9">HEX2DEC(MID($A257,10,2)&amp;MID($A257,7,2))</f>
        <v>286</v>
      </c>
      <c r="G257" s="8" t="str">
        <f>IF($D257&gt;=5,VLOOKUP(F257,KeyValues!$G$2:$H$601,2),VLOOKUP(F257,KeyValues!$M$2:$N$20,2))</f>
        <v>Mudkip</v>
      </c>
    </row>
    <row r="258" spans="1:7" x14ac:dyDescent="0.25">
      <c r="A258" t="s">
        <v>3835</v>
      </c>
      <c r="B258" s="5">
        <v>258</v>
      </c>
      <c r="C258" s="6" t="str">
        <f>VLOOKUP($B258+443,KeyValues!$J$2:$K$1401,2)</f>
        <v>Swamp Bangle</v>
      </c>
      <c r="D258">
        <f t="shared" si="8"/>
        <v>8</v>
      </c>
      <c r="E258" s="7" t="str">
        <f>VLOOKUP($D258,KeyValues!$P$2:$Q$12,2)</f>
        <v>3* - P</v>
      </c>
      <c r="F258" s="2">
        <f t="shared" si="9"/>
        <v>286</v>
      </c>
      <c r="G258" s="8" t="str">
        <f>IF($D258&gt;=5,VLOOKUP(F258,KeyValues!$G$2:$H$601,2),VLOOKUP(F258,KeyValues!$M$2:$N$20,2))</f>
        <v>Mudkip</v>
      </c>
    </row>
    <row r="259" spans="1:7" x14ac:dyDescent="0.25">
      <c r="A259" t="s">
        <v>3834</v>
      </c>
      <c r="B259" s="5">
        <v>259</v>
      </c>
      <c r="C259" s="6" t="str">
        <f>VLOOKUP($B259+443,KeyValues!$J$2:$K$1401,2)</f>
        <v>Skitty Fang</v>
      </c>
      <c r="D259">
        <f t="shared" si="8"/>
        <v>5</v>
      </c>
      <c r="E259" s="7" t="str">
        <f>VLOOKUP($D259,KeyValues!$P$2:$Q$12,2)</f>
        <v>1* (1st) - P</v>
      </c>
      <c r="F259" s="2">
        <f t="shared" si="9"/>
        <v>328</v>
      </c>
      <c r="G259" s="8" t="str">
        <f>IF($D259&gt;=5,VLOOKUP(F259,KeyValues!$G$2:$H$601,2),VLOOKUP(F259,KeyValues!$M$2:$N$20,2))</f>
        <v>Skitty</v>
      </c>
    </row>
    <row r="260" spans="1:7" x14ac:dyDescent="0.25">
      <c r="A260" t="s">
        <v>3833</v>
      </c>
      <c r="B260" s="5">
        <v>260</v>
      </c>
      <c r="C260" s="6" t="str">
        <f>VLOOKUP($B260+443,KeyValues!$J$2:$K$1401,2)</f>
        <v>Skitty Card</v>
      </c>
      <c r="D260">
        <f t="shared" si="8"/>
        <v>6</v>
      </c>
      <c r="E260" s="7" t="str">
        <f>VLOOKUP($D260,KeyValues!$P$2:$Q$12,2)</f>
        <v>1* (2nd) - P</v>
      </c>
      <c r="F260" s="2">
        <f t="shared" si="9"/>
        <v>328</v>
      </c>
      <c r="G260" s="8" t="str">
        <f>IF($D260&gt;=5,VLOOKUP(F260,KeyValues!$G$2:$H$601,2),VLOOKUP(F260,KeyValues!$M$2:$N$20,2))</f>
        <v>Skitty</v>
      </c>
    </row>
    <row r="261" spans="1:7" x14ac:dyDescent="0.25">
      <c r="A261" t="s">
        <v>3832</v>
      </c>
      <c r="B261" s="5">
        <v>261</v>
      </c>
      <c r="C261" s="6" t="str">
        <f>VLOOKUP($B261+443,KeyValues!$J$2:$K$1401,2)</f>
        <v>Smile Pebble</v>
      </c>
      <c r="D261">
        <f t="shared" si="8"/>
        <v>7</v>
      </c>
      <c r="E261" s="7" t="str">
        <f>VLOOKUP($D261,KeyValues!$P$2:$Q$12,2)</f>
        <v>2* - P</v>
      </c>
      <c r="F261" s="2">
        <f t="shared" si="9"/>
        <v>328</v>
      </c>
      <c r="G261" s="8" t="str">
        <f>IF($D261&gt;=5,VLOOKUP(F261,KeyValues!$G$2:$H$601,2),VLOOKUP(F261,KeyValues!$M$2:$N$20,2))</f>
        <v>Skitty</v>
      </c>
    </row>
    <row r="262" spans="1:7" x14ac:dyDescent="0.25">
      <c r="A262" t="s">
        <v>3831</v>
      </c>
      <c r="B262" s="5">
        <v>262</v>
      </c>
      <c r="C262" s="6" t="str">
        <f>VLOOKUP($B262+443,KeyValues!$J$2:$K$1401,2)</f>
        <v>Heal Pendant</v>
      </c>
      <c r="D262">
        <f t="shared" si="8"/>
        <v>8</v>
      </c>
      <c r="E262" s="7" t="str">
        <f>VLOOKUP($D262,KeyValues!$P$2:$Q$12,2)</f>
        <v>3* - P</v>
      </c>
      <c r="F262" s="2">
        <f t="shared" si="9"/>
        <v>328</v>
      </c>
      <c r="G262" s="8" t="str">
        <f>IF($D262&gt;=5,VLOOKUP(F262,KeyValues!$G$2:$H$601,2),VLOOKUP(F262,KeyValues!$M$2:$N$20,2))</f>
        <v>Skitty</v>
      </c>
    </row>
    <row r="263" spans="1:7" x14ac:dyDescent="0.25">
      <c r="A263" t="s">
        <v>3830</v>
      </c>
      <c r="B263" s="5">
        <v>263</v>
      </c>
      <c r="C263" s="6" t="str">
        <f>VLOOKUP($B263+443,KeyValues!$J$2:$K$1401,2)</f>
        <v>Delcat-Hair</v>
      </c>
      <c r="D263">
        <f t="shared" si="8"/>
        <v>5</v>
      </c>
      <c r="E263" s="7" t="str">
        <f>VLOOKUP($D263,KeyValues!$P$2:$Q$12,2)</f>
        <v>1* (1st) - P</v>
      </c>
      <c r="F263" s="2">
        <f t="shared" si="9"/>
        <v>328</v>
      </c>
      <c r="G263" s="8" t="str">
        <f>IF($D263&gt;=5,VLOOKUP(F263,KeyValues!$G$2:$H$601,2),VLOOKUP(F263,KeyValues!$M$2:$N$20,2))</f>
        <v>Skitty</v>
      </c>
    </row>
    <row r="264" spans="1:7" x14ac:dyDescent="0.25">
      <c r="A264" t="s">
        <v>3829</v>
      </c>
      <c r="B264" s="5">
        <v>264</v>
      </c>
      <c r="C264" s="6" t="str">
        <f>VLOOKUP($B264+443,KeyValues!$J$2:$K$1401,2)</f>
        <v>Delcat-Fang</v>
      </c>
      <c r="D264">
        <f t="shared" si="8"/>
        <v>6</v>
      </c>
      <c r="E264" s="7" t="str">
        <f>VLOOKUP($D264,KeyValues!$P$2:$Q$12,2)</f>
        <v>1* (2nd) - P</v>
      </c>
      <c r="F264" s="2">
        <f t="shared" si="9"/>
        <v>328</v>
      </c>
      <c r="G264" s="8" t="str">
        <f>IF($D264&gt;=5,VLOOKUP(F264,KeyValues!$G$2:$H$601,2),VLOOKUP(F264,KeyValues!$M$2:$N$20,2))</f>
        <v>Skitty</v>
      </c>
    </row>
    <row r="265" spans="1:7" x14ac:dyDescent="0.25">
      <c r="A265" t="s">
        <v>3828</v>
      </c>
      <c r="B265" s="5">
        <v>265</v>
      </c>
      <c r="C265" s="6" t="str">
        <f>VLOOKUP($B265+443,KeyValues!$J$2:$K$1401,2)</f>
        <v>Prim Pebble</v>
      </c>
      <c r="D265">
        <f t="shared" si="8"/>
        <v>7</v>
      </c>
      <c r="E265" s="7" t="str">
        <f>VLOOKUP($D265,KeyValues!$P$2:$Q$12,2)</f>
        <v>2* - P</v>
      </c>
      <c r="F265" s="2">
        <f t="shared" si="9"/>
        <v>328</v>
      </c>
      <c r="G265" s="8" t="str">
        <f>IF($D265&gt;=5,VLOOKUP(F265,KeyValues!$G$2:$H$601,2),VLOOKUP(F265,KeyValues!$M$2:$N$20,2))</f>
        <v>Skitty</v>
      </c>
    </row>
    <row r="266" spans="1:7" x14ac:dyDescent="0.25">
      <c r="A266" t="s">
        <v>3827</v>
      </c>
      <c r="B266" s="5">
        <v>266</v>
      </c>
      <c r="C266" s="6" t="str">
        <f>VLOOKUP($B266+443,KeyValues!$J$2:$K$1401,2)</f>
        <v>Guard Collar</v>
      </c>
      <c r="D266">
        <f t="shared" si="8"/>
        <v>8</v>
      </c>
      <c r="E266" s="7" t="str">
        <f>VLOOKUP($D266,KeyValues!$P$2:$Q$12,2)</f>
        <v>3* - P</v>
      </c>
      <c r="F266" s="2">
        <f t="shared" si="9"/>
        <v>328</v>
      </c>
      <c r="G266" s="8" t="str">
        <f>IF($D266&gt;=5,VLOOKUP(F266,KeyValues!$G$2:$H$601,2),VLOOKUP(F266,KeyValues!$M$2:$N$20,2))</f>
        <v>Skitty</v>
      </c>
    </row>
    <row r="267" spans="1:7" x14ac:dyDescent="0.25">
      <c r="A267" t="s">
        <v>3826</v>
      </c>
      <c r="B267" s="5">
        <v>267</v>
      </c>
      <c r="C267" s="6" t="str">
        <f>VLOOKUP($B267+443,KeyValues!$J$2:$K$1401,2)</f>
        <v>Lucky Leaf</v>
      </c>
      <c r="D267">
        <f t="shared" si="8"/>
        <v>5</v>
      </c>
      <c r="E267" s="7" t="str">
        <f>VLOOKUP($D267,KeyValues!$P$2:$Q$12,2)</f>
        <v>1* (1st) - P</v>
      </c>
      <c r="F267" s="2">
        <f t="shared" si="9"/>
        <v>422</v>
      </c>
      <c r="G267" s="8" t="str">
        <f>IF($D267&gt;=5,VLOOKUP(F267,KeyValues!$G$2:$H$601,2),VLOOKUP(F267,KeyValues!$M$2:$N$20,2))</f>
        <v>Turtwig</v>
      </c>
    </row>
    <row r="268" spans="1:7" x14ac:dyDescent="0.25">
      <c r="A268" t="s">
        <v>3825</v>
      </c>
      <c r="B268" s="5">
        <v>268</v>
      </c>
      <c r="C268" s="6" t="str">
        <f>VLOOKUP($B268+443,KeyValues!$J$2:$K$1401,2)</f>
        <v>Turtwig Card</v>
      </c>
      <c r="D268">
        <f t="shared" si="8"/>
        <v>6</v>
      </c>
      <c r="E268" s="7" t="str">
        <f>VLOOKUP($D268,KeyValues!$P$2:$Q$12,2)</f>
        <v>1* (2nd) - P</v>
      </c>
      <c r="F268" s="2">
        <f t="shared" si="9"/>
        <v>422</v>
      </c>
      <c r="G268" s="8" t="str">
        <f>IF($D268&gt;=5,VLOOKUP(F268,KeyValues!$G$2:$H$601,2),VLOOKUP(F268,KeyValues!$M$2:$N$20,2))</f>
        <v>Turtwig</v>
      </c>
    </row>
    <row r="269" spans="1:7" x14ac:dyDescent="0.25">
      <c r="A269" t="s">
        <v>3824</v>
      </c>
      <c r="B269" s="5">
        <v>269</v>
      </c>
      <c r="C269" s="6" t="str">
        <f>VLOOKUP($B269+443,KeyValues!$J$2:$K$1401,2)</f>
        <v>Sprout Rock</v>
      </c>
      <c r="D269">
        <f t="shared" si="8"/>
        <v>7</v>
      </c>
      <c r="E269" s="7" t="str">
        <f>VLOOKUP($D269,KeyValues!$P$2:$Q$12,2)</f>
        <v>2* - P</v>
      </c>
      <c r="F269" s="2">
        <f t="shared" si="9"/>
        <v>422</v>
      </c>
      <c r="G269" s="8" t="str">
        <f>IF($D269&gt;=5,VLOOKUP(F269,KeyValues!$G$2:$H$601,2),VLOOKUP(F269,KeyValues!$M$2:$N$20,2))</f>
        <v>Turtwig</v>
      </c>
    </row>
    <row r="270" spans="1:7" x14ac:dyDescent="0.25">
      <c r="A270" t="s">
        <v>3823</v>
      </c>
      <c r="B270" s="5">
        <v>270</v>
      </c>
      <c r="C270" s="6" t="str">
        <f>VLOOKUP($B270+443,KeyValues!$J$2:$K$1401,2)</f>
        <v>Leafy Hat</v>
      </c>
      <c r="D270">
        <f t="shared" si="8"/>
        <v>8</v>
      </c>
      <c r="E270" s="7" t="str">
        <f>VLOOKUP($D270,KeyValues!$P$2:$Q$12,2)</f>
        <v>3* - P</v>
      </c>
      <c r="F270" s="2">
        <f t="shared" si="9"/>
        <v>422</v>
      </c>
      <c r="G270" s="8" t="str">
        <f>IF($D270&gt;=5,VLOOKUP(F270,KeyValues!$G$2:$H$601,2),VLOOKUP(F270,KeyValues!$M$2:$N$20,2))</f>
        <v>Turtwig</v>
      </c>
    </row>
    <row r="271" spans="1:7" x14ac:dyDescent="0.25">
      <c r="A271" t="s">
        <v>3822</v>
      </c>
      <c r="B271" s="5">
        <v>271</v>
      </c>
      <c r="C271" s="6" t="str">
        <f>VLOOKUP($B271+443,KeyValues!$J$2:$K$1401,2)</f>
        <v>Grotle Twig</v>
      </c>
      <c r="D271">
        <f t="shared" si="8"/>
        <v>5</v>
      </c>
      <c r="E271" s="7" t="str">
        <f>VLOOKUP($D271,KeyValues!$P$2:$Q$12,2)</f>
        <v>1* (1st) - P</v>
      </c>
      <c r="F271" s="2">
        <f t="shared" si="9"/>
        <v>422</v>
      </c>
      <c r="G271" s="8" t="str">
        <f>IF($D271&gt;=5,VLOOKUP(F271,KeyValues!$G$2:$H$601,2),VLOOKUP(F271,KeyValues!$M$2:$N$20,2))</f>
        <v>Turtwig</v>
      </c>
    </row>
    <row r="272" spans="1:7" x14ac:dyDescent="0.25">
      <c r="A272" t="s">
        <v>3821</v>
      </c>
      <c r="B272" s="5">
        <v>272</v>
      </c>
      <c r="C272" s="6" t="str">
        <f>VLOOKUP($B272+443,KeyValues!$J$2:$K$1401,2)</f>
        <v>Grotle Claw</v>
      </c>
      <c r="D272">
        <f t="shared" si="8"/>
        <v>6</v>
      </c>
      <c r="E272" s="7" t="str">
        <f>VLOOKUP($D272,KeyValues!$P$2:$Q$12,2)</f>
        <v>1* (2nd) - P</v>
      </c>
      <c r="F272" s="2">
        <f t="shared" si="9"/>
        <v>422</v>
      </c>
      <c r="G272" s="8" t="str">
        <f>IF($D272&gt;=5,VLOOKUP(F272,KeyValues!$G$2:$H$601,2),VLOOKUP(F272,KeyValues!$M$2:$N$20,2))</f>
        <v>Turtwig</v>
      </c>
    </row>
    <row r="273" spans="1:7" x14ac:dyDescent="0.25">
      <c r="A273" t="s">
        <v>3820</v>
      </c>
      <c r="B273" s="5">
        <v>273</v>
      </c>
      <c r="C273" s="6" t="str">
        <f>VLOOKUP($B273+443,KeyValues!$J$2:$K$1401,2)</f>
        <v>Grotle Crest</v>
      </c>
      <c r="D273">
        <f t="shared" si="8"/>
        <v>7</v>
      </c>
      <c r="E273" s="7" t="str">
        <f>VLOOKUP($D273,KeyValues!$P$2:$Q$12,2)</f>
        <v>2* - P</v>
      </c>
      <c r="F273" s="2">
        <f t="shared" si="9"/>
        <v>422</v>
      </c>
      <c r="G273" s="8" t="str">
        <f>IF($D273&gt;=5,VLOOKUP(F273,KeyValues!$G$2:$H$601,2),VLOOKUP(F273,KeyValues!$M$2:$N$20,2))</f>
        <v>Turtwig</v>
      </c>
    </row>
    <row r="274" spans="1:7" x14ac:dyDescent="0.25">
      <c r="A274" t="s">
        <v>3819</v>
      </c>
      <c r="B274" s="5">
        <v>274</v>
      </c>
      <c r="C274" s="6" t="str">
        <f>VLOOKUP($B274+443,KeyValues!$J$2:$K$1401,2)</f>
        <v>Woody Scarf</v>
      </c>
      <c r="D274">
        <f t="shared" si="8"/>
        <v>8</v>
      </c>
      <c r="E274" s="7" t="str">
        <f>VLOOKUP($D274,KeyValues!$P$2:$Q$12,2)</f>
        <v>3* - P</v>
      </c>
      <c r="F274" s="2">
        <f t="shared" si="9"/>
        <v>422</v>
      </c>
      <c r="G274" s="8" t="str">
        <f>IF($D274&gt;=5,VLOOKUP(F274,KeyValues!$G$2:$H$601,2),VLOOKUP(F274,KeyValues!$M$2:$N$20,2))</f>
        <v>Turtwig</v>
      </c>
    </row>
    <row r="275" spans="1:7" x14ac:dyDescent="0.25">
      <c r="A275" t="s">
        <v>3818</v>
      </c>
      <c r="B275" s="5">
        <v>275</v>
      </c>
      <c r="C275" s="6" t="str">
        <f>VLOOKUP($B275+443,KeyValues!$J$2:$K$1401,2)</f>
        <v>Tort-Claw</v>
      </c>
      <c r="D275">
        <f t="shared" si="8"/>
        <v>5</v>
      </c>
      <c r="E275" s="7" t="str">
        <f>VLOOKUP($D275,KeyValues!$P$2:$Q$12,2)</f>
        <v>1* (1st) - P</v>
      </c>
      <c r="F275" s="2">
        <f t="shared" si="9"/>
        <v>422</v>
      </c>
      <c r="G275" s="8" t="str">
        <f>IF($D275&gt;=5,VLOOKUP(F275,KeyValues!$G$2:$H$601,2),VLOOKUP(F275,KeyValues!$M$2:$N$20,2))</f>
        <v>Turtwig</v>
      </c>
    </row>
    <row r="276" spans="1:7" x14ac:dyDescent="0.25">
      <c r="A276" t="s">
        <v>3817</v>
      </c>
      <c r="B276" s="5">
        <v>276</v>
      </c>
      <c r="C276" s="6" t="str">
        <f>VLOOKUP($B276+443,KeyValues!$J$2:$K$1401,2)</f>
        <v>Tort-Horn</v>
      </c>
      <c r="D276">
        <f t="shared" si="8"/>
        <v>6</v>
      </c>
      <c r="E276" s="7" t="str">
        <f>VLOOKUP($D276,KeyValues!$P$2:$Q$12,2)</f>
        <v>1* (2nd) - P</v>
      </c>
      <c r="F276" s="2">
        <f t="shared" si="9"/>
        <v>422</v>
      </c>
      <c r="G276" s="8" t="str">
        <f>IF($D276&gt;=5,VLOOKUP(F276,KeyValues!$G$2:$H$601,2),VLOOKUP(F276,KeyValues!$M$2:$N$20,2))</f>
        <v>Turtwig</v>
      </c>
    </row>
    <row r="277" spans="1:7" x14ac:dyDescent="0.25">
      <c r="A277" t="s">
        <v>3816</v>
      </c>
      <c r="B277" s="5">
        <v>277</v>
      </c>
      <c r="C277" s="6" t="str">
        <f>VLOOKUP($B277+443,KeyValues!$J$2:$K$1401,2)</f>
        <v>Tort-Seal</v>
      </c>
      <c r="D277">
        <f t="shared" si="8"/>
        <v>7</v>
      </c>
      <c r="E277" s="7" t="str">
        <f>VLOOKUP($D277,KeyValues!$P$2:$Q$12,2)</f>
        <v>2* - P</v>
      </c>
      <c r="F277" s="2">
        <f t="shared" si="9"/>
        <v>422</v>
      </c>
      <c r="G277" s="8" t="str">
        <f>IF($D277&gt;=5,VLOOKUP(F277,KeyValues!$G$2:$H$601,2),VLOOKUP(F277,KeyValues!$M$2:$N$20,2))</f>
        <v>Turtwig</v>
      </c>
    </row>
    <row r="278" spans="1:7" x14ac:dyDescent="0.25">
      <c r="A278" t="s">
        <v>3815</v>
      </c>
      <c r="B278" s="5">
        <v>278</v>
      </c>
      <c r="C278" s="6" t="str">
        <f>VLOOKUP($B278+443,KeyValues!$J$2:$K$1401,2)</f>
        <v>Forest Torc</v>
      </c>
      <c r="D278">
        <f t="shared" si="8"/>
        <v>8</v>
      </c>
      <c r="E278" s="7" t="str">
        <f>VLOOKUP($D278,KeyValues!$P$2:$Q$12,2)</f>
        <v>3* - P</v>
      </c>
      <c r="F278" s="2">
        <f t="shared" si="9"/>
        <v>422</v>
      </c>
      <c r="G278" s="8" t="str">
        <f>IF($D278&gt;=5,VLOOKUP(F278,KeyValues!$G$2:$H$601,2),VLOOKUP(F278,KeyValues!$M$2:$N$20,2))</f>
        <v>Turtwig</v>
      </c>
    </row>
    <row r="279" spans="1:7" x14ac:dyDescent="0.25">
      <c r="A279" t="s">
        <v>3814</v>
      </c>
      <c r="B279" s="5">
        <v>279</v>
      </c>
      <c r="C279" s="6" t="str">
        <f>VLOOKUP($B279+443,KeyValues!$J$2:$K$1401,2)</f>
        <v>Chim-Hair</v>
      </c>
      <c r="D279">
        <f t="shared" si="8"/>
        <v>5</v>
      </c>
      <c r="E279" s="7" t="str">
        <f>VLOOKUP($D279,KeyValues!$P$2:$Q$12,2)</f>
        <v>1* (1st) - P</v>
      </c>
      <c r="F279" s="2">
        <f t="shared" si="9"/>
        <v>425</v>
      </c>
      <c r="G279" s="8" t="str">
        <f>IF($D279&gt;=5,VLOOKUP(F279,KeyValues!$G$2:$H$601,2),VLOOKUP(F279,KeyValues!$M$2:$N$20,2))</f>
        <v>Chimchar</v>
      </c>
    </row>
    <row r="280" spans="1:7" x14ac:dyDescent="0.25">
      <c r="A280" t="s">
        <v>3813</v>
      </c>
      <c r="B280" s="5">
        <v>280</v>
      </c>
      <c r="C280" s="6" t="str">
        <f>VLOOKUP($B280+443,KeyValues!$J$2:$K$1401,2)</f>
        <v>Chim-Fang</v>
      </c>
      <c r="D280">
        <f t="shared" si="8"/>
        <v>6</v>
      </c>
      <c r="E280" s="7" t="str">
        <f>VLOOKUP($D280,KeyValues!$P$2:$Q$12,2)</f>
        <v>1* (2nd) - P</v>
      </c>
      <c r="F280" s="2">
        <f t="shared" si="9"/>
        <v>425</v>
      </c>
      <c r="G280" s="8" t="str">
        <f>IF($D280&gt;=5,VLOOKUP(F280,KeyValues!$G$2:$H$601,2),VLOOKUP(F280,KeyValues!$M$2:$N$20,2))</f>
        <v>Chimchar</v>
      </c>
    </row>
    <row r="281" spans="1:7" x14ac:dyDescent="0.25">
      <c r="A281" t="s">
        <v>3812</v>
      </c>
      <c r="B281" s="5">
        <v>281</v>
      </c>
      <c r="C281" s="6" t="str">
        <f>VLOOKUP($B281+443,KeyValues!$J$2:$K$1401,2)</f>
        <v>Nimble Charm</v>
      </c>
      <c r="D281">
        <f t="shared" si="8"/>
        <v>7</v>
      </c>
      <c r="E281" s="7" t="str">
        <f>VLOOKUP($D281,KeyValues!$P$2:$Q$12,2)</f>
        <v>2* - P</v>
      </c>
      <c r="F281" s="2">
        <f t="shared" si="9"/>
        <v>425</v>
      </c>
      <c r="G281" s="8" t="str">
        <f>IF($D281&gt;=5,VLOOKUP(F281,KeyValues!$G$2:$H$601,2),VLOOKUP(F281,KeyValues!$M$2:$N$20,2))</f>
        <v>Chimchar</v>
      </c>
    </row>
    <row r="282" spans="1:7" x14ac:dyDescent="0.25">
      <c r="A282" t="s">
        <v>3811</v>
      </c>
      <c r="B282" s="5">
        <v>282</v>
      </c>
      <c r="C282" s="6" t="str">
        <f>VLOOKUP($B282+443,KeyValues!$J$2:$K$1401,2)</f>
        <v>Ember Cap</v>
      </c>
      <c r="D282">
        <f t="shared" si="8"/>
        <v>8</v>
      </c>
      <c r="E282" s="7" t="str">
        <f>VLOOKUP($D282,KeyValues!$P$2:$Q$12,2)</f>
        <v>3* - P</v>
      </c>
      <c r="F282" s="2">
        <f t="shared" si="9"/>
        <v>425</v>
      </c>
      <c r="G282" s="8" t="str">
        <f>IF($D282&gt;=5,VLOOKUP(F282,KeyValues!$G$2:$H$601,2),VLOOKUP(F282,KeyValues!$M$2:$N$20,2))</f>
        <v>Chimchar</v>
      </c>
    </row>
    <row r="283" spans="1:7" x14ac:dyDescent="0.25">
      <c r="A283" t="s">
        <v>3810</v>
      </c>
      <c r="B283" s="5">
        <v>283</v>
      </c>
      <c r="C283" s="6" t="str">
        <f>VLOOKUP($B283+443,KeyValues!$J$2:$K$1401,2)</f>
        <v>Monfer-Hair</v>
      </c>
      <c r="D283">
        <f t="shared" si="8"/>
        <v>5</v>
      </c>
      <c r="E283" s="7" t="str">
        <f>VLOOKUP($D283,KeyValues!$P$2:$Q$12,2)</f>
        <v>1* (1st) - P</v>
      </c>
      <c r="F283" s="2">
        <f t="shared" si="9"/>
        <v>425</v>
      </c>
      <c r="G283" s="8" t="str">
        <f>IF($D283&gt;=5,VLOOKUP(F283,KeyValues!$G$2:$H$601,2),VLOOKUP(F283,KeyValues!$M$2:$N$20,2))</f>
        <v>Chimchar</v>
      </c>
    </row>
    <row r="284" spans="1:7" x14ac:dyDescent="0.25">
      <c r="A284" t="s">
        <v>3809</v>
      </c>
      <c r="B284" s="5">
        <v>284</v>
      </c>
      <c r="C284" s="6" t="str">
        <f>VLOOKUP($B284+443,KeyValues!$J$2:$K$1401,2)</f>
        <v>Monfer-Fang</v>
      </c>
      <c r="D284">
        <f t="shared" si="8"/>
        <v>6</v>
      </c>
      <c r="E284" s="7" t="str">
        <f>VLOOKUP($D284,KeyValues!$P$2:$Q$12,2)</f>
        <v>1* (2nd) - P</v>
      </c>
      <c r="F284" s="2">
        <f t="shared" si="9"/>
        <v>425</v>
      </c>
      <c r="G284" s="8" t="str">
        <f>IF($D284&gt;=5,VLOOKUP(F284,KeyValues!$G$2:$H$601,2),VLOOKUP(F284,KeyValues!$M$2:$N$20,2))</f>
        <v>Chimchar</v>
      </c>
    </row>
    <row r="285" spans="1:7" x14ac:dyDescent="0.25">
      <c r="A285" t="s">
        <v>3808</v>
      </c>
      <c r="B285" s="5">
        <v>285</v>
      </c>
      <c r="C285" s="6" t="str">
        <f>VLOOKUP($B285+443,KeyValues!$J$2:$K$1401,2)</f>
        <v>Monfer-Crest</v>
      </c>
      <c r="D285">
        <f t="shared" si="8"/>
        <v>7</v>
      </c>
      <c r="E285" s="7" t="str">
        <f>VLOOKUP($D285,KeyValues!$P$2:$Q$12,2)</f>
        <v>2* - P</v>
      </c>
      <c r="F285" s="2">
        <f t="shared" si="9"/>
        <v>425</v>
      </c>
      <c r="G285" s="8" t="str">
        <f>IF($D285&gt;=5,VLOOKUP(F285,KeyValues!$G$2:$H$601,2),VLOOKUP(F285,KeyValues!$M$2:$N$20,2))</f>
        <v>Chimchar</v>
      </c>
    </row>
    <row r="286" spans="1:7" x14ac:dyDescent="0.25">
      <c r="A286" t="s">
        <v>3807</v>
      </c>
      <c r="B286" s="5">
        <v>286</v>
      </c>
      <c r="C286" s="6" t="str">
        <f>VLOOKUP($B286+443,KeyValues!$J$2:$K$1401,2)</f>
        <v>Burst Sash</v>
      </c>
      <c r="D286">
        <f t="shared" si="8"/>
        <v>8</v>
      </c>
      <c r="E286" s="7" t="str">
        <f>VLOOKUP($D286,KeyValues!$P$2:$Q$12,2)</f>
        <v>3* - P</v>
      </c>
      <c r="F286" s="2">
        <f t="shared" si="9"/>
        <v>425</v>
      </c>
      <c r="G286" s="8" t="str">
        <f>IF($D286&gt;=5,VLOOKUP(F286,KeyValues!$G$2:$H$601,2),VLOOKUP(F286,KeyValues!$M$2:$N$20,2))</f>
        <v>Chimchar</v>
      </c>
    </row>
    <row r="287" spans="1:7" x14ac:dyDescent="0.25">
      <c r="A287" t="s">
        <v>3806</v>
      </c>
      <c r="B287" s="5">
        <v>287</v>
      </c>
      <c r="C287" s="6" t="str">
        <f>VLOOKUP($B287+443,KeyValues!$J$2:$K$1401,2)</f>
        <v>Infern-Hair</v>
      </c>
      <c r="D287">
        <f t="shared" si="8"/>
        <v>5</v>
      </c>
      <c r="E287" s="7" t="str">
        <f>VLOOKUP($D287,KeyValues!$P$2:$Q$12,2)</f>
        <v>1* (1st) - P</v>
      </c>
      <c r="F287" s="2">
        <f t="shared" si="9"/>
        <v>425</v>
      </c>
      <c r="G287" s="8" t="str">
        <f>IF($D287&gt;=5,VLOOKUP(F287,KeyValues!$G$2:$H$601,2),VLOOKUP(F287,KeyValues!$M$2:$N$20,2))</f>
        <v>Chimchar</v>
      </c>
    </row>
    <row r="288" spans="1:7" x14ac:dyDescent="0.25">
      <c r="A288" t="s">
        <v>3805</v>
      </c>
      <c r="B288" s="5">
        <v>288</v>
      </c>
      <c r="C288" s="6" t="str">
        <f>VLOOKUP($B288+443,KeyValues!$J$2:$K$1401,2)</f>
        <v>Infern-Fang</v>
      </c>
      <c r="D288">
        <f t="shared" si="8"/>
        <v>6</v>
      </c>
      <c r="E288" s="7" t="str">
        <f>VLOOKUP($D288,KeyValues!$P$2:$Q$12,2)</f>
        <v>1* (2nd) - P</v>
      </c>
      <c r="F288" s="2">
        <f t="shared" si="9"/>
        <v>425</v>
      </c>
      <c r="G288" s="8" t="str">
        <f>IF($D288&gt;=5,VLOOKUP(F288,KeyValues!$G$2:$H$601,2),VLOOKUP(F288,KeyValues!$M$2:$N$20,2))</f>
        <v>Chimchar</v>
      </c>
    </row>
    <row r="289" spans="1:7" x14ac:dyDescent="0.25">
      <c r="A289" t="s">
        <v>3804</v>
      </c>
      <c r="B289" s="5">
        <v>289</v>
      </c>
      <c r="C289" s="6" t="str">
        <f>VLOOKUP($B289+443,KeyValues!$J$2:$K$1401,2)</f>
        <v>Infern-Seal</v>
      </c>
      <c r="D289">
        <f t="shared" si="8"/>
        <v>7</v>
      </c>
      <c r="E289" s="7" t="str">
        <f>VLOOKUP($D289,KeyValues!$P$2:$Q$12,2)</f>
        <v>2* - P</v>
      </c>
      <c r="F289" s="2">
        <f t="shared" si="9"/>
        <v>425</v>
      </c>
      <c r="G289" s="8" t="str">
        <f>IF($D289&gt;=5,VLOOKUP(F289,KeyValues!$G$2:$H$601,2),VLOOKUP(F289,KeyValues!$M$2:$N$20,2))</f>
        <v>Chimchar</v>
      </c>
    </row>
    <row r="290" spans="1:7" x14ac:dyDescent="0.25">
      <c r="A290" t="s">
        <v>3803</v>
      </c>
      <c r="B290" s="5">
        <v>290</v>
      </c>
      <c r="C290" s="6" t="str">
        <f>VLOOKUP($B290+443,KeyValues!$J$2:$K$1401,2)</f>
        <v>Blazing Ruff</v>
      </c>
      <c r="D290">
        <f t="shared" si="8"/>
        <v>8</v>
      </c>
      <c r="E290" s="7" t="str">
        <f>VLOOKUP($D290,KeyValues!$P$2:$Q$12,2)</f>
        <v>3* - P</v>
      </c>
      <c r="F290" s="2">
        <f t="shared" si="9"/>
        <v>425</v>
      </c>
      <c r="G290" s="8" t="str">
        <f>IF($D290&gt;=5,VLOOKUP(F290,KeyValues!$G$2:$H$601,2),VLOOKUP(F290,KeyValues!$M$2:$N$20,2))</f>
        <v>Chimchar</v>
      </c>
    </row>
    <row r="291" spans="1:7" x14ac:dyDescent="0.25">
      <c r="A291" t="s">
        <v>3802</v>
      </c>
      <c r="B291" s="5">
        <v>291</v>
      </c>
      <c r="C291" s="6" t="str">
        <f>VLOOKUP($B291+443,KeyValues!$J$2:$K$1401,2)</f>
        <v>Piplup Foam</v>
      </c>
      <c r="D291">
        <f t="shared" si="8"/>
        <v>5</v>
      </c>
      <c r="E291" s="7" t="str">
        <f>VLOOKUP($D291,KeyValues!$P$2:$Q$12,2)</f>
        <v>1* (1st) - P</v>
      </c>
      <c r="F291" s="2">
        <f t="shared" si="9"/>
        <v>428</v>
      </c>
      <c r="G291" s="8" t="str">
        <f>IF($D291&gt;=5,VLOOKUP(F291,KeyValues!$G$2:$H$601,2),VLOOKUP(F291,KeyValues!$M$2:$N$20,2))</f>
        <v>Piplup</v>
      </c>
    </row>
    <row r="292" spans="1:7" x14ac:dyDescent="0.25">
      <c r="A292" t="s">
        <v>3801</v>
      </c>
      <c r="B292" s="5">
        <v>292</v>
      </c>
      <c r="C292" s="6" t="str">
        <f>VLOOKUP($B292+443,KeyValues!$J$2:$K$1401,2)</f>
        <v>Piplup Card</v>
      </c>
      <c r="D292">
        <f t="shared" si="8"/>
        <v>6</v>
      </c>
      <c r="E292" s="7" t="str">
        <f>VLOOKUP($D292,KeyValues!$P$2:$Q$12,2)</f>
        <v>1* (2nd) - P</v>
      </c>
      <c r="F292" s="2">
        <f t="shared" si="9"/>
        <v>428</v>
      </c>
      <c r="G292" s="8" t="str">
        <f>IF($D292&gt;=5,VLOOKUP(F292,KeyValues!$G$2:$H$601,2),VLOOKUP(F292,KeyValues!$M$2:$N$20,2))</f>
        <v>Piplup</v>
      </c>
    </row>
    <row r="293" spans="1:7" x14ac:dyDescent="0.25">
      <c r="A293" t="s">
        <v>3800</v>
      </c>
      <c r="B293" s="5">
        <v>293</v>
      </c>
      <c r="C293" s="6" t="str">
        <f>VLOOKUP($B293+443,KeyValues!$J$2:$K$1401,2)</f>
        <v>Sea Ore</v>
      </c>
      <c r="D293">
        <f t="shared" si="8"/>
        <v>7</v>
      </c>
      <c r="E293" s="7" t="str">
        <f>VLOOKUP($D293,KeyValues!$P$2:$Q$12,2)</f>
        <v>2* - P</v>
      </c>
      <c r="F293" s="2">
        <f t="shared" si="9"/>
        <v>428</v>
      </c>
      <c r="G293" s="8" t="str">
        <f>IF($D293&gt;=5,VLOOKUP(F293,KeyValues!$G$2:$H$601,2),VLOOKUP(F293,KeyValues!$M$2:$N$20,2))</f>
        <v>Piplup</v>
      </c>
    </row>
    <row r="294" spans="1:7" x14ac:dyDescent="0.25">
      <c r="A294" t="s">
        <v>3799</v>
      </c>
      <c r="B294" s="5">
        <v>294</v>
      </c>
      <c r="C294" s="6" t="str">
        <f>VLOOKUP($B294+443,KeyValues!$J$2:$K$1401,2)</f>
        <v>Water Cape</v>
      </c>
      <c r="D294">
        <f t="shared" si="8"/>
        <v>8</v>
      </c>
      <c r="E294" s="7" t="str">
        <f>VLOOKUP($D294,KeyValues!$P$2:$Q$12,2)</f>
        <v>3* - P</v>
      </c>
      <c r="F294" s="2">
        <f t="shared" si="9"/>
        <v>428</v>
      </c>
      <c r="G294" s="8" t="str">
        <f>IF($D294&gt;=5,VLOOKUP(F294,KeyValues!$G$2:$H$601,2),VLOOKUP(F294,KeyValues!$M$2:$N$20,2))</f>
        <v>Piplup</v>
      </c>
    </row>
    <row r="295" spans="1:7" x14ac:dyDescent="0.25">
      <c r="A295" t="s">
        <v>3798</v>
      </c>
      <c r="B295" s="5">
        <v>295</v>
      </c>
      <c r="C295" s="6" t="str">
        <f>VLOOKUP($B295+443,KeyValues!$J$2:$K$1401,2)</f>
        <v>Prin-Foam</v>
      </c>
      <c r="D295">
        <f t="shared" si="8"/>
        <v>5</v>
      </c>
      <c r="E295" s="7" t="str">
        <f>VLOOKUP($D295,KeyValues!$P$2:$Q$12,2)</f>
        <v>1* (1st) - P</v>
      </c>
      <c r="F295" s="2">
        <f t="shared" si="9"/>
        <v>428</v>
      </c>
      <c r="G295" s="8" t="str">
        <f>IF($D295&gt;=5,VLOOKUP(F295,KeyValues!$G$2:$H$601,2),VLOOKUP(F295,KeyValues!$M$2:$N$20,2))</f>
        <v>Piplup</v>
      </c>
    </row>
    <row r="296" spans="1:7" x14ac:dyDescent="0.25">
      <c r="A296" t="s">
        <v>3797</v>
      </c>
      <c r="B296" s="5">
        <v>296</v>
      </c>
      <c r="C296" s="6" t="str">
        <f>VLOOKUP($B296+443,KeyValues!$J$2:$K$1401,2)</f>
        <v>Prin-Card</v>
      </c>
      <c r="D296">
        <f t="shared" si="8"/>
        <v>6</v>
      </c>
      <c r="E296" s="7" t="str">
        <f>VLOOKUP($D296,KeyValues!$P$2:$Q$12,2)</f>
        <v>1* (2nd) - P</v>
      </c>
      <c r="F296" s="2">
        <f t="shared" si="9"/>
        <v>428</v>
      </c>
      <c r="G296" s="8" t="str">
        <f>IF($D296&gt;=5,VLOOKUP(F296,KeyValues!$G$2:$H$601,2),VLOOKUP(F296,KeyValues!$M$2:$N$20,2))</f>
        <v>Piplup</v>
      </c>
    </row>
    <row r="297" spans="1:7" x14ac:dyDescent="0.25">
      <c r="A297" t="s">
        <v>3796</v>
      </c>
      <c r="B297" s="5">
        <v>297</v>
      </c>
      <c r="C297" s="6" t="str">
        <f>VLOOKUP($B297+443,KeyValues!$J$2:$K$1401,2)</f>
        <v>Prin-Crest</v>
      </c>
      <c r="D297">
        <f t="shared" si="8"/>
        <v>7</v>
      </c>
      <c r="E297" s="7" t="str">
        <f>VLOOKUP($D297,KeyValues!$P$2:$Q$12,2)</f>
        <v>2* - P</v>
      </c>
      <c r="F297" s="2">
        <f t="shared" si="9"/>
        <v>428</v>
      </c>
      <c r="G297" s="8" t="str">
        <f>IF($D297&gt;=5,VLOOKUP(F297,KeyValues!$G$2:$H$601,2),VLOOKUP(F297,KeyValues!$M$2:$N$20,2))</f>
        <v>Piplup</v>
      </c>
    </row>
    <row r="298" spans="1:7" x14ac:dyDescent="0.25">
      <c r="A298" t="s">
        <v>3795</v>
      </c>
      <c r="B298" s="5">
        <v>298</v>
      </c>
      <c r="C298" s="6" t="str">
        <f>VLOOKUP($B298+443,KeyValues!$J$2:$K$1401,2)</f>
        <v>Aqua Blade</v>
      </c>
      <c r="D298">
        <f t="shared" si="8"/>
        <v>8</v>
      </c>
      <c r="E298" s="7" t="str">
        <f>VLOOKUP($D298,KeyValues!$P$2:$Q$12,2)</f>
        <v>3* - P</v>
      </c>
      <c r="F298" s="2">
        <f t="shared" si="9"/>
        <v>428</v>
      </c>
      <c r="G298" s="8" t="str">
        <f>IF($D298&gt;=5,VLOOKUP(F298,KeyValues!$G$2:$H$601,2),VLOOKUP(F298,KeyValues!$M$2:$N$20,2))</f>
        <v>Piplup</v>
      </c>
    </row>
    <row r="299" spans="1:7" x14ac:dyDescent="0.25">
      <c r="A299" t="s">
        <v>3794</v>
      </c>
      <c r="B299" s="5">
        <v>299</v>
      </c>
      <c r="C299" s="6" t="str">
        <f>VLOOKUP($B299+443,KeyValues!$J$2:$K$1401,2)</f>
        <v>Empol-Claw</v>
      </c>
      <c r="D299">
        <f t="shared" si="8"/>
        <v>5</v>
      </c>
      <c r="E299" s="7" t="str">
        <f>VLOOKUP($D299,KeyValues!$P$2:$Q$12,2)</f>
        <v>1* (1st) - P</v>
      </c>
      <c r="F299" s="2">
        <f t="shared" si="9"/>
        <v>428</v>
      </c>
      <c r="G299" s="8" t="str">
        <f>IF($D299&gt;=5,VLOOKUP(F299,KeyValues!$G$2:$H$601,2),VLOOKUP(F299,KeyValues!$M$2:$N$20,2))</f>
        <v>Piplup</v>
      </c>
    </row>
    <row r="300" spans="1:7" x14ac:dyDescent="0.25">
      <c r="A300" t="s">
        <v>3793</v>
      </c>
      <c r="B300" s="5">
        <v>300</v>
      </c>
      <c r="C300" s="6" t="str">
        <f>VLOOKUP($B300+443,KeyValues!$J$2:$K$1401,2)</f>
        <v>Empol-Horn</v>
      </c>
      <c r="D300">
        <f t="shared" si="8"/>
        <v>6</v>
      </c>
      <c r="E300" s="7" t="str">
        <f>VLOOKUP($D300,KeyValues!$P$2:$Q$12,2)</f>
        <v>1* (2nd) - P</v>
      </c>
      <c r="F300" s="2">
        <f t="shared" si="9"/>
        <v>428</v>
      </c>
      <c r="G300" s="8" t="str">
        <f>IF($D300&gt;=5,VLOOKUP(F300,KeyValues!$G$2:$H$601,2),VLOOKUP(F300,KeyValues!$M$2:$N$20,2))</f>
        <v>Piplup</v>
      </c>
    </row>
    <row r="301" spans="1:7" x14ac:dyDescent="0.25">
      <c r="A301" t="s">
        <v>3792</v>
      </c>
      <c r="B301" s="5">
        <v>301</v>
      </c>
      <c r="C301" s="6" t="str">
        <f>VLOOKUP($B301+443,KeyValues!$J$2:$K$1401,2)</f>
        <v>Empol-Seal</v>
      </c>
      <c r="D301">
        <f t="shared" si="8"/>
        <v>7</v>
      </c>
      <c r="E301" s="7" t="str">
        <f>VLOOKUP($D301,KeyValues!$P$2:$Q$12,2)</f>
        <v>2* - P</v>
      </c>
      <c r="F301" s="2">
        <f t="shared" si="9"/>
        <v>428</v>
      </c>
      <c r="G301" s="8" t="str">
        <f>IF($D301&gt;=5,VLOOKUP(F301,KeyValues!$G$2:$H$601,2),VLOOKUP(F301,KeyValues!$M$2:$N$20,2))</f>
        <v>Piplup</v>
      </c>
    </row>
    <row r="302" spans="1:7" x14ac:dyDescent="0.25">
      <c r="A302" t="s">
        <v>3791</v>
      </c>
      <c r="B302" s="5">
        <v>302</v>
      </c>
      <c r="C302" s="6" t="str">
        <f>VLOOKUP($B302+443,KeyValues!$J$2:$K$1401,2)</f>
        <v>Marine Crown</v>
      </c>
      <c r="D302">
        <f t="shared" si="8"/>
        <v>8</v>
      </c>
      <c r="E302" s="7" t="str">
        <f>VLOOKUP($D302,KeyValues!$P$2:$Q$12,2)</f>
        <v>3* - P</v>
      </c>
      <c r="F302" s="2">
        <f t="shared" si="9"/>
        <v>428</v>
      </c>
      <c r="G302" s="8" t="str">
        <f>IF($D302&gt;=5,VLOOKUP(F302,KeyValues!$G$2:$H$601,2),VLOOKUP(F302,KeyValues!$M$2:$N$20,2))</f>
        <v>Piplup</v>
      </c>
    </row>
    <row r="303" spans="1:7" x14ac:dyDescent="0.25">
      <c r="A303" t="s">
        <v>3790</v>
      </c>
      <c r="B303" s="5">
        <v>303</v>
      </c>
      <c r="C303" s="6" t="str">
        <f>VLOOKUP($B303+443,KeyValues!$J$2:$K$1401,2)</f>
        <v>Munch-Drool</v>
      </c>
      <c r="D303">
        <f t="shared" si="8"/>
        <v>5</v>
      </c>
      <c r="E303" s="7" t="str">
        <f>VLOOKUP($D303,KeyValues!$P$2:$Q$12,2)</f>
        <v>1* (1st) - P</v>
      </c>
      <c r="F303" s="2">
        <f t="shared" si="9"/>
        <v>488</v>
      </c>
      <c r="G303" s="8" t="str">
        <f>IF($D303&gt;=5,VLOOKUP(F303,KeyValues!$G$2:$H$601,2),VLOOKUP(F303,KeyValues!$M$2:$N$20,2))</f>
        <v>Munchlax</v>
      </c>
    </row>
    <row r="304" spans="1:7" x14ac:dyDescent="0.25">
      <c r="A304" t="s">
        <v>3789</v>
      </c>
      <c r="B304" s="5">
        <v>304</v>
      </c>
      <c r="C304" s="6" t="str">
        <f>VLOOKUP($B304+443,KeyValues!$J$2:$K$1401,2)</f>
        <v>Munch-Claw</v>
      </c>
      <c r="D304">
        <f t="shared" si="8"/>
        <v>6</v>
      </c>
      <c r="E304" s="7" t="str">
        <f>VLOOKUP($D304,KeyValues!$P$2:$Q$12,2)</f>
        <v>1* (2nd) - P</v>
      </c>
      <c r="F304" s="2">
        <f t="shared" si="9"/>
        <v>488</v>
      </c>
      <c r="G304" s="8" t="str">
        <f>IF($D304&gt;=5,VLOOKUP(F304,KeyValues!$G$2:$H$601,2),VLOOKUP(F304,KeyValues!$M$2:$N$20,2))</f>
        <v>Munchlax</v>
      </c>
    </row>
    <row r="305" spans="1:7" x14ac:dyDescent="0.25">
      <c r="A305" t="s">
        <v>3788</v>
      </c>
      <c r="B305" s="5">
        <v>305</v>
      </c>
      <c r="C305" s="6" t="str">
        <f>VLOOKUP($B305+443,KeyValues!$J$2:$K$1401,2)</f>
        <v>Tummy Charm</v>
      </c>
      <c r="D305">
        <f t="shared" si="8"/>
        <v>7</v>
      </c>
      <c r="E305" s="7" t="str">
        <f>VLOOKUP($D305,KeyValues!$P$2:$Q$12,2)</f>
        <v>2* - P</v>
      </c>
      <c r="F305" s="2">
        <f t="shared" si="9"/>
        <v>488</v>
      </c>
      <c r="G305" s="8" t="str">
        <f>IF($D305&gt;=5,VLOOKUP(F305,KeyValues!$G$2:$H$601,2),VLOOKUP(F305,KeyValues!$M$2:$N$20,2))</f>
        <v>Munchlax</v>
      </c>
    </row>
    <row r="306" spans="1:7" x14ac:dyDescent="0.25">
      <c r="A306" t="s">
        <v>3787</v>
      </c>
      <c r="B306" s="5">
        <v>306</v>
      </c>
      <c r="C306" s="6" t="str">
        <f>VLOOKUP($B306+443,KeyValues!$J$2:$K$1401,2)</f>
        <v>Glutton Cape</v>
      </c>
      <c r="D306">
        <f t="shared" si="8"/>
        <v>8</v>
      </c>
      <c r="E306" s="7" t="str">
        <f>VLOOKUP($D306,KeyValues!$P$2:$Q$12,2)</f>
        <v>3* - P</v>
      </c>
      <c r="F306" s="2">
        <f t="shared" si="9"/>
        <v>488</v>
      </c>
      <c r="G306" s="8" t="str">
        <f>IF($D306&gt;=5,VLOOKUP(F306,KeyValues!$G$2:$H$601,2),VLOOKUP(F306,KeyValues!$M$2:$N$20,2))</f>
        <v>Munchlax</v>
      </c>
    </row>
    <row r="307" spans="1:7" x14ac:dyDescent="0.25">
      <c r="A307" t="s">
        <v>3786</v>
      </c>
      <c r="B307" s="5">
        <v>307</v>
      </c>
      <c r="C307" s="6" t="str">
        <f>VLOOKUP($B307+443,KeyValues!$J$2:$K$1401,2)</f>
        <v>Snorlax Gasp</v>
      </c>
      <c r="D307">
        <f t="shared" si="8"/>
        <v>5</v>
      </c>
      <c r="E307" s="7" t="str">
        <f>VLOOKUP($D307,KeyValues!$P$2:$Q$12,2)</f>
        <v>1* (1st) - P</v>
      </c>
      <c r="F307" s="2">
        <f t="shared" si="9"/>
        <v>488</v>
      </c>
      <c r="G307" s="8" t="str">
        <f>IF($D307&gt;=5,VLOOKUP(F307,KeyValues!$G$2:$H$601,2),VLOOKUP(F307,KeyValues!$M$2:$N$20,2))</f>
        <v>Munchlax</v>
      </c>
    </row>
    <row r="308" spans="1:7" x14ac:dyDescent="0.25">
      <c r="A308" t="s">
        <v>3785</v>
      </c>
      <c r="B308" s="5">
        <v>308</v>
      </c>
      <c r="C308" s="6" t="str">
        <f>VLOOKUP($B308+443,KeyValues!$J$2:$K$1401,2)</f>
        <v>Snorlax Fang</v>
      </c>
      <c r="D308">
        <f t="shared" si="8"/>
        <v>6</v>
      </c>
      <c r="E308" s="7" t="str">
        <f>VLOOKUP($D308,KeyValues!$P$2:$Q$12,2)</f>
        <v>1* (2nd) - P</v>
      </c>
      <c r="F308" s="2">
        <f t="shared" si="9"/>
        <v>488</v>
      </c>
      <c r="G308" s="8" t="str">
        <f>IF($D308&gt;=5,VLOOKUP(F308,KeyValues!$G$2:$H$601,2),VLOOKUP(F308,KeyValues!$M$2:$N$20,2))</f>
        <v>Munchlax</v>
      </c>
    </row>
    <row r="309" spans="1:7" x14ac:dyDescent="0.25">
      <c r="A309" t="s">
        <v>3784</v>
      </c>
      <c r="B309" s="5">
        <v>309</v>
      </c>
      <c r="C309" s="6" t="str">
        <f>VLOOKUP($B309+443,KeyValues!$J$2:$K$1401,2)</f>
        <v>Valor Charm</v>
      </c>
      <c r="D309">
        <f t="shared" si="8"/>
        <v>7</v>
      </c>
      <c r="E309" s="7" t="str">
        <f>VLOOKUP($D309,KeyValues!$P$2:$Q$12,2)</f>
        <v>2* - P</v>
      </c>
      <c r="F309" s="2">
        <f t="shared" si="9"/>
        <v>488</v>
      </c>
      <c r="G309" s="8" t="str">
        <f>IF($D309&gt;=5,VLOOKUP(F309,KeyValues!$G$2:$H$601,2),VLOOKUP(F309,KeyValues!$M$2:$N$20,2))</f>
        <v>Munchlax</v>
      </c>
    </row>
    <row r="310" spans="1:7" x14ac:dyDescent="0.25">
      <c r="A310" t="s">
        <v>3783</v>
      </c>
      <c r="B310" s="5">
        <v>310</v>
      </c>
      <c r="C310" s="6" t="str">
        <f>VLOOKUP($B310+443,KeyValues!$J$2:$K$1401,2)</f>
        <v>Glee Scarf</v>
      </c>
      <c r="D310">
        <f t="shared" si="8"/>
        <v>8</v>
      </c>
      <c r="E310" s="7" t="str">
        <f>VLOOKUP($D310,KeyValues!$P$2:$Q$12,2)</f>
        <v>3* - P</v>
      </c>
      <c r="F310" s="2">
        <f t="shared" si="9"/>
        <v>488</v>
      </c>
      <c r="G310" s="8" t="str">
        <f>IF($D310&gt;=5,VLOOKUP(F310,KeyValues!$G$2:$H$601,2),VLOOKUP(F310,KeyValues!$M$2:$N$20,2))</f>
        <v>Munchlax</v>
      </c>
    </row>
    <row r="311" spans="1:7" x14ac:dyDescent="0.25">
      <c r="A311" t="s">
        <v>3782</v>
      </c>
      <c r="B311" s="5">
        <v>311</v>
      </c>
      <c r="C311" s="6" t="str">
        <f>VLOOKUP($B311+443,KeyValues!$J$2:$K$1401,2)</f>
        <v>Scyther Fang</v>
      </c>
      <c r="D311">
        <f t="shared" si="8"/>
        <v>5</v>
      </c>
      <c r="E311" s="7" t="str">
        <f>VLOOKUP($D311,KeyValues!$P$2:$Q$12,2)</f>
        <v>1* (1st) - P</v>
      </c>
      <c r="F311" s="2">
        <f t="shared" si="9"/>
        <v>123</v>
      </c>
      <c r="G311" s="8" t="str">
        <f>IF($D311&gt;=5,VLOOKUP(F311,KeyValues!$G$2:$H$601,2),VLOOKUP(F311,KeyValues!$M$2:$N$20,2))</f>
        <v>Scyther</v>
      </c>
    </row>
    <row r="312" spans="1:7" x14ac:dyDescent="0.25">
      <c r="A312" t="s">
        <v>3781</v>
      </c>
      <c r="B312" s="5">
        <v>312</v>
      </c>
      <c r="C312" s="6" t="str">
        <f>VLOOKUP($B312+443,KeyValues!$J$2:$K$1401,2)</f>
        <v>Scyther Card</v>
      </c>
      <c r="D312">
        <f t="shared" si="8"/>
        <v>6</v>
      </c>
      <c r="E312" s="7" t="str">
        <f>VLOOKUP($D312,KeyValues!$P$2:$Q$12,2)</f>
        <v>1* (2nd) - P</v>
      </c>
      <c r="F312" s="2">
        <f t="shared" si="9"/>
        <v>123</v>
      </c>
      <c r="G312" s="8" t="str">
        <f>IF($D312&gt;=5,VLOOKUP(F312,KeyValues!$G$2:$H$601,2),VLOOKUP(F312,KeyValues!$M$2:$N$20,2))</f>
        <v>Scyther</v>
      </c>
    </row>
    <row r="313" spans="1:7" x14ac:dyDescent="0.25">
      <c r="A313" t="s">
        <v>3780</v>
      </c>
      <c r="B313" s="5">
        <v>313</v>
      </c>
      <c r="C313" s="6" t="str">
        <f>VLOOKUP($B313+443,KeyValues!$J$2:$K$1401,2)</f>
        <v>Ambush Rock</v>
      </c>
      <c r="D313">
        <f t="shared" si="8"/>
        <v>7</v>
      </c>
      <c r="E313" s="7" t="str">
        <f>VLOOKUP($D313,KeyValues!$P$2:$Q$12,2)</f>
        <v>2* - P</v>
      </c>
      <c r="F313" s="2">
        <f t="shared" si="9"/>
        <v>123</v>
      </c>
      <c r="G313" s="8" t="str">
        <f>IF($D313&gt;=5,VLOOKUP(F313,KeyValues!$G$2:$H$601,2),VLOOKUP(F313,KeyValues!$M$2:$N$20,2))</f>
        <v>Scyther</v>
      </c>
    </row>
    <row r="314" spans="1:7" x14ac:dyDescent="0.25">
      <c r="A314" t="s">
        <v>3779</v>
      </c>
      <c r="B314" s="5">
        <v>314</v>
      </c>
      <c r="C314" s="6" t="str">
        <f>VLOOKUP($B314+443,KeyValues!$J$2:$K$1401,2)</f>
        <v>Strike Ruff</v>
      </c>
      <c r="D314">
        <f t="shared" si="8"/>
        <v>8</v>
      </c>
      <c r="E314" s="7" t="str">
        <f>VLOOKUP($D314,KeyValues!$P$2:$Q$12,2)</f>
        <v>3* - P</v>
      </c>
      <c r="F314" s="2">
        <f t="shared" si="9"/>
        <v>123</v>
      </c>
      <c r="G314" s="8" t="str">
        <f>IF($D314&gt;=5,VLOOKUP(F314,KeyValues!$G$2:$H$601,2),VLOOKUP(F314,KeyValues!$M$2:$N$20,2))</f>
        <v>Scyther</v>
      </c>
    </row>
    <row r="315" spans="1:7" x14ac:dyDescent="0.25">
      <c r="A315" t="s">
        <v>3778</v>
      </c>
      <c r="B315" s="5">
        <v>315</v>
      </c>
      <c r="C315" s="6" t="str">
        <f>VLOOKUP($B315+443,KeyValues!$J$2:$K$1401,2)</f>
        <v>Scizor Wing</v>
      </c>
      <c r="D315">
        <f t="shared" si="8"/>
        <v>5</v>
      </c>
      <c r="E315" s="7" t="str">
        <f>VLOOKUP($D315,KeyValues!$P$2:$Q$12,2)</f>
        <v>1* (1st) - P</v>
      </c>
      <c r="F315" s="2">
        <f t="shared" si="9"/>
        <v>123</v>
      </c>
      <c r="G315" s="8" t="str">
        <f>IF($D315&gt;=5,VLOOKUP(F315,KeyValues!$G$2:$H$601,2),VLOOKUP(F315,KeyValues!$M$2:$N$20,2))</f>
        <v>Scyther</v>
      </c>
    </row>
    <row r="316" spans="1:7" x14ac:dyDescent="0.25">
      <c r="A316" t="s">
        <v>3777</v>
      </c>
      <c r="B316" s="5">
        <v>316</v>
      </c>
      <c r="C316" s="6" t="str">
        <f>VLOOKUP($B316+443,KeyValues!$J$2:$K$1401,2)</f>
        <v>Scizor Card</v>
      </c>
      <c r="D316">
        <f t="shared" si="8"/>
        <v>6</v>
      </c>
      <c r="E316" s="7" t="str">
        <f>VLOOKUP($D316,KeyValues!$P$2:$Q$12,2)</f>
        <v>1* (2nd) - P</v>
      </c>
      <c r="F316" s="2">
        <f t="shared" si="9"/>
        <v>123</v>
      </c>
      <c r="G316" s="8" t="str">
        <f>IF($D316&gt;=5,VLOOKUP(F316,KeyValues!$G$2:$H$601,2),VLOOKUP(F316,KeyValues!$M$2:$N$20,2))</f>
        <v>Scyther</v>
      </c>
    </row>
    <row r="317" spans="1:7" x14ac:dyDescent="0.25">
      <c r="A317" t="s">
        <v>3776</v>
      </c>
      <c r="B317" s="5">
        <v>317</v>
      </c>
      <c r="C317" s="6" t="str">
        <f>VLOOKUP($B317+443,KeyValues!$J$2:$K$1401,2)</f>
        <v>Steel Charm</v>
      </c>
      <c r="D317">
        <f t="shared" si="8"/>
        <v>7</v>
      </c>
      <c r="E317" s="7" t="str">
        <f>VLOOKUP($D317,KeyValues!$P$2:$Q$12,2)</f>
        <v>2* - P</v>
      </c>
      <c r="F317" s="2">
        <f t="shared" si="9"/>
        <v>123</v>
      </c>
      <c r="G317" s="8" t="str">
        <f>IF($D317&gt;=5,VLOOKUP(F317,KeyValues!$G$2:$H$601,2),VLOOKUP(F317,KeyValues!$M$2:$N$20,2))</f>
        <v>Scyther</v>
      </c>
    </row>
    <row r="318" spans="1:7" x14ac:dyDescent="0.25">
      <c r="A318" t="s">
        <v>3775</v>
      </c>
      <c r="B318" s="5">
        <v>318</v>
      </c>
      <c r="C318" s="6" t="str">
        <f>VLOOKUP($B318+443,KeyValues!$J$2:$K$1401,2)</f>
        <v>Red Armlet</v>
      </c>
      <c r="D318">
        <f t="shared" si="8"/>
        <v>8</v>
      </c>
      <c r="E318" s="7" t="str">
        <f>VLOOKUP($D318,KeyValues!$P$2:$Q$12,2)</f>
        <v>3* - P</v>
      </c>
      <c r="F318" s="2">
        <f t="shared" si="9"/>
        <v>123</v>
      </c>
      <c r="G318" s="8" t="str">
        <f>IF($D318&gt;=5,VLOOKUP(F318,KeyValues!$G$2:$H$601,2),VLOOKUP(F318,KeyValues!$M$2:$N$20,2))</f>
        <v>Scyther</v>
      </c>
    </row>
    <row r="319" spans="1:7" x14ac:dyDescent="0.25">
      <c r="A319" t="s">
        <v>3774</v>
      </c>
      <c r="B319" s="5">
        <v>319</v>
      </c>
      <c r="C319" s="6" t="str">
        <f>VLOOKUP($B319+443,KeyValues!$J$2:$K$1401,2)</f>
        <v>Lapras Song</v>
      </c>
      <c r="D319">
        <f t="shared" si="8"/>
        <v>5</v>
      </c>
      <c r="E319" s="7" t="str">
        <f>VLOOKUP($D319,KeyValues!$P$2:$Q$12,2)</f>
        <v>1* (1st) - P</v>
      </c>
      <c r="F319" s="2">
        <f t="shared" si="9"/>
        <v>131</v>
      </c>
      <c r="G319" s="8" t="str">
        <f>IF($D319&gt;=5,VLOOKUP(F319,KeyValues!$G$2:$H$601,2),VLOOKUP(F319,KeyValues!$M$2:$N$20,2))</f>
        <v>Lapras</v>
      </c>
    </row>
    <row r="320" spans="1:7" x14ac:dyDescent="0.25">
      <c r="A320" t="s">
        <v>3773</v>
      </c>
      <c r="B320" s="5">
        <v>320</v>
      </c>
      <c r="C320" s="6" t="str">
        <f>VLOOKUP($B320+443,KeyValues!$J$2:$K$1401,2)</f>
        <v>Lapras Card</v>
      </c>
      <c r="D320">
        <f t="shared" si="8"/>
        <v>6</v>
      </c>
      <c r="E320" s="7" t="str">
        <f>VLOOKUP($D320,KeyValues!$P$2:$Q$12,2)</f>
        <v>1* (2nd) - P</v>
      </c>
      <c r="F320" s="2">
        <f t="shared" si="9"/>
        <v>131</v>
      </c>
      <c r="G320" s="8" t="str">
        <f>IF($D320&gt;=5,VLOOKUP(F320,KeyValues!$G$2:$H$601,2),VLOOKUP(F320,KeyValues!$M$2:$N$20,2))</f>
        <v>Lapras</v>
      </c>
    </row>
    <row r="321" spans="1:7" x14ac:dyDescent="0.25">
      <c r="A321" t="s">
        <v>3772</v>
      </c>
      <c r="B321" s="5">
        <v>321</v>
      </c>
      <c r="C321" s="6" t="str">
        <f>VLOOKUP($B321+443,KeyValues!$J$2:$K$1401,2)</f>
        <v>Wavy Charm</v>
      </c>
      <c r="D321">
        <f t="shared" ref="D321:D384" si="10">HEX2DEC(MID($A321,4,2)&amp;MID($A321,1,2))</f>
        <v>7</v>
      </c>
      <c r="E321" s="7" t="str">
        <f>VLOOKUP($D321,KeyValues!$P$2:$Q$12,2)</f>
        <v>2* - P</v>
      </c>
      <c r="F321" s="2">
        <f t="shared" ref="F321:F384" si="11">HEX2DEC(MID($A321,10,2)&amp;MID($A321,7,2))</f>
        <v>131</v>
      </c>
      <c r="G321" s="8" t="str">
        <f>IF($D321&gt;=5,VLOOKUP(F321,KeyValues!$G$2:$H$601,2),VLOOKUP(F321,KeyValues!$M$2:$N$20,2))</f>
        <v>Lapras</v>
      </c>
    </row>
    <row r="322" spans="1:7" x14ac:dyDescent="0.25">
      <c r="A322" t="s">
        <v>3771</v>
      </c>
      <c r="B322" s="5">
        <v>322</v>
      </c>
      <c r="C322" s="6" t="str">
        <f>VLOOKUP($B322+443,KeyValues!$J$2:$K$1401,2)</f>
        <v>Mystic Scarf</v>
      </c>
      <c r="D322">
        <f t="shared" si="10"/>
        <v>8</v>
      </c>
      <c r="E322" s="7" t="str">
        <f>VLOOKUP($D322,KeyValues!$P$2:$Q$12,2)</f>
        <v>3* - P</v>
      </c>
      <c r="F322" s="2">
        <f t="shared" si="11"/>
        <v>131</v>
      </c>
      <c r="G322" s="8" t="str">
        <f>IF($D322&gt;=5,VLOOKUP(F322,KeyValues!$G$2:$H$601,2),VLOOKUP(F322,KeyValues!$M$2:$N$20,2))</f>
        <v>Lapras</v>
      </c>
    </row>
    <row r="323" spans="1:7" x14ac:dyDescent="0.25">
      <c r="A323" t="s">
        <v>3770</v>
      </c>
      <c r="B323" s="5">
        <v>323</v>
      </c>
      <c r="C323" s="6" t="str">
        <f>VLOOKUP($B323+443,KeyValues!$J$2:$K$1401,2)</f>
        <v>Eevee Tail</v>
      </c>
      <c r="D323">
        <f t="shared" si="10"/>
        <v>5</v>
      </c>
      <c r="E323" s="7" t="str">
        <f>VLOOKUP($D323,KeyValues!$P$2:$Q$12,2)</f>
        <v>1* (1st) - P</v>
      </c>
      <c r="F323" s="2">
        <f t="shared" si="11"/>
        <v>133</v>
      </c>
      <c r="G323" s="8" t="str">
        <f>IF($D323&gt;=5,VLOOKUP(F323,KeyValues!$G$2:$H$601,2),VLOOKUP(F323,KeyValues!$M$2:$N$20,2))</f>
        <v>Eevee</v>
      </c>
    </row>
    <row r="324" spans="1:7" x14ac:dyDescent="0.25">
      <c r="A324" t="s">
        <v>3769</v>
      </c>
      <c r="B324" s="5">
        <v>324</v>
      </c>
      <c r="C324" s="6" t="str">
        <f>VLOOKUP($B324+443,KeyValues!$J$2:$K$1401,2)</f>
        <v>Eevee Card</v>
      </c>
      <c r="D324">
        <f t="shared" si="10"/>
        <v>6</v>
      </c>
      <c r="E324" s="7" t="str">
        <f>VLOOKUP($D324,KeyValues!$P$2:$Q$12,2)</f>
        <v>1* (2nd) - P</v>
      </c>
      <c r="F324" s="2">
        <f t="shared" si="11"/>
        <v>133</v>
      </c>
      <c r="G324" s="8" t="str">
        <f>IF($D324&gt;=5,VLOOKUP(F324,KeyValues!$G$2:$H$601,2),VLOOKUP(F324,KeyValues!$M$2:$N$20,2))</f>
        <v>Eevee</v>
      </c>
    </row>
    <row r="325" spans="1:7" x14ac:dyDescent="0.25">
      <c r="A325" t="s">
        <v>3768</v>
      </c>
      <c r="B325" s="5">
        <v>325</v>
      </c>
      <c r="C325" s="6" t="str">
        <f>VLOOKUP($B325+443,KeyValues!$J$2:$K$1401,2)</f>
        <v>Evolve Charm</v>
      </c>
      <c r="D325">
        <f t="shared" si="10"/>
        <v>7</v>
      </c>
      <c r="E325" s="7" t="str">
        <f>VLOOKUP($D325,KeyValues!$P$2:$Q$12,2)</f>
        <v>2* - P</v>
      </c>
      <c r="F325" s="2">
        <f t="shared" si="11"/>
        <v>133</v>
      </c>
      <c r="G325" s="8" t="str">
        <f>IF($D325&gt;=5,VLOOKUP(F325,KeyValues!$G$2:$H$601,2),VLOOKUP(F325,KeyValues!$M$2:$N$20,2))</f>
        <v>Eevee</v>
      </c>
    </row>
    <row r="326" spans="1:7" x14ac:dyDescent="0.25">
      <c r="A326" t="s">
        <v>3767</v>
      </c>
      <c r="B326" s="5">
        <v>326</v>
      </c>
      <c r="C326" s="6" t="str">
        <f>VLOOKUP($B326+443,KeyValues!$J$2:$K$1401,2)</f>
        <v>Eevee</v>
      </c>
      <c r="D326">
        <f t="shared" si="10"/>
        <v>8</v>
      </c>
      <c r="E326" s="7" t="str">
        <f>VLOOKUP($D326,KeyValues!$P$2:$Q$12,2)</f>
        <v>3* - P</v>
      </c>
      <c r="F326" s="2">
        <f t="shared" si="11"/>
        <v>133</v>
      </c>
      <c r="G326" s="8" t="str">
        <f>IF($D326&gt;=5,VLOOKUP(F326,KeyValues!$G$2:$H$601,2),VLOOKUP(F326,KeyValues!$M$2:$N$20,2))</f>
        <v>Eevee</v>
      </c>
    </row>
    <row r="327" spans="1:7" x14ac:dyDescent="0.25">
      <c r="A327" t="s">
        <v>3766</v>
      </c>
      <c r="B327" s="5">
        <v>327</v>
      </c>
      <c r="C327" s="6" t="str">
        <f>VLOOKUP($B327+443,KeyValues!$J$2:$K$1401,2)</f>
        <v>Cleffa Dew</v>
      </c>
      <c r="D327">
        <f t="shared" si="10"/>
        <v>5</v>
      </c>
      <c r="E327" s="7" t="str">
        <f>VLOOKUP($D327,KeyValues!$P$2:$Q$12,2)</f>
        <v>1* (1st) - P</v>
      </c>
      <c r="F327" s="2">
        <f t="shared" si="11"/>
        <v>173</v>
      </c>
      <c r="G327" s="8" t="str">
        <f>IF($D327&gt;=5,VLOOKUP(F327,KeyValues!$G$2:$H$601,2),VLOOKUP(F327,KeyValues!$M$2:$N$20,2))</f>
        <v>Cleffa</v>
      </c>
    </row>
    <row r="328" spans="1:7" x14ac:dyDescent="0.25">
      <c r="A328" t="s">
        <v>3765</v>
      </c>
      <c r="B328" s="5">
        <v>328</v>
      </c>
      <c r="C328" s="6" t="str">
        <f>VLOOKUP($B328+443,KeyValues!$J$2:$K$1401,2)</f>
        <v>Cleffa Card</v>
      </c>
      <c r="D328">
        <f t="shared" si="10"/>
        <v>6</v>
      </c>
      <c r="E328" s="7" t="str">
        <f>VLOOKUP($D328,KeyValues!$P$2:$Q$12,2)</f>
        <v>1* (2nd) - P</v>
      </c>
      <c r="F328" s="2">
        <f t="shared" si="11"/>
        <v>173</v>
      </c>
      <c r="G328" s="8" t="str">
        <f>IF($D328&gt;=5,VLOOKUP(F328,KeyValues!$G$2:$H$601,2),VLOOKUP(F328,KeyValues!$M$2:$N$20,2))</f>
        <v>Cleffa</v>
      </c>
    </row>
    <row r="329" spans="1:7" x14ac:dyDescent="0.25">
      <c r="A329" t="s">
        <v>3764</v>
      </c>
      <c r="B329" s="5">
        <v>329</v>
      </c>
      <c r="C329" s="6" t="str">
        <f>VLOOKUP($B329+443,KeyValues!$J$2:$K$1401,2)</f>
        <v>Starry Ore</v>
      </c>
      <c r="D329">
        <f t="shared" si="10"/>
        <v>7</v>
      </c>
      <c r="E329" s="7" t="str">
        <f>VLOOKUP($D329,KeyValues!$P$2:$Q$12,2)</f>
        <v>2* - P</v>
      </c>
      <c r="F329" s="2">
        <f t="shared" si="11"/>
        <v>173</v>
      </c>
      <c r="G329" s="8" t="str">
        <f>IF($D329&gt;=5,VLOOKUP(F329,KeyValues!$G$2:$H$601,2),VLOOKUP(F329,KeyValues!$M$2:$N$20,2))</f>
        <v>Cleffa</v>
      </c>
    </row>
    <row r="330" spans="1:7" x14ac:dyDescent="0.25">
      <c r="A330" t="s">
        <v>3763</v>
      </c>
      <c r="B330" s="5">
        <v>330</v>
      </c>
      <c r="C330" s="6" t="str">
        <f>VLOOKUP($B330+443,KeyValues!$J$2:$K$1401,2)</f>
        <v>Comet Ring</v>
      </c>
      <c r="D330">
        <f t="shared" si="10"/>
        <v>8</v>
      </c>
      <c r="E330" s="7" t="str">
        <f>VLOOKUP($D330,KeyValues!$P$2:$Q$12,2)</f>
        <v>3* - P</v>
      </c>
      <c r="F330" s="2">
        <f t="shared" si="11"/>
        <v>173</v>
      </c>
      <c r="G330" s="8" t="str">
        <f>IF($D330&gt;=5,VLOOKUP(F330,KeyValues!$G$2:$H$601,2),VLOOKUP(F330,KeyValues!$M$2:$N$20,2))</f>
        <v>Cleffa</v>
      </c>
    </row>
    <row r="331" spans="1:7" x14ac:dyDescent="0.25">
      <c r="A331" t="s">
        <v>3762</v>
      </c>
      <c r="B331" s="5">
        <v>331</v>
      </c>
      <c r="C331" s="6" t="str">
        <f>VLOOKUP($B331+443,KeyValues!$J$2:$K$1401,2)</f>
        <v>Clef-Claw</v>
      </c>
      <c r="D331">
        <f t="shared" si="10"/>
        <v>5</v>
      </c>
      <c r="E331" s="7" t="str">
        <f>VLOOKUP($D331,KeyValues!$P$2:$Q$12,2)</f>
        <v>1* (1st) - P</v>
      </c>
      <c r="F331" s="2">
        <f t="shared" si="11"/>
        <v>173</v>
      </c>
      <c r="G331" s="8" t="str">
        <f>IF($D331&gt;=5,VLOOKUP(F331,KeyValues!$G$2:$H$601,2),VLOOKUP(F331,KeyValues!$M$2:$N$20,2))</f>
        <v>Cleffa</v>
      </c>
    </row>
    <row r="332" spans="1:7" x14ac:dyDescent="0.25">
      <c r="A332" t="s">
        <v>3761</v>
      </c>
      <c r="B332" s="5">
        <v>332</v>
      </c>
      <c r="C332" s="6" t="str">
        <f>VLOOKUP($B332+443,KeyValues!$J$2:$K$1401,2)</f>
        <v>Clef-Fang</v>
      </c>
      <c r="D332">
        <f t="shared" si="10"/>
        <v>6</v>
      </c>
      <c r="E332" s="7" t="str">
        <f>VLOOKUP($D332,KeyValues!$P$2:$Q$12,2)</f>
        <v>1* (2nd) - P</v>
      </c>
      <c r="F332" s="2">
        <f t="shared" si="11"/>
        <v>173</v>
      </c>
      <c r="G332" s="8" t="str">
        <f>IF($D332&gt;=5,VLOOKUP(F332,KeyValues!$G$2:$H$601,2),VLOOKUP(F332,KeyValues!$M$2:$N$20,2))</f>
        <v>Cleffa</v>
      </c>
    </row>
    <row r="333" spans="1:7" x14ac:dyDescent="0.25">
      <c r="A333" t="s">
        <v>3760</v>
      </c>
      <c r="B333" s="5">
        <v>333</v>
      </c>
      <c r="C333" s="6" t="str">
        <f>VLOOKUP($B333+443,KeyValues!$J$2:$K$1401,2)</f>
        <v>Moon Jewel</v>
      </c>
      <c r="D333">
        <f t="shared" si="10"/>
        <v>7</v>
      </c>
      <c r="E333" s="7" t="str">
        <f>VLOOKUP($D333,KeyValues!$P$2:$Q$12,2)</f>
        <v>2* - P</v>
      </c>
      <c r="F333" s="2">
        <f t="shared" si="11"/>
        <v>173</v>
      </c>
      <c r="G333" s="8" t="str">
        <f>IF($D333&gt;=5,VLOOKUP(F333,KeyValues!$G$2:$H$601,2),VLOOKUP(F333,KeyValues!$M$2:$N$20,2))</f>
        <v>Cleffa</v>
      </c>
    </row>
    <row r="334" spans="1:7" x14ac:dyDescent="0.25">
      <c r="A334" t="s">
        <v>3759</v>
      </c>
      <c r="B334" s="5">
        <v>334</v>
      </c>
      <c r="C334" s="6" t="str">
        <f>VLOOKUP($B334+443,KeyValues!$J$2:$K$1401,2)</f>
        <v>Moon Scarf</v>
      </c>
      <c r="D334">
        <f t="shared" si="10"/>
        <v>8</v>
      </c>
      <c r="E334" s="7" t="str">
        <f>VLOOKUP($D334,KeyValues!$P$2:$Q$12,2)</f>
        <v>3* - P</v>
      </c>
      <c r="F334" s="2">
        <f t="shared" si="11"/>
        <v>173</v>
      </c>
      <c r="G334" s="8" t="str">
        <f>IF($D334&gt;=5,VLOOKUP(F334,KeyValues!$G$2:$H$601,2),VLOOKUP(F334,KeyValues!$M$2:$N$20,2))</f>
        <v>Cleffa</v>
      </c>
    </row>
    <row r="335" spans="1:7" x14ac:dyDescent="0.25">
      <c r="A335" t="s">
        <v>3758</v>
      </c>
      <c r="B335" s="5">
        <v>335</v>
      </c>
      <c r="C335" s="6" t="str">
        <f>VLOOKUP($B335+443,KeyValues!$J$2:$K$1401,2)</f>
        <v>Clefa-Claw</v>
      </c>
      <c r="D335">
        <f t="shared" si="10"/>
        <v>5</v>
      </c>
      <c r="E335" s="7" t="str">
        <f>VLOOKUP($D335,KeyValues!$P$2:$Q$12,2)</f>
        <v>1* (1st) - P</v>
      </c>
      <c r="F335" s="2">
        <f t="shared" si="11"/>
        <v>173</v>
      </c>
      <c r="G335" s="8" t="str">
        <f>IF($D335&gt;=5,VLOOKUP(F335,KeyValues!$G$2:$H$601,2),VLOOKUP(F335,KeyValues!$M$2:$N$20,2))</f>
        <v>Cleffa</v>
      </c>
    </row>
    <row r="336" spans="1:7" x14ac:dyDescent="0.25">
      <c r="A336" t="s">
        <v>3757</v>
      </c>
      <c r="B336" s="5">
        <v>336</v>
      </c>
      <c r="C336" s="6" t="str">
        <f>VLOOKUP($B336+443,KeyValues!$J$2:$K$1401,2)</f>
        <v>Clefa-Card</v>
      </c>
      <c r="D336">
        <f t="shared" si="10"/>
        <v>6</v>
      </c>
      <c r="E336" s="7" t="str">
        <f>VLOOKUP($D336,KeyValues!$P$2:$Q$12,2)</f>
        <v>1* (2nd) - P</v>
      </c>
      <c r="F336" s="2">
        <f t="shared" si="11"/>
        <v>173</v>
      </c>
      <c r="G336" s="8" t="str">
        <f>IF($D336&gt;=5,VLOOKUP(F336,KeyValues!$G$2:$H$601,2),VLOOKUP(F336,KeyValues!$M$2:$N$20,2))</f>
        <v>Cleffa</v>
      </c>
    </row>
    <row r="337" spans="1:7" x14ac:dyDescent="0.25">
      <c r="A337" t="s">
        <v>3756</v>
      </c>
      <c r="B337" s="5">
        <v>337</v>
      </c>
      <c r="C337" s="6" t="str">
        <f>VLOOKUP($B337+443,KeyValues!$J$2:$K$1401,2)</f>
        <v>Moon Rock</v>
      </c>
      <c r="D337">
        <f t="shared" si="10"/>
        <v>7</v>
      </c>
      <c r="E337" s="7" t="str">
        <f>VLOOKUP($D337,KeyValues!$P$2:$Q$12,2)</f>
        <v>2* - P</v>
      </c>
      <c r="F337" s="2">
        <f t="shared" si="11"/>
        <v>173</v>
      </c>
      <c r="G337" s="8" t="str">
        <f>IF($D337&gt;=5,VLOOKUP(F337,KeyValues!$G$2:$H$601,2),VLOOKUP(F337,KeyValues!$M$2:$N$20,2))</f>
        <v>Cleffa</v>
      </c>
    </row>
    <row r="338" spans="1:7" x14ac:dyDescent="0.25">
      <c r="A338" t="s">
        <v>3755</v>
      </c>
      <c r="B338" s="5">
        <v>338</v>
      </c>
      <c r="C338" s="6" t="str">
        <f>VLOOKUP($B338+443,KeyValues!$J$2:$K$1401,2)</f>
        <v>Fairy Bow</v>
      </c>
      <c r="D338">
        <f t="shared" si="10"/>
        <v>8</v>
      </c>
      <c r="E338" s="7" t="str">
        <f>VLOOKUP($D338,KeyValues!$P$2:$Q$12,2)</f>
        <v>3* - P</v>
      </c>
      <c r="F338" s="2">
        <f t="shared" si="11"/>
        <v>173</v>
      </c>
      <c r="G338" s="8" t="str">
        <f>IF($D338&gt;=5,VLOOKUP(F338,KeyValues!$G$2:$H$601,2),VLOOKUP(F338,KeyValues!$M$2:$N$20,2))</f>
        <v>Cleffa</v>
      </c>
    </row>
    <row r="339" spans="1:7" x14ac:dyDescent="0.25">
      <c r="A339" t="s">
        <v>3754</v>
      </c>
      <c r="B339" s="5">
        <v>339</v>
      </c>
      <c r="C339" s="6" t="str">
        <f>VLOOKUP($B339+443,KeyValues!$J$2:$K$1401,2)</f>
        <v>Iggly-Dew</v>
      </c>
      <c r="D339">
        <f t="shared" si="10"/>
        <v>5</v>
      </c>
      <c r="E339" s="7" t="str">
        <f>VLOOKUP($D339,KeyValues!$P$2:$Q$12,2)</f>
        <v>1* (1st) - P</v>
      </c>
      <c r="F339" s="2">
        <f t="shared" si="11"/>
        <v>174</v>
      </c>
      <c r="G339" s="8" t="str">
        <f>IF($D339&gt;=5,VLOOKUP(F339,KeyValues!$G$2:$H$601,2),VLOOKUP(F339,KeyValues!$M$2:$N$20,2))</f>
        <v>Igglybuff</v>
      </c>
    </row>
    <row r="340" spans="1:7" x14ac:dyDescent="0.25">
      <c r="A340" t="s">
        <v>3753</v>
      </c>
      <c r="B340" s="5">
        <v>340</v>
      </c>
      <c r="C340" s="6" t="str">
        <f>VLOOKUP($B340+443,KeyValues!$J$2:$K$1401,2)</f>
        <v>Iggly-Card</v>
      </c>
      <c r="D340">
        <f t="shared" si="10"/>
        <v>6</v>
      </c>
      <c r="E340" s="7" t="str">
        <f>VLOOKUP($D340,KeyValues!$P$2:$Q$12,2)</f>
        <v>1* (2nd) - P</v>
      </c>
      <c r="F340" s="2">
        <f t="shared" si="11"/>
        <v>174</v>
      </c>
      <c r="G340" s="8" t="str">
        <f>IF($D340&gt;=5,VLOOKUP(F340,KeyValues!$G$2:$H$601,2),VLOOKUP(F340,KeyValues!$M$2:$N$20,2))</f>
        <v>Igglybuff</v>
      </c>
    </row>
    <row r="341" spans="1:7" x14ac:dyDescent="0.25">
      <c r="A341" t="s">
        <v>3752</v>
      </c>
      <c r="B341" s="5">
        <v>341</v>
      </c>
      <c r="C341" s="6" t="str">
        <f>VLOOKUP($B341+443,KeyValues!$J$2:$K$1401,2)</f>
        <v>Bouncy Charm</v>
      </c>
      <c r="D341">
        <f t="shared" si="10"/>
        <v>7</v>
      </c>
      <c r="E341" s="7" t="str">
        <f>VLOOKUP($D341,KeyValues!$P$2:$Q$12,2)</f>
        <v>2* - P</v>
      </c>
      <c r="F341" s="2">
        <f t="shared" si="11"/>
        <v>174</v>
      </c>
      <c r="G341" s="8" t="str">
        <f>IF($D341&gt;=5,VLOOKUP(F341,KeyValues!$G$2:$H$601,2),VLOOKUP(F341,KeyValues!$M$2:$N$20,2))</f>
        <v>Igglybuff</v>
      </c>
    </row>
    <row r="342" spans="1:7" x14ac:dyDescent="0.25">
      <c r="A342" t="s">
        <v>3751</v>
      </c>
      <c r="B342" s="5">
        <v>342</v>
      </c>
      <c r="C342" s="6" t="str">
        <f>VLOOKUP($B342+443,KeyValues!$J$2:$K$1401,2)</f>
        <v>Pretty Bow</v>
      </c>
      <c r="D342">
        <f t="shared" si="10"/>
        <v>8</v>
      </c>
      <c r="E342" s="7" t="str">
        <f>VLOOKUP($D342,KeyValues!$P$2:$Q$12,2)</f>
        <v>3* - P</v>
      </c>
      <c r="F342" s="2">
        <f t="shared" si="11"/>
        <v>174</v>
      </c>
      <c r="G342" s="8" t="str">
        <f>IF($D342&gt;=5,VLOOKUP(F342,KeyValues!$G$2:$H$601,2),VLOOKUP(F342,KeyValues!$M$2:$N$20,2))</f>
        <v>Igglybuff</v>
      </c>
    </row>
    <row r="343" spans="1:7" x14ac:dyDescent="0.25">
      <c r="A343" t="s">
        <v>3750</v>
      </c>
      <c r="B343" s="5">
        <v>343</v>
      </c>
      <c r="C343" s="6" t="str">
        <f>VLOOKUP($B343+443,KeyValues!$J$2:$K$1401,2)</f>
        <v>Jiggly-Song</v>
      </c>
      <c r="D343">
        <f t="shared" si="10"/>
        <v>5</v>
      </c>
      <c r="E343" s="7" t="str">
        <f>VLOOKUP($D343,KeyValues!$P$2:$Q$12,2)</f>
        <v>1* (1st) - P</v>
      </c>
      <c r="F343" s="2">
        <f t="shared" si="11"/>
        <v>174</v>
      </c>
      <c r="G343" s="8" t="str">
        <f>IF($D343&gt;=5,VLOOKUP(F343,KeyValues!$G$2:$H$601,2),VLOOKUP(F343,KeyValues!$M$2:$N$20,2))</f>
        <v>Igglybuff</v>
      </c>
    </row>
    <row r="344" spans="1:7" x14ac:dyDescent="0.25">
      <c r="A344" t="s">
        <v>3749</v>
      </c>
      <c r="B344" s="5">
        <v>344</v>
      </c>
      <c r="C344" s="6" t="str">
        <f>VLOOKUP($B344+443,KeyValues!$J$2:$K$1401,2)</f>
        <v>Jiggly-Card</v>
      </c>
      <c r="D344">
        <f t="shared" si="10"/>
        <v>6</v>
      </c>
      <c r="E344" s="7" t="str">
        <f>VLOOKUP($D344,KeyValues!$P$2:$Q$12,2)</f>
        <v>1* (2nd) - P</v>
      </c>
      <c r="F344" s="2">
        <f t="shared" si="11"/>
        <v>174</v>
      </c>
      <c r="G344" s="8" t="str">
        <f>IF($D344&gt;=5,VLOOKUP(F344,KeyValues!$G$2:$H$601,2),VLOOKUP(F344,KeyValues!$M$2:$N$20,2))</f>
        <v>Igglybuff</v>
      </c>
    </row>
    <row r="345" spans="1:7" x14ac:dyDescent="0.25">
      <c r="A345" t="s">
        <v>3748</v>
      </c>
      <c r="B345" s="5">
        <v>345</v>
      </c>
      <c r="C345" s="6" t="str">
        <f>VLOOKUP($B345+443,KeyValues!$J$2:$K$1401,2)</f>
        <v>Slumber Rock</v>
      </c>
      <c r="D345">
        <f t="shared" si="10"/>
        <v>7</v>
      </c>
      <c r="E345" s="7" t="str">
        <f>VLOOKUP($D345,KeyValues!$P$2:$Q$12,2)</f>
        <v>2* - P</v>
      </c>
      <c r="F345" s="2">
        <f t="shared" si="11"/>
        <v>174</v>
      </c>
      <c r="G345" s="8" t="str">
        <f>IF($D345&gt;=5,VLOOKUP(F345,KeyValues!$G$2:$H$601,2),VLOOKUP(F345,KeyValues!$M$2:$N$20,2))</f>
        <v>Igglybuff</v>
      </c>
    </row>
    <row r="346" spans="1:7" x14ac:dyDescent="0.25">
      <c r="A346" t="s">
        <v>3747</v>
      </c>
      <c r="B346" s="5">
        <v>346</v>
      </c>
      <c r="C346" s="6" t="str">
        <f>VLOOKUP($B346+443,KeyValues!$J$2:$K$1401,2)</f>
        <v>Snooze Ring</v>
      </c>
      <c r="D346">
        <f t="shared" si="10"/>
        <v>8</v>
      </c>
      <c r="E346" s="7" t="str">
        <f>VLOOKUP($D346,KeyValues!$P$2:$Q$12,2)</f>
        <v>3* - P</v>
      </c>
      <c r="F346" s="2">
        <f t="shared" si="11"/>
        <v>174</v>
      </c>
      <c r="G346" s="8" t="str">
        <f>IF($D346&gt;=5,VLOOKUP(F346,KeyValues!$G$2:$H$601,2),VLOOKUP(F346,KeyValues!$M$2:$N$20,2))</f>
        <v>Igglybuff</v>
      </c>
    </row>
    <row r="347" spans="1:7" x14ac:dyDescent="0.25">
      <c r="A347" t="s">
        <v>3746</v>
      </c>
      <c r="B347" s="5">
        <v>347</v>
      </c>
      <c r="C347" s="6" t="str">
        <f>VLOOKUP($B347+443,KeyValues!$J$2:$K$1401,2)</f>
        <v>Wiggly-Hair</v>
      </c>
      <c r="D347">
        <f t="shared" si="10"/>
        <v>5</v>
      </c>
      <c r="E347" s="7" t="str">
        <f>VLOOKUP($D347,KeyValues!$P$2:$Q$12,2)</f>
        <v>1* (1st) - P</v>
      </c>
      <c r="F347" s="2">
        <f t="shared" si="11"/>
        <v>174</v>
      </c>
      <c r="G347" s="8" t="str">
        <f>IF($D347&gt;=5,VLOOKUP(F347,KeyValues!$G$2:$H$601,2),VLOOKUP(F347,KeyValues!$M$2:$N$20,2))</f>
        <v>Igglybuff</v>
      </c>
    </row>
    <row r="348" spans="1:7" x14ac:dyDescent="0.25">
      <c r="A348" t="s">
        <v>3745</v>
      </c>
      <c r="B348" s="5">
        <v>348</v>
      </c>
      <c r="C348" s="6" t="str">
        <f>VLOOKUP($B348+443,KeyValues!$J$2:$K$1401,2)</f>
        <v>Wiggly-Card</v>
      </c>
      <c r="D348">
        <f t="shared" si="10"/>
        <v>6</v>
      </c>
      <c r="E348" s="7" t="str">
        <f>VLOOKUP($D348,KeyValues!$P$2:$Q$12,2)</f>
        <v>1* (2nd) - P</v>
      </c>
      <c r="F348" s="2">
        <f t="shared" si="11"/>
        <v>174</v>
      </c>
      <c r="G348" s="8" t="str">
        <f>IF($D348&gt;=5,VLOOKUP(F348,KeyValues!$G$2:$H$601,2),VLOOKUP(F348,KeyValues!$M$2:$N$20,2))</f>
        <v>Igglybuff</v>
      </c>
    </row>
    <row r="349" spans="1:7" x14ac:dyDescent="0.25">
      <c r="A349" t="s">
        <v>3744</v>
      </c>
      <c r="B349" s="5">
        <v>349</v>
      </c>
      <c r="C349" s="6" t="str">
        <f>VLOOKUP($B349+443,KeyValues!$J$2:$K$1401,2)</f>
        <v>Buddy Rock</v>
      </c>
      <c r="D349">
        <f t="shared" si="10"/>
        <v>7</v>
      </c>
      <c r="E349" s="7" t="str">
        <f>VLOOKUP($D349,KeyValues!$P$2:$Q$12,2)</f>
        <v>2* - P</v>
      </c>
      <c r="F349" s="2">
        <f t="shared" si="11"/>
        <v>174</v>
      </c>
      <c r="G349" s="8" t="str">
        <f>IF($D349&gt;=5,VLOOKUP(F349,KeyValues!$G$2:$H$601,2),VLOOKUP(F349,KeyValues!$M$2:$N$20,2))</f>
        <v>Igglybuff</v>
      </c>
    </row>
    <row r="350" spans="1:7" x14ac:dyDescent="0.25">
      <c r="A350" t="s">
        <v>3743</v>
      </c>
      <c r="B350" s="5">
        <v>350</v>
      </c>
      <c r="C350" s="6" t="str">
        <f>VLOOKUP($B350+443,KeyValues!$J$2:$K$1401,2)</f>
        <v>Friend Torc</v>
      </c>
      <c r="D350">
        <f t="shared" si="10"/>
        <v>8</v>
      </c>
      <c r="E350" s="7" t="str">
        <f>VLOOKUP($D350,KeyValues!$P$2:$Q$12,2)</f>
        <v>3* - P</v>
      </c>
      <c r="F350" s="2">
        <f t="shared" si="11"/>
        <v>174</v>
      </c>
      <c r="G350" s="8" t="str">
        <f>IF($D350&gt;=5,VLOOKUP(F350,KeyValues!$G$2:$H$601,2),VLOOKUP(F350,KeyValues!$M$2:$N$20,2))</f>
        <v>Igglybuff</v>
      </c>
    </row>
    <row r="351" spans="1:7" x14ac:dyDescent="0.25">
      <c r="A351" t="s">
        <v>3742</v>
      </c>
      <c r="B351" s="5">
        <v>351</v>
      </c>
      <c r="C351" s="6" t="str">
        <f>VLOOKUP($B351+443,KeyValues!$J$2:$K$1401,2)</f>
        <v>Togepi Dew</v>
      </c>
      <c r="D351">
        <f t="shared" si="10"/>
        <v>5</v>
      </c>
      <c r="E351" s="7" t="str">
        <f>VLOOKUP($D351,KeyValues!$P$2:$Q$12,2)</f>
        <v>1* (1st) - P</v>
      </c>
      <c r="F351" s="2">
        <f t="shared" si="11"/>
        <v>175</v>
      </c>
      <c r="G351" s="8" t="str">
        <f>IF($D351&gt;=5,VLOOKUP(F351,KeyValues!$G$2:$H$601,2),VLOOKUP(F351,KeyValues!$M$2:$N$20,2))</f>
        <v>Togepi</v>
      </c>
    </row>
    <row r="352" spans="1:7" x14ac:dyDescent="0.25">
      <c r="A352" t="s">
        <v>3741</v>
      </c>
      <c r="B352" s="5">
        <v>352</v>
      </c>
      <c r="C352" s="6" t="str">
        <f>VLOOKUP($B352+443,KeyValues!$J$2:$K$1401,2)</f>
        <v>Togepi Card</v>
      </c>
      <c r="D352">
        <f t="shared" si="10"/>
        <v>6</v>
      </c>
      <c r="E352" s="7" t="str">
        <f>VLOOKUP($D352,KeyValues!$P$2:$Q$12,2)</f>
        <v>1* (2nd) - P</v>
      </c>
      <c r="F352" s="2">
        <f t="shared" si="11"/>
        <v>175</v>
      </c>
      <c r="G352" s="8" t="str">
        <f>IF($D352&gt;=5,VLOOKUP(F352,KeyValues!$G$2:$H$601,2),VLOOKUP(F352,KeyValues!$M$2:$N$20,2))</f>
        <v>Togepi</v>
      </c>
    </row>
    <row r="353" spans="1:7" x14ac:dyDescent="0.25">
      <c r="A353" t="s">
        <v>3740</v>
      </c>
      <c r="B353" s="5">
        <v>353</v>
      </c>
      <c r="C353" s="6" t="str">
        <f>VLOOKUP($B353+443,KeyValues!$J$2:$K$1401,2)</f>
        <v>Pure Heart</v>
      </c>
      <c r="D353">
        <f t="shared" si="10"/>
        <v>7</v>
      </c>
      <c r="E353" s="7" t="str">
        <f>VLOOKUP($D353,KeyValues!$P$2:$Q$12,2)</f>
        <v>2* - P</v>
      </c>
      <c r="F353" s="2">
        <f t="shared" si="11"/>
        <v>175</v>
      </c>
      <c r="G353" s="8" t="str">
        <f>IF($D353&gt;=5,VLOOKUP(F353,KeyValues!$G$2:$H$601,2),VLOOKUP(F353,KeyValues!$M$2:$N$20,2))</f>
        <v>Togepi</v>
      </c>
    </row>
    <row r="354" spans="1:7" x14ac:dyDescent="0.25">
      <c r="A354" t="s">
        <v>3739</v>
      </c>
      <c r="B354" s="5">
        <v>354</v>
      </c>
      <c r="C354" s="6" t="str">
        <f>VLOOKUP($B354+443,KeyValues!$J$2:$K$1401,2)</f>
        <v>Angel Scarf</v>
      </c>
      <c r="D354">
        <f t="shared" si="10"/>
        <v>8</v>
      </c>
      <c r="E354" s="7" t="str">
        <f>VLOOKUP($D354,KeyValues!$P$2:$Q$12,2)</f>
        <v>3* - P</v>
      </c>
      <c r="F354" s="2">
        <f t="shared" si="11"/>
        <v>175</v>
      </c>
      <c r="G354" s="8" t="str">
        <f>IF($D354&gt;=5,VLOOKUP(F354,KeyValues!$G$2:$H$601,2),VLOOKUP(F354,KeyValues!$M$2:$N$20,2))</f>
        <v>Togepi</v>
      </c>
    </row>
    <row r="355" spans="1:7" x14ac:dyDescent="0.25">
      <c r="A355" t="s">
        <v>3738</v>
      </c>
      <c r="B355" s="5">
        <v>355</v>
      </c>
      <c r="C355" s="6" t="str">
        <f>VLOOKUP($B355+443,KeyValues!$J$2:$K$1401,2)</f>
        <v>Togetic Wing</v>
      </c>
      <c r="D355">
        <f t="shared" si="10"/>
        <v>5</v>
      </c>
      <c r="E355" s="7" t="str">
        <f>VLOOKUP($D355,KeyValues!$P$2:$Q$12,2)</f>
        <v>1* (1st) - P</v>
      </c>
      <c r="F355" s="2">
        <f t="shared" si="11"/>
        <v>175</v>
      </c>
      <c r="G355" s="8" t="str">
        <f>IF($D355&gt;=5,VLOOKUP(F355,KeyValues!$G$2:$H$601,2),VLOOKUP(F355,KeyValues!$M$2:$N$20,2))</f>
        <v>Togepi</v>
      </c>
    </row>
    <row r="356" spans="1:7" x14ac:dyDescent="0.25">
      <c r="A356" t="s">
        <v>3737</v>
      </c>
      <c r="B356" s="5">
        <v>356</v>
      </c>
      <c r="C356" s="6" t="str">
        <f>VLOOKUP($B356+443,KeyValues!$J$2:$K$1401,2)</f>
        <v>Togetic Card</v>
      </c>
      <c r="D356">
        <f t="shared" si="10"/>
        <v>6</v>
      </c>
      <c r="E356" s="7" t="str">
        <f>VLOOKUP($D356,KeyValues!$P$2:$Q$12,2)</f>
        <v>1* (2nd) - P</v>
      </c>
      <c r="F356" s="2">
        <f t="shared" si="11"/>
        <v>175</v>
      </c>
      <c r="G356" s="8" t="str">
        <f>IF($D356&gt;=5,VLOOKUP(F356,KeyValues!$G$2:$H$601,2),VLOOKUP(F356,KeyValues!$M$2:$N$20,2))</f>
        <v>Togepi</v>
      </c>
    </row>
    <row r="357" spans="1:7" x14ac:dyDescent="0.25">
      <c r="A357" t="s">
        <v>3736</v>
      </c>
      <c r="B357" s="5">
        <v>357</v>
      </c>
      <c r="C357" s="6" t="str">
        <f>VLOOKUP($B357+443,KeyValues!$J$2:$K$1401,2)</f>
        <v>Happy Rock</v>
      </c>
      <c r="D357">
        <f t="shared" si="10"/>
        <v>7</v>
      </c>
      <c r="E357" s="7" t="str">
        <f>VLOOKUP($D357,KeyValues!$P$2:$Q$12,2)</f>
        <v>2* - P</v>
      </c>
      <c r="F357" s="2">
        <f t="shared" si="11"/>
        <v>175</v>
      </c>
      <c r="G357" s="8" t="str">
        <f>IF($D357&gt;=5,VLOOKUP(F357,KeyValues!$G$2:$H$601,2),VLOOKUP(F357,KeyValues!$M$2:$N$20,2))</f>
        <v>Togepi</v>
      </c>
    </row>
    <row r="358" spans="1:7" x14ac:dyDescent="0.25">
      <c r="A358" t="s">
        <v>3735</v>
      </c>
      <c r="B358" s="5">
        <v>358</v>
      </c>
      <c r="C358" s="6" t="str">
        <f>VLOOKUP($B358+443,KeyValues!$J$2:$K$1401,2)</f>
        <v>Luck Brooch</v>
      </c>
      <c r="D358">
        <f t="shared" si="10"/>
        <v>8</v>
      </c>
      <c r="E358" s="7" t="str">
        <f>VLOOKUP($D358,KeyValues!$P$2:$Q$12,2)</f>
        <v>3* - P</v>
      </c>
      <c r="F358" s="2">
        <f t="shared" si="11"/>
        <v>175</v>
      </c>
      <c r="G358" s="8" t="str">
        <f>IF($D358&gt;=5,VLOOKUP(F358,KeyValues!$G$2:$H$601,2),VLOOKUP(F358,KeyValues!$M$2:$N$20,2))</f>
        <v>Togepi</v>
      </c>
    </row>
    <row r="359" spans="1:7" x14ac:dyDescent="0.25">
      <c r="A359" t="s">
        <v>3734</v>
      </c>
      <c r="B359" s="5">
        <v>359</v>
      </c>
      <c r="C359" s="6" t="str">
        <f>VLOOKUP($B359+443,KeyValues!$J$2:$K$1401,2)</f>
        <v>Togek-Wing</v>
      </c>
      <c r="D359">
        <f t="shared" si="10"/>
        <v>5</v>
      </c>
      <c r="E359" s="7" t="str">
        <f>VLOOKUP($D359,KeyValues!$P$2:$Q$12,2)</f>
        <v>1* (1st) - P</v>
      </c>
      <c r="F359" s="2">
        <f t="shared" si="11"/>
        <v>175</v>
      </c>
      <c r="G359" s="8" t="str">
        <f>IF($D359&gt;=5,VLOOKUP(F359,KeyValues!$G$2:$H$601,2),VLOOKUP(F359,KeyValues!$M$2:$N$20,2))</f>
        <v>Togepi</v>
      </c>
    </row>
    <row r="360" spans="1:7" x14ac:dyDescent="0.25">
      <c r="A360" t="s">
        <v>3733</v>
      </c>
      <c r="B360" s="5">
        <v>360</v>
      </c>
      <c r="C360" s="6" t="str">
        <f>VLOOKUP($B360+443,KeyValues!$J$2:$K$1401,2)</f>
        <v>Togek-Card</v>
      </c>
      <c r="D360">
        <f t="shared" si="10"/>
        <v>6</v>
      </c>
      <c r="E360" s="7" t="str">
        <f>VLOOKUP($D360,KeyValues!$P$2:$Q$12,2)</f>
        <v>1* (2nd) - P</v>
      </c>
      <c r="F360" s="2">
        <f t="shared" si="11"/>
        <v>175</v>
      </c>
      <c r="G360" s="8" t="str">
        <f>IF($D360&gt;=5,VLOOKUP(F360,KeyValues!$G$2:$H$601,2),VLOOKUP(F360,KeyValues!$M$2:$N$20,2))</f>
        <v>Togepi</v>
      </c>
    </row>
    <row r="361" spans="1:7" x14ac:dyDescent="0.25">
      <c r="A361" t="s">
        <v>3732</v>
      </c>
      <c r="B361" s="5">
        <v>361</v>
      </c>
      <c r="C361" s="6" t="str">
        <f>VLOOKUP($B361+443,KeyValues!$J$2:$K$1401,2)</f>
        <v>Ovation Rock</v>
      </c>
      <c r="D361">
        <f t="shared" si="10"/>
        <v>7</v>
      </c>
      <c r="E361" s="7" t="str">
        <f>VLOOKUP($D361,KeyValues!$P$2:$Q$12,2)</f>
        <v>2* - P</v>
      </c>
      <c r="F361" s="2">
        <f t="shared" si="11"/>
        <v>175</v>
      </c>
      <c r="G361" s="8" t="str">
        <f>IF($D361&gt;=5,VLOOKUP(F361,KeyValues!$G$2:$H$601,2),VLOOKUP(F361,KeyValues!$M$2:$N$20,2))</f>
        <v>Togepi</v>
      </c>
    </row>
    <row r="362" spans="1:7" x14ac:dyDescent="0.25">
      <c r="A362" t="s">
        <v>3731</v>
      </c>
      <c r="B362" s="5">
        <v>362</v>
      </c>
      <c r="C362" s="6" t="str">
        <f>VLOOKUP($B362+443,KeyValues!$J$2:$K$1401,2)</f>
        <v>Glitter Robe</v>
      </c>
      <c r="D362">
        <f t="shared" si="10"/>
        <v>8</v>
      </c>
      <c r="E362" s="7" t="str">
        <f>VLOOKUP($D362,KeyValues!$P$2:$Q$12,2)</f>
        <v>3* - P</v>
      </c>
      <c r="F362" s="2">
        <f t="shared" si="11"/>
        <v>175</v>
      </c>
      <c r="G362" s="8" t="str">
        <f>IF($D362&gt;=5,VLOOKUP(F362,KeyValues!$G$2:$H$601,2),VLOOKUP(F362,KeyValues!$M$2:$N$20,2))</f>
        <v>Togepi</v>
      </c>
    </row>
    <row r="363" spans="1:7" x14ac:dyDescent="0.25">
      <c r="A363" t="s">
        <v>3730</v>
      </c>
      <c r="B363" s="5">
        <v>363</v>
      </c>
      <c r="C363" s="6" t="str">
        <f>VLOOKUP($B363+443,KeyValues!$J$2:$K$1401,2)</f>
        <v>Sneasel Claw</v>
      </c>
      <c r="D363">
        <f t="shared" si="10"/>
        <v>5</v>
      </c>
      <c r="E363" s="7" t="str">
        <f>VLOOKUP($D363,KeyValues!$P$2:$Q$12,2)</f>
        <v>1* (1st) - P</v>
      </c>
      <c r="F363" s="2">
        <f t="shared" si="11"/>
        <v>242</v>
      </c>
      <c r="G363" s="8" t="str">
        <f>IF($D363&gt;=5,VLOOKUP(F363,KeyValues!$G$2:$H$601,2),VLOOKUP(F363,KeyValues!$M$2:$N$20,2))</f>
        <v>Sneasel</v>
      </c>
    </row>
    <row r="364" spans="1:7" x14ac:dyDescent="0.25">
      <c r="A364" t="s">
        <v>3729</v>
      </c>
      <c r="B364" s="5">
        <v>364</v>
      </c>
      <c r="C364" s="6" t="str">
        <f>VLOOKUP($B364+443,KeyValues!$J$2:$K$1401,2)</f>
        <v>Sneasel Card</v>
      </c>
      <c r="D364">
        <f t="shared" si="10"/>
        <v>6</v>
      </c>
      <c r="E364" s="7" t="str">
        <f>VLOOKUP($D364,KeyValues!$P$2:$Q$12,2)</f>
        <v>1* (2nd) - P</v>
      </c>
      <c r="F364" s="2">
        <f t="shared" si="11"/>
        <v>242</v>
      </c>
      <c r="G364" s="8" t="str">
        <f>IF($D364&gt;=5,VLOOKUP(F364,KeyValues!$G$2:$H$601,2),VLOOKUP(F364,KeyValues!$M$2:$N$20,2))</f>
        <v>Sneasel</v>
      </c>
    </row>
    <row r="365" spans="1:7" x14ac:dyDescent="0.25">
      <c r="A365" t="s">
        <v>3728</v>
      </c>
      <c r="B365" s="5">
        <v>365</v>
      </c>
      <c r="C365" s="6" t="str">
        <f>VLOOKUP($B365+443,KeyValues!$J$2:$K$1401,2)</f>
        <v>Dusk Jewel</v>
      </c>
      <c r="D365">
        <f t="shared" si="10"/>
        <v>7</v>
      </c>
      <c r="E365" s="7" t="str">
        <f>VLOOKUP($D365,KeyValues!$P$2:$Q$12,2)</f>
        <v>2* - P</v>
      </c>
      <c r="F365" s="2">
        <f t="shared" si="11"/>
        <v>242</v>
      </c>
      <c r="G365" s="8" t="str">
        <f>IF($D365&gt;=5,VLOOKUP(F365,KeyValues!$G$2:$H$601,2),VLOOKUP(F365,KeyValues!$M$2:$N$20,2))</f>
        <v>Sneasel</v>
      </c>
    </row>
    <row r="366" spans="1:7" x14ac:dyDescent="0.25">
      <c r="A366" t="s">
        <v>3727</v>
      </c>
      <c r="B366" s="5">
        <v>366</v>
      </c>
      <c r="C366" s="6" t="str">
        <f>VLOOKUP($B366+443,KeyValues!$J$2:$K$1401,2)</f>
        <v>Cruel Ring</v>
      </c>
      <c r="D366">
        <f t="shared" si="10"/>
        <v>8</v>
      </c>
      <c r="E366" s="7" t="str">
        <f>VLOOKUP($D366,KeyValues!$P$2:$Q$12,2)</f>
        <v>3* - P</v>
      </c>
      <c r="F366" s="2">
        <f t="shared" si="11"/>
        <v>242</v>
      </c>
      <c r="G366" s="8" t="str">
        <f>IF($D366&gt;=5,VLOOKUP(F366,KeyValues!$G$2:$H$601,2),VLOOKUP(F366,KeyValues!$M$2:$N$20,2))</f>
        <v>Sneasel</v>
      </c>
    </row>
    <row r="367" spans="1:7" x14ac:dyDescent="0.25">
      <c r="A367" t="s">
        <v>3726</v>
      </c>
      <c r="B367" s="5">
        <v>367</v>
      </c>
      <c r="C367" s="6" t="str">
        <f>VLOOKUP($B367+443,KeyValues!$J$2:$K$1401,2)</f>
        <v>Weavile Claw</v>
      </c>
      <c r="D367">
        <f t="shared" si="10"/>
        <v>5</v>
      </c>
      <c r="E367" s="7" t="str">
        <f>VLOOKUP($D367,KeyValues!$P$2:$Q$12,2)</f>
        <v>1* (1st) - P</v>
      </c>
      <c r="F367" s="2">
        <f t="shared" si="11"/>
        <v>242</v>
      </c>
      <c r="G367" s="8" t="str">
        <f>IF($D367&gt;=5,VLOOKUP(F367,KeyValues!$G$2:$H$601,2),VLOOKUP(F367,KeyValues!$M$2:$N$20,2))</f>
        <v>Sneasel</v>
      </c>
    </row>
    <row r="368" spans="1:7" x14ac:dyDescent="0.25">
      <c r="A368" t="s">
        <v>3725</v>
      </c>
      <c r="B368" s="5">
        <v>368</v>
      </c>
      <c r="C368" s="6" t="str">
        <f>VLOOKUP($B368+443,KeyValues!$J$2:$K$1401,2)</f>
        <v>Weavile Fang</v>
      </c>
      <c r="D368">
        <f t="shared" si="10"/>
        <v>6</v>
      </c>
      <c r="E368" s="7" t="str">
        <f>VLOOKUP($D368,KeyValues!$P$2:$Q$12,2)</f>
        <v>1* (2nd) - P</v>
      </c>
      <c r="F368" s="2">
        <f t="shared" si="11"/>
        <v>242</v>
      </c>
      <c r="G368" s="8" t="str">
        <f>IF($D368&gt;=5,VLOOKUP(F368,KeyValues!$G$2:$H$601,2),VLOOKUP(F368,KeyValues!$M$2:$N$20,2))</f>
        <v>Sneasel</v>
      </c>
    </row>
    <row r="369" spans="1:7" x14ac:dyDescent="0.25">
      <c r="A369" t="s">
        <v>3724</v>
      </c>
      <c r="B369" s="5">
        <v>369</v>
      </c>
      <c r="C369" s="6" t="str">
        <f>VLOOKUP($B369+443,KeyValues!$J$2:$K$1401,2)</f>
        <v>Vile Tag</v>
      </c>
      <c r="D369">
        <f t="shared" si="10"/>
        <v>7</v>
      </c>
      <c r="E369" s="7" t="str">
        <f>VLOOKUP($D369,KeyValues!$P$2:$Q$12,2)</f>
        <v>2* - P</v>
      </c>
      <c r="F369" s="2">
        <f t="shared" si="11"/>
        <v>242</v>
      </c>
      <c r="G369" s="8" t="str">
        <f>IF($D369&gt;=5,VLOOKUP(F369,KeyValues!$G$2:$H$601,2),VLOOKUP(F369,KeyValues!$M$2:$N$20,2))</f>
        <v>Sneasel</v>
      </c>
    </row>
    <row r="370" spans="1:7" x14ac:dyDescent="0.25">
      <c r="A370" t="s">
        <v>3723</v>
      </c>
      <c r="B370" s="5">
        <v>370</v>
      </c>
      <c r="C370" s="6" t="str">
        <f>VLOOKUP($B370+443,KeyValues!$J$2:$K$1401,2)</f>
        <v>Ruin Armlet</v>
      </c>
      <c r="D370">
        <f t="shared" si="10"/>
        <v>8</v>
      </c>
      <c r="E370" s="7" t="str">
        <f>VLOOKUP($D370,KeyValues!$P$2:$Q$12,2)</f>
        <v>3* - P</v>
      </c>
      <c r="F370" s="2">
        <f t="shared" si="11"/>
        <v>242</v>
      </c>
      <c r="G370" s="8" t="str">
        <f>IF($D370&gt;=5,VLOOKUP(F370,KeyValues!$G$2:$H$601,2),VLOOKUP(F370,KeyValues!$M$2:$N$20,2))</f>
        <v>Sneasel</v>
      </c>
    </row>
    <row r="371" spans="1:7" x14ac:dyDescent="0.25">
      <c r="A371" t="s">
        <v>3722</v>
      </c>
      <c r="B371" s="5">
        <v>371</v>
      </c>
      <c r="C371" s="6" t="str">
        <f>VLOOKUP($B371+443,KeyValues!$J$2:$K$1401,2)</f>
        <v>Teddi-Claw</v>
      </c>
      <c r="D371">
        <f t="shared" si="10"/>
        <v>5</v>
      </c>
      <c r="E371" s="7" t="str">
        <f>VLOOKUP($D371,KeyValues!$P$2:$Q$12,2)</f>
        <v>1* (1st) - P</v>
      </c>
      <c r="F371" s="2">
        <f t="shared" si="11"/>
        <v>243</v>
      </c>
      <c r="G371" s="8" t="str">
        <f>IF($D371&gt;=5,VLOOKUP(F371,KeyValues!$G$2:$H$601,2),VLOOKUP(F371,KeyValues!$M$2:$N$20,2))</f>
        <v>Teddiursa</v>
      </c>
    </row>
    <row r="372" spans="1:7" x14ac:dyDescent="0.25">
      <c r="A372" t="s">
        <v>3721</v>
      </c>
      <c r="B372" s="5">
        <v>372</v>
      </c>
      <c r="C372" s="6" t="str">
        <f>VLOOKUP($B372+443,KeyValues!$J$2:$K$1401,2)</f>
        <v>Teddi-Card</v>
      </c>
      <c r="D372">
        <f t="shared" si="10"/>
        <v>6</v>
      </c>
      <c r="E372" s="7" t="str">
        <f>VLOOKUP($D372,KeyValues!$P$2:$Q$12,2)</f>
        <v>1* (2nd) - P</v>
      </c>
      <c r="F372" s="2">
        <f t="shared" si="11"/>
        <v>243</v>
      </c>
      <c r="G372" s="8" t="str">
        <f>IF($D372&gt;=5,VLOOKUP(F372,KeyValues!$G$2:$H$601,2),VLOOKUP(F372,KeyValues!$M$2:$N$20,2))</f>
        <v>Teddiursa</v>
      </c>
    </row>
    <row r="373" spans="1:7" x14ac:dyDescent="0.25">
      <c r="A373" t="s">
        <v>3720</v>
      </c>
      <c r="B373" s="5">
        <v>373</v>
      </c>
      <c r="C373" s="6" t="str">
        <f>VLOOKUP($B373+443,KeyValues!$J$2:$K$1401,2)</f>
        <v>Honey Rock</v>
      </c>
      <c r="D373">
        <f t="shared" si="10"/>
        <v>7</v>
      </c>
      <c r="E373" s="7" t="str">
        <f>VLOOKUP($D373,KeyValues!$P$2:$Q$12,2)</f>
        <v>2* - P</v>
      </c>
      <c r="F373" s="2">
        <f t="shared" si="11"/>
        <v>243</v>
      </c>
      <c r="G373" s="8" t="str">
        <f>IF($D373&gt;=5,VLOOKUP(F373,KeyValues!$G$2:$H$601,2),VLOOKUP(F373,KeyValues!$M$2:$N$20,2))</f>
        <v>Teddiursa</v>
      </c>
    </row>
    <row r="374" spans="1:7" x14ac:dyDescent="0.25">
      <c r="A374" t="s">
        <v>3719</v>
      </c>
      <c r="B374" s="5">
        <v>374</v>
      </c>
      <c r="C374" s="6" t="str">
        <f>VLOOKUP($B374+443,KeyValues!$J$2:$K$1401,2)</f>
        <v>Heal Scarf</v>
      </c>
      <c r="D374">
        <f t="shared" si="10"/>
        <v>8</v>
      </c>
      <c r="E374" s="7" t="str">
        <f>VLOOKUP($D374,KeyValues!$P$2:$Q$12,2)</f>
        <v>3* - P</v>
      </c>
      <c r="F374" s="2">
        <f t="shared" si="11"/>
        <v>243</v>
      </c>
      <c r="G374" s="8" t="str">
        <f>IF($D374&gt;=5,VLOOKUP(F374,KeyValues!$G$2:$H$601,2),VLOOKUP(F374,KeyValues!$M$2:$N$20,2))</f>
        <v>Teddiursa</v>
      </c>
    </row>
    <row r="375" spans="1:7" x14ac:dyDescent="0.25">
      <c r="A375" t="s">
        <v>3718</v>
      </c>
      <c r="B375" s="5">
        <v>375</v>
      </c>
      <c r="C375" s="6" t="str">
        <f>VLOOKUP($B375+443,KeyValues!$J$2:$K$1401,2)</f>
        <v>Ursa-Claw</v>
      </c>
      <c r="D375">
        <f t="shared" si="10"/>
        <v>5</v>
      </c>
      <c r="E375" s="7" t="str">
        <f>VLOOKUP($D375,KeyValues!$P$2:$Q$12,2)</f>
        <v>1* (1st) - P</v>
      </c>
      <c r="F375" s="2">
        <f t="shared" si="11"/>
        <v>243</v>
      </c>
      <c r="G375" s="8" t="str">
        <f>IF($D375&gt;=5,VLOOKUP(F375,KeyValues!$G$2:$H$601,2),VLOOKUP(F375,KeyValues!$M$2:$N$20,2))</f>
        <v>Teddiursa</v>
      </c>
    </row>
    <row r="376" spans="1:7" x14ac:dyDescent="0.25">
      <c r="A376" t="s">
        <v>3717</v>
      </c>
      <c r="B376" s="5">
        <v>376</v>
      </c>
      <c r="C376" s="6" t="str">
        <f>VLOOKUP($B376+443,KeyValues!$J$2:$K$1401,2)</f>
        <v>Ursa-Fang</v>
      </c>
      <c r="D376">
        <f t="shared" si="10"/>
        <v>6</v>
      </c>
      <c r="E376" s="7" t="str">
        <f>VLOOKUP($D376,KeyValues!$P$2:$Q$12,2)</f>
        <v>1* (2nd) - P</v>
      </c>
      <c r="F376" s="2">
        <f t="shared" si="11"/>
        <v>243</v>
      </c>
      <c r="G376" s="8" t="str">
        <f>IF($D376&gt;=5,VLOOKUP(F376,KeyValues!$G$2:$H$601,2),VLOOKUP(F376,KeyValues!$M$2:$N$20,2))</f>
        <v>Teddiursa</v>
      </c>
    </row>
    <row r="377" spans="1:7" x14ac:dyDescent="0.25">
      <c r="A377" t="s">
        <v>3716</v>
      </c>
      <c r="B377" s="5">
        <v>377</v>
      </c>
      <c r="C377" s="6" t="str">
        <f>VLOOKUP($B377+443,KeyValues!$J$2:$K$1401,2)</f>
        <v>Calming Rock</v>
      </c>
      <c r="D377">
        <f t="shared" si="10"/>
        <v>7</v>
      </c>
      <c r="E377" s="7" t="str">
        <f>VLOOKUP($D377,KeyValues!$P$2:$Q$12,2)</f>
        <v>2* - P</v>
      </c>
      <c r="F377" s="2">
        <f t="shared" si="11"/>
        <v>243</v>
      </c>
      <c r="G377" s="8" t="str">
        <f>IF($D377&gt;=5,VLOOKUP(F377,KeyValues!$G$2:$H$601,2),VLOOKUP(F377,KeyValues!$M$2:$N$20,2))</f>
        <v>Teddiursa</v>
      </c>
    </row>
    <row r="378" spans="1:7" x14ac:dyDescent="0.25">
      <c r="A378" t="s">
        <v>3715</v>
      </c>
      <c r="B378" s="5">
        <v>378</v>
      </c>
      <c r="C378" s="6" t="str">
        <f>VLOOKUP($B378+443,KeyValues!$J$2:$K$1401,2)</f>
        <v>Hiber Scarf</v>
      </c>
      <c r="D378">
        <f t="shared" si="10"/>
        <v>8</v>
      </c>
      <c r="E378" s="7" t="str">
        <f>VLOOKUP($D378,KeyValues!$P$2:$Q$12,2)</f>
        <v>3* - P</v>
      </c>
      <c r="F378" s="2">
        <f t="shared" si="11"/>
        <v>243</v>
      </c>
      <c r="G378" s="8" t="str">
        <f>IF($D378&gt;=5,VLOOKUP(F378,KeyValues!$G$2:$H$601,2),VLOOKUP(F378,KeyValues!$M$2:$N$20,2))</f>
        <v>Teddiursa</v>
      </c>
    </row>
    <row r="379" spans="1:7" x14ac:dyDescent="0.25">
      <c r="A379" t="s">
        <v>3714</v>
      </c>
      <c r="B379" s="5">
        <v>379</v>
      </c>
      <c r="C379" s="6" t="str">
        <f>VLOOKUP($B379+443,KeyValues!$J$2:$K$1401,2)</f>
        <v>Tyro-Sweat</v>
      </c>
      <c r="D379">
        <f t="shared" si="10"/>
        <v>5</v>
      </c>
      <c r="E379" s="7" t="str">
        <f>VLOOKUP($D379,KeyValues!$P$2:$Q$12,2)</f>
        <v>1* (1st) - P</v>
      </c>
      <c r="F379" s="2">
        <f t="shared" si="11"/>
        <v>263</v>
      </c>
      <c r="G379" s="8" t="str">
        <f>IF($D379&gt;=5,VLOOKUP(F379,KeyValues!$G$2:$H$601,2),VLOOKUP(F379,KeyValues!$M$2:$N$20,2))</f>
        <v>Tyrogue</v>
      </c>
    </row>
    <row r="380" spans="1:7" x14ac:dyDescent="0.25">
      <c r="A380" t="s">
        <v>3713</v>
      </c>
      <c r="B380" s="5">
        <v>380</v>
      </c>
      <c r="C380" s="6" t="str">
        <f>VLOOKUP($B380+443,KeyValues!$J$2:$K$1401,2)</f>
        <v>Tyro-Card</v>
      </c>
      <c r="D380">
        <f t="shared" si="10"/>
        <v>6</v>
      </c>
      <c r="E380" s="7" t="str">
        <f>VLOOKUP($D380,KeyValues!$P$2:$Q$12,2)</f>
        <v>1* (2nd) - P</v>
      </c>
      <c r="F380" s="2">
        <f t="shared" si="11"/>
        <v>263</v>
      </c>
      <c r="G380" s="8" t="str">
        <f>IF($D380&gt;=5,VLOOKUP(F380,KeyValues!$G$2:$H$601,2),VLOOKUP(F380,KeyValues!$M$2:$N$20,2))</f>
        <v>Tyrogue</v>
      </c>
    </row>
    <row r="381" spans="1:7" x14ac:dyDescent="0.25">
      <c r="A381" t="s">
        <v>3712</v>
      </c>
      <c r="B381" s="5">
        <v>381</v>
      </c>
      <c r="C381" s="6" t="str">
        <f>VLOOKUP($B381+443,KeyValues!$J$2:$K$1401,2)</f>
        <v>Muscle Charm</v>
      </c>
      <c r="D381">
        <f t="shared" si="10"/>
        <v>7</v>
      </c>
      <c r="E381" s="7" t="str">
        <f>VLOOKUP($D381,KeyValues!$P$2:$Q$12,2)</f>
        <v>2* - P</v>
      </c>
      <c r="F381" s="2">
        <f t="shared" si="11"/>
        <v>263</v>
      </c>
      <c r="G381" s="8" t="str">
        <f>IF($D381&gt;=5,VLOOKUP(F381,KeyValues!$G$2:$H$601,2),VLOOKUP(F381,KeyValues!$M$2:$N$20,2))</f>
        <v>Tyrogue</v>
      </c>
    </row>
    <row r="382" spans="1:7" x14ac:dyDescent="0.25">
      <c r="A382" t="s">
        <v>3711</v>
      </c>
      <c r="B382" s="5">
        <v>382</v>
      </c>
      <c r="C382" s="6" t="str">
        <f>VLOOKUP($B382+443,KeyValues!$J$2:$K$1401,2)</f>
        <v>Tyrogue</v>
      </c>
      <c r="D382">
        <f t="shared" si="10"/>
        <v>8</v>
      </c>
      <c r="E382" s="7" t="str">
        <f>VLOOKUP($D382,KeyValues!$P$2:$Q$12,2)</f>
        <v>3* - P</v>
      </c>
      <c r="F382" s="2">
        <f t="shared" si="11"/>
        <v>263</v>
      </c>
      <c r="G382" s="8" t="str">
        <f>IF($D382&gt;=5,VLOOKUP(F382,KeyValues!$G$2:$H$601,2),VLOOKUP(F382,KeyValues!$M$2:$N$20,2))</f>
        <v>Tyrogue</v>
      </c>
    </row>
    <row r="383" spans="1:7" x14ac:dyDescent="0.25">
      <c r="A383" t="s">
        <v>3710</v>
      </c>
      <c r="B383" s="5">
        <v>383</v>
      </c>
      <c r="C383" s="6" t="str">
        <f>VLOOKUP($B383+443,KeyValues!$J$2:$K$1401,2)</f>
        <v>Smooch-Song</v>
      </c>
      <c r="D383">
        <f t="shared" si="10"/>
        <v>5</v>
      </c>
      <c r="E383" s="7" t="str">
        <f>VLOOKUP($D383,KeyValues!$P$2:$Q$12,2)</f>
        <v>1* (1st) - P</v>
      </c>
      <c r="F383" s="2">
        <f t="shared" si="11"/>
        <v>265</v>
      </c>
      <c r="G383" s="8" t="str">
        <f>IF($D383&gt;=5,VLOOKUP(F383,KeyValues!$G$2:$H$601,2),VLOOKUP(F383,KeyValues!$M$2:$N$20,2))</f>
        <v>Smoochum</v>
      </c>
    </row>
    <row r="384" spans="1:7" x14ac:dyDescent="0.25">
      <c r="A384" t="s">
        <v>3709</v>
      </c>
      <c r="B384" s="5">
        <v>384</v>
      </c>
      <c r="C384" s="6" t="str">
        <f>VLOOKUP($B384+443,KeyValues!$J$2:$K$1401,2)</f>
        <v>Smooch-Card</v>
      </c>
      <c r="D384">
        <f t="shared" si="10"/>
        <v>6</v>
      </c>
      <c r="E384" s="7" t="str">
        <f>VLOOKUP($D384,KeyValues!$P$2:$Q$12,2)</f>
        <v>1* (2nd) - P</v>
      </c>
      <c r="F384" s="2">
        <f t="shared" si="11"/>
        <v>265</v>
      </c>
      <c r="G384" s="8" t="str">
        <f>IF($D384&gt;=5,VLOOKUP(F384,KeyValues!$G$2:$H$601,2),VLOOKUP(F384,KeyValues!$M$2:$N$20,2))</f>
        <v>Smoochum</v>
      </c>
    </row>
    <row r="385" spans="1:7" x14ac:dyDescent="0.25">
      <c r="A385" t="s">
        <v>3708</v>
      </c>
      <c r="B385" s="5">
        <v>385</v>
      </c>
      <c r="C385" s="6" t="str">
        <f>VLOOKUP($B385+443,KeyValues!$J$2:$K$1401,2)</f>
        <v>Kiss Charm</v>
      </c>
      <c r="D385">
        <f t="shared" ref="D385:D448" si="12">HEX2DEC(MID($A385,4,2)&amp;MID($A385,1,2))</f>
        <v>7</v>
      </c>
      <c r="E385" s="7" t="str">
        <f>VLOOKUP($D385,KeyValues!$P$2:$Q$12,2)</f>
        <v>2* - P</v>
      </c>
      <c r="F385" s="2">
        <f t="shared" ref="F385:F448" si="13">HEX2DEC(MID($A385,10,2)&amp;MID($A385,7,2))</f>
        <v>265</v>
      </c>
      <c r="G385" s="8" t="str">
        <f>IF($D385&gt;=5,VLOOKUP(F385,KeyValues!$G$2:$H$601,2),VLOOKUP(F385,KeyValues!$M$2:$N$20,2))</f>
        <v>Smoochum</v>
      </c>
    </row>
    <row r="386" spans="1:7" x14ac:dyDescent="0.25">
      <c r="A386" t="s">
        <v>3707</v>
      </c>
      <c r="B386" s="5">
        <v>386</v>
      </c>
      <c r="C386" s="6" t="str">
        <f>VLOOKUP($B386+443,KeyValues!$J$2:$K$1401,2)</f>
        <v>Heart Tiara</v>
      </c>
      <c r="D386">
        <f t="shared" si="12"/>
        <v>8</v>
      </c>
      <c r="E386" s="7" t="str">
        <f>VLOOKUP($D386,KeyValues!$P$2:$Q$12,2)</f>
        <v>3* - P</v>
      </c>
      <c r="F386" s="2">
        <f t="shared" si="13"/>
        <v>265</v>
      </c>
      <c r="G386" s="8" t="str">
        <f>IF($D386&gt;=5,VLOOKUP(F386,KeyValues!$G$2:$H$601,2),VLOOKUP(F386,KeyValues!$M$2:$N$20,2))</f>
        <v>Smoochum</v>
      </c>
    </row>
    <row r="387" spans="1:7" x14ac:dyDescent="0.25">
      <c r="A387" t="s">
        <v>3706</v>
      </c>
      <c r="B387" s="5">
        <v>387</v>
      </c>
      <c r="C387" s="6" t="str">
        <f>VLOOKUP($B387+443,KeyValues!$J$2:$K$1401,2)</f>
        <v>Jynx Song</v>
      </c>
      <c r="D387">
        <f t="shared" si="12"/>
        <v>5</v>
      </c>
      <c r="E387" s="7" t="str">
        <f>VLOOKUP($D387,KeyValues!$P$2:$Q$12,2)</f>
        <v>1* (1st) - P</v>
      </c>
      <c r="F387" s="2">
        <f t="shared" si="13"/>
        <v>265</v>
      </c>
      <c r="G387" s="8" t="str">
        <f>IF($D387&gt;=5,VLOOKUP(F387,KeyValues!$G$2:$H$601,2),VLOOKUP(F387,KeyValues!$M$2:$N$20,2))</f>
        <v>Smoochum</v>
      </c>
    </row>
    <row r="388" spans="1:7" x14ac:dyDescent="0.25">
      <c r="A388" t="s">
        <v>3705</v>
      </c>
      <c r="B388" s="5">
        <v>388</v>
      </c>
      <c r="C388" s="6" t="str">
        <f>VLOOKUP($B388+443,KeyValues!$J$2:$K$1401,2)</f>
        <v>Jynx Card</v>
      </c>
      <c r="D388">
        <f t="shared" si="12"/>
        <v>6</v>
      </c>
      <c r="E388" s="7" t="str">
        <f>VLOOKUP($D388,KeyValues!$P$2:$Q$12,2)</f>
        <v>1* (2nd) - P</v>
      </c>
      <c r="F388" s="2">
        <f t="shared" si="13"/>
        <v>265</v>
      </c>
      <c r="G388" s="8" t="str">
        <f>IF($D388&gt;=5,VLOOKUP(F388,KeyValues!$G$2:$H$601,2),VLOOKUP(F388,KeyValues!$M$2:$N$20,2))</f>
        <v>Smoochum</v>
      </c>
    </row>
    <row r="389" spans="1:7" x14ac:dyDescent="0.25">
      <c r="A389" t="s">
        <v>3704</v>
      </c>
      <c r="B389" s="5">
        <v>389</v>
      </c>
      <c r="C389" s="6" t="str">
        <f>VLOOKUP($B389+443,KeyValues!$J$2:$K$1401,2)</f>
        <v>Frozen Ore</v>
      </c>
      <c r="D389">
        <f t="shared" si="12"/>
        <v>7</v>
      </c>
      <c r="E389" s="7" t="str">
        <f>VLOOKUP($D389,KeyValues!$P$2:$Q$12,2)</f>
        <v>2* - P</v>
      </c>
      <c r="F389" s="2">
        <f t="shared" si="13"/>
        <v>265</v>
      </c>
      <c r="G389" s="8" t="str">
        <f>IF($D389&gt;=5,VLOOKUP(F389,KeyValues!$G$2:$H$601,2),VLOOKUP(F389,KeyValues!$M$2:$N$20,2))</f>
        <v>Smoochum</v>
      </c>
    </row>
    <row r="390" spans="1:7" x14ac:dyDescent="0.25">
      <c r="A390" t="s">
        <v>3703</v>
      </c>
      <c r="B390" s="5">
        <v>390</v>
      </c>
      <c r="C390" s="6" t="str">
        <f>VLOOKUP($B390+443,KeyValues!$J$2:$K$1401,2)</f>
        <v>Ruin Scarf</v>
      </c>
      <c r="D390">
        <f t="shared" si="12"/>
        <v>8</v>
      </c>
      <c r="E390" s="7" t="str">
        <f>VLOOKUP($D390,KeyValues!$P$2:$Q$12,2)</f>
        <v>3* - P</v>
      </c>
      <c r="F390" s="2">
        <f t="shared" si="13"/>
        <v>265</v>
      </c>
      <c r="G390" s="8" t="str">
        <f>IF($D390&gt;=5,VLOOKUP(F390,KeyValues!$G$2:$H$601,2),VLOOKUP(F390,KeyValues!$M$2:$N$20,2))</f>
        <v>Smoochum</v>
      </c>
    </row>
    <row r="391" spans="1:7" x14ac:dyDescent="0.25">
      <c r="A391" t="s">
        <v>3702</v>
      </c>
      <c r="B391" s="5">
        <v>391</v>
      </c>
      <c r="C391" s="6" t="str">
        <f>VLOOKUP($B391+443,KeyValues!$J$2:$K$1401,2)</f>
        <v>Elekid Claw</v>
      </c>
      <c r="D391">
        <f t="shared" si="12"/>
        <v>5</v>
      </c>
      <c r="E391" s="7" t="str">
        <f>VLOOKUP($D391,KeyValues!$P$2:$Q$12,2)</f>
        <v>1* (1st) - P</v>
      </c>
      <c r="F391" s="2">
        <f t="shared" si="13"/>
        <v>266</v>
      </c>
      <c r="G391" s="8" t="str">
        <f>IF($D391&gt;=5,VLOOKUP(F391,KeyValues!$G$2:$H$601,2),VLOOKUP(F391,KeyValues!$M$2:$N$20,2))</f>
        <v>Elekid</v>
      </c>
    </row>
    <row r="392" spans="1:7" x14ac:dyDescent="0.25">
      <c r="A392" t="s">
        <v>3701</v>
      </c>
      <c r="B392" s="5">
        <v>392</v>
      </c>
      <c r="C392" s="6" t="str">
        <f>VLOOKUP($B392+443,KeyValues!$J$2:$K$1401,2)</f>
        <v>Elekid Card</v>
      </c>
      <c r="D392">
        <f t="shared" si="12"/>
        <v>6</v>
      </c>
      <c r="E392" s="7" t="str">
        <f>VLOOKUP($D392,KeyValues!$P$2:$Q$12,2)</f>
        <v>1* (2nd) - P</v>
      </c>
      <c r="F392" s="2">
        <f t="shared" si="13"/>
        <v>266</v>
      </c>
      <c r="G392" s="8" t="str">
        <f>IF($D392&gt;=5,VLOOKUP(F392,KeyValues!$G$2:$H$601,2),VLOOKUP(F392,KeyValues!$M$2:$N$20,2))</f>
        <v>Elekid</v>
      </c>
    </row>
    <row r="393" spans="1:7" x14ac:dyDescent="0.25">
      <c r="A393" t="s">
        <v>3700</v>
      </c>
      <c r="B393" s="5">
        <v>393</v>
      </c>
      <c r="C393" s="6" t="str">
        <f>VLOOKUP($B393+443,KeyValues!$J$2:$K$1401,2)</f>
        <v>Jolt Charm</v>
      </c>
      <c r="D393">
        <f t="shared" si="12"/>
        <v>7</v>
      </c>
      <c r="E393" s="7" t="str">
        <f>VLOOKUP($D393,KeyValues!$P$2:$Q$12,2)</f>
        <v>2* - P</v>
      </c>
      <c r="F393" s="2">
        <f t="shared" si="13"/>
        <v>266</v>
      </c>
      <c r="G393" s="8" t="str">
        <f>IF($D393&gt;=5,VLOOKUP(F393,KeyValues!$G$2:$H$601,2),VLOOKUP(F393,KeyValues!$M$2:$N$20,2))</f>
        <v>Elekid</v>
      </c>
    </row>
    <row r="394" spans="1:7" x14ac:dyDescent="0.25">
      <c r="A394" t="s">
        <v>3699</v>
      </c>
      <c r="B394" s="5">
        <v>394</v>
      </c>
      <c r="C394" s="6" t="str">
        <f>VLOOKUP($B394+443,KeyValues!$J$2:$K$1401,2)</f>
        <v>Current Ring</v>
      </c>
      <c r="D394">
        <f t="shared" si="12"/>
        <v>8</v>
      </c>
      <c r="E394" s="7" t="str">
        <f>VLOOKUP($D394,KeyValues!$P$2:$Q$12,2)</f>
        <v>3* - P</v>
      </c>
      <c r="F394" s="2">
        <f t="shared" si="13"/>
        <v>266</v>
      </c>
      <c r="G394" s="8" t="str">
        <f>IF($D394&gt;=5,VLOOKUP(F394,KeyValues!$G$2:$H$601,2),VLOOKUP(F394,KeyValues!$M$2:$N$20,2))</f>
        <v>Elekid</v>
      </c>
    </row>
    <row r="395" spans="1:7" x14ac:dyDescent="0.25">
      <c r="A395" t="s">
        <v>3698</v>
      </c>
      <c r="B395" s="5">
        <v>395</v>
      </c>
      <c r="C395" s="6" t="str">
        <f>VLOOKUP($B395+443,KeyValues!$J$2:$K$1401,2)</f>
        <v>Electa-Claw</v>
      </c>
      <c r="D395">
        <f t="shared" si="12"/>
        <v>5</v>
      </c>
      <c r="E395" s="7" t="str">
        <f>VLOOKUP($D395,KeyValues!$P$2:$Q$12,2)</f>
        <v>1* (1st) - P</v>
      </c>
      <c r="F395" s="2">
        <f t="shared" si="13"/>
        <v>266</v>
      </c>
      <c r="G395" s="8" t="str">
        <f>IF($D395&gt;=5,VLOOKUP(F395,KeyValues!$G$2:$H$601,2),VLOOKUP(F395,KeyValues!$M$2:$N$20,2))</f>
        <v>Elekid</v>
      </c>
    </row>
    <row r="396" spans="1:7" x14ac:dyDescent="0.25">
      <c r="A396" t="s">
        <v>3697</v>
      </c>
      <c r="B396" s="5">
        <v>396</v>
      </c>
      <c r="C396" s="6" t="str">
        <f>VLOOKUP($B396+443,KeyValues!$J$2:$K$1401,2)</f>
        <v>Electa-Fang</v>
      </c>
      <c r="D396">
        <f t="shared" si="12"/>
        <v>6</v>
      </c>
      <c r="E396" s="7" t="str">
        <f>VLOOKUP($D396,KeyValues!$P$2:$Q$12,2)</f>
        <v>1* (2nd) - P</v>
      </c>
      <c r="F396" s="2">
        <f t="shared" si="13"/>
        <v>266</v>
      </c>
      <c r="G396" s="8" t="str">
        <f>IF($D396&gt;=5,VLOOKUP(F396,KeyValues!$G$2:$H$601,2),VLOOKUP(F396,KeyValues!$M$2:$N$20,2))</f>
        <v>Elekid</v>
      </c>
    </row>
    <row r="397" spans="1:7" x14ac:dyDescent="0.25">
      <c r="A397" t="s">
        <v>3696</v>
      </c>
      <c r="B397" s="5">
        <v>397</v>
      </c>
      <c r="C397" s="6" t="str">
        <f>VLOOKUP($B397+443,KeyValues!$J$2:$K$1401,2)</f>
        <v>Charge Seal</v>
      </c>
      <c r="D397">
        <f t="shared" si="12"/>
        <v>7</v>
      </c>
      <c r="E397" s="7" t="str">
        <f>VLOOKUP($D397,KeyValues!$P$2:$Q$12,2)</f>
        <v>2* - P</v>
      </c>
      <c r="F397" s="2">
        <f t="shared" si="13"/>
        <v>266</v>
      </c>
      <c r="G397" s="8" t="str">
        <f>IF($D397&gt;=5,VLOOKUP(F397,KeyValues!$G$2:$H$601,2),VLOOKUP(F397,KeyValues!$M$2:$N$20,2))</f>
        <v>Elekid</v>
      </c>
    </row>
    <row r="398" spans="1:7" x14ac:dyDescent="0.25">
      <c r="A398" t="s">
        <v>3695</v>
      </c>
      <c r="B398" s="5">
        <v>398</v>
      </c>
      <c r="C398" s="6" t="str">
        <f>VLOOKUP($B398+443,KeyValues!$J$2:$K$1401,2)</f>
        <v>Volt Bangle</v>
      </c>
      <c r="D398">
        <f t="shared" si="12"/>
        <v>8</v>
      </c>
      <c r="E398" s="7" t="str">
        <f>VLOOKUP($D398,KeyValues!$P$2:$Q$12,2)</f>
        <v>3* - P</v>
      </c>
      <c r="F398" s="2">
        <f t="shared" si="13"/>
        <v>266</v>
      </c>
      <c r="G398" s="8" t="str">
        <f>IF($D398&gt;=5,VLOOKUP(F398,KeyValues!$G$2:$H$601,2),VLOOKUP(F398,KeyValues!$M$2:$N$20,2))</f>
        <v>Elekid</v>
      </c>
    </row>
    <row r="399" spans="1:7" x14ac:dyDescent="0.25">
      <c r="A399" t="s">
        <v>3694</v>
      </c>
      <c r="B399" s="5">
        <v>399</v>
      </c>
      <c r="C399" s="6" t="str">
        <f>VLOOKUP($B399+443,KeyValues!$J$2:$K$1401,2)</f>
        <v>Electi-Claw</v>
      </c>
      <c r="D399">
        <f t="shared" si="12"/>
        <v>5</v>
      </c>
      <c r="E399" s="7" t="str">
        <f>VLOOKUP($D399,KeyValues!$P$2:$Q$12,2)</f>
        <v>1* (1st) - P</v>
      </c>
      <c r="F399" s="2">
        <f t="shared" si="13"/>
        <v>266</v>
      </c>
      <c r="G399" s="8" t="str">
        <f>IF($D399&gt;=5,VLOOKUP(F399,KeyValues!$G$2:$H$601,2),VLOOKUP(F399,KeyValues!$M$2:$N$20,2))</f>
        <v>Elekid</v>
      </c>
    </row>
    <row r="400" spans="1:7" x14ac:dyDescent="0.25">
      <c r="A400" t="s">
        <v>3693</v>
      </c>
      <c r="B400" s="5">
        <v>400</v>
      </c>
      <c r="C400" s="6" t="str">
        <f>VLOOKUP($B400+443,KeyValues!$J$2:$K$1401,2)</f>
        <v>Electi-Card</v>
      </c>
      <c r="D400">
        <f t="shared" si="12"/>
        <v>6</v>
      </c>
      <c r="E400" s="7" t="str">
        <f>VLOOKUP($D400,KeyValues!$P$2:$Q$12,2)</f>
        <v>1* (2nd) - P</v>
      </c>
      <c r="F400" s="2">
        <f t="shared" si="13"/>
        <v>266</v>
      </c>
      <c r="G400" s="8" t="str">
        <f>IF($D400&gt;=5,VLOOKUP(F400,KeyValues!$G$2:$H$601,2),VLOOKUP(F400,KeyValues!$M$2:$N$20,2))</f>
        <v>Elekid</v>
      </c>
    </row>
    <row r="401" spans="1:7" x14ac:dyDescent="0.25">
      <c r="A401" t="s">
        <v>3692</v>
      </c>
      <c r="B401" s="5">
        <v>401</v>
      </c>
      <c r="C401" s="6" t="str">
        <f>VLOOKUP($B401+443,KeyValues!$J$2:$K$1401,2)</f>
        <v>Voltaic Rock</v>
      </c>
      <c r="D401">
        <f t="shared" si="12"/>
        <v>7</v>
      </c>
      <c r="E401" s="7" t="str">
        <f>VLOOKUP($D401,KeyValues!$P$2:$Q$12,2)</f>
        <v>2* - P</v>
      </c>
      <c r="F401" s="2">
        <f t="shared" si="13"/>
        <v>266</v>
      </c>
      <c r="G401" s="8" t="str">
        <f>IF($D401&gt;=5,VLOOKUP(F401,KeyValues!$G$2:$H$601,2),VLOOKUP(F401,KeyValues!$M$2:$N$20,2))</f>
        <v>Elekid</v>
      </c>
    </row>
    <row r="402" spans="1:7" x14ac:dyDescent="0.25">
      <c r="A402" t="s">
        <v>3691</v>
      </c>
      <c r="B402" s="5">
        <v>402</v>
      </c>
      <c r="C402" s="6" t="str">
        <f>VLOOKUP($B402+443,KeyValues!$J$2:$K$1401,2)</f>
        <v>Voltaic Band</v>
      </c>
      <c r="D402">
        <f t="shared" si="12"/>
        <v>8</v>
      </c>
      <c r="E402" s="7" t="str">
        <f>VLOOKUP($D402,KeyValues!$P$2:$Q$12,2)</f>
        <v>3* - P</v>
      </c>
      <c r="F402" s="2">
        <f t="shared" si="13"/>
        <v>266</v>
      </c>
      <c r="G402" s="8" t="str">
        <f>IF($D402&gt;=5,VLOOKUP(F402,KeyValues!$G$2:$H$601,2),VLOOKUP(F402,KeyValues!$M$2:$N$20,2))</f>
        <v>Elekid</v>
      </c>
    </row>
    <row r="403" spans="1:7" x14ac:dyDescent="0.25">
      <c r="A403" t="s">
        <v>3690</v>
      </c>
      <c r="B403" s="5">
        <v>403</v>
      </c>
      <c r="C403" s="6" t="str">
        <f>VLOOKUP($B403+443,KeyValues!$J$2:$K$1401,2)</f>
        <v>Magby Claw</v>
      </c>
      <c r="D403">
        <f t="shared" si="12"/>
        <v>5</v>
      </c>
      <c r="E403" s="7" t="str">
        <f>VLOOKUP($D403,KeyValues!$P$2:$Q$12,2)</f>
        <v>1* (1st) - P</v>
      </c>
      <c r="F403" s="2">
        <f t="shared" si="13"/>
        <v>267</v>
      </c>
      <c r="G403" s="8" t="str">
        <f>IF($D403&gt;=5,VLOOKUP(F403,KeyValues!$G$2:$H$601,2),VLOOKUP(F403,KeyValues!$M$2:$N$20,2))</f>
        <v>Magby</v>
      </c>
    </row>
    <row r="404" spans="1:7" x14ac:dyDescent="0.25">
      <c r="A404" t="s">
        <v>3689</v>
      </c>
      <c r="B404" s="5">
        <v>404</v>
      </c>
      <c r="C404" s="6" t="str">
        <f>VLOOKUP($B404+443,KeyValues!$J$2:$K$1401,2)</f>
        <v>Magby Card</v>
      </c>
      <c r="D404">
        <f t="shared" si="12"/>
        <v>6</v>
      </c>
      <c r="E404" s="7" t="str">
        <f>VLOOKUP($D404,KeyValues!$P$2:$Q$12,2)</f>
        <v>1* (2nd) - P</v>
      </c>
      <c r="F404" s="2">
        <f t="shared" si="13"/>
        <v>267</v>
      </c>
      <c r="G404" s="8" t="str">
        <f>IF($D404&gt;=5,VLOOKUP(F404,KeyValues!$G$2:$H$601,2),VLOOKUP(F404,KeyValues!$M$2:$N$20,2))</f>
        <v>Magby</v>
      </c>
    </row>
    <row r="405" spans="1:7" x14ac:dyDescent="0.25">
      <c r="A405" t="s">
        <v>3688</v>
      </c>
      <c r="B405" s="5">
        <v>405</v>
      </c>
      <c r="C405" s="6" t="str">
        <f>VLOOKUP($B405+443,KeyValues!$J$2:$K$1401,2)</f>
        <v>Ember Jewel</v>
      </c>
      <c r="D405">
        <f t="shared" si="12"/>
        <v>7</v>
      </c>
      <c r="E405" s="7" t="str">
        <f>VLOOKUP($D405,KeyValues!$P$2:$Q$12,2)</f>
        <v>2* - P</v>
      </c>
      <c r="F405" s="2">
        <f t="shared" si="13"/>
        <v>267</v>
      </c>
      <c r="G405" s="8" t="str">
        <f>IF($D405&gt;=5,VLOOKUP(F405,KeyValues!$G$2:$H$601,2),VLOOKUP(F405,KeyValues!$M$2:$N$20,2))</f>
        <v>Magby</v>
      </c>
    </row>
    <row r="406" spans="1:7" x14ac:dyDescent="0.25">
      <c r="A406" t="s">
        <v>3687</v>
      </c>
      <c r="B406" s="5">
        <v>406</v>
      </c>
      <c r="C406" s="6" t="str">
        <f>VLOOKUP($B406+443,KeyValues!$J$2:$K$1401,2)</f>
        <v>Coal Ring</v>
      </c>
      <c r="D406">
        <f t="shared" si="12"/>
        <v>8</v>
      </c>
      <c r="E406" s="7" t="str">
        <f>VLOOKUP($D406,KeyValues!$P$2:$Q$12,2)</f>
        <v>3* - P</v>
      </c>
      <c r="F406" s="2">
        <f t="shared" si="13"/>
        <v>267</v>
      </c>
      <c r="G406" s="8" t="str">
        <f>IF($D406&gt;=5,VLOOKUP(F406,KeyValues!$G$2:$H$601,2),VLOOKUP(F406,KeyValues!$M$2:$N$20,2))</f>
        <v>Magby</v>
      </c>
    </row>
    <row r="407" spans="1:7" x14ac:dyDescent="0.25">
      <c r="A407" t="s">
        <v>3686</v>
      </c>
      <c r="B407" s="5">
        <v>407</v>
      </c>
      <c r="C407" s="6" t="str">
        <f>VLOOKUP($B407+443,KeyValues!$J$2:$K$1401,2)</f>
        <v>Magmar Claw</v>
      </c>
      <c r="D407">
        <f t="shared" si="12"/>
        <v>5</v>
      </c>
      <c r="E407" s="7" t="str">
        <f>VLOOKUP($D407,KeyValues!$P$2:$Q$12,2)</f>
        <v>1* (1st) - P</v>
      </c>
      <c r="F407" s="2">
        <f t="shared" si="13"/>
        <v>267</v>
      </c>
      <c r="G407" s="8" t="str">
        <f>IF($D407&gt;=5,VLOOKUP(F407,KeyValues!$G$2:$H$601,2),VLOOKUP(F407,KeyValues!$M$2:$N$20,2))</f>
        <v>Magby</v>
      </c>
    </row>
    <row r="408" spans="1:7" x14ac:dyDescent="0.25">
      <c r="A408" t="s">
        <v>3685</v>
      </c>
      <c r="B408" s="5">
        <v>408</v>
      </c>
      <c r="C408" s="6" t="str">
        <f>VLOOKUP($B408+443,KeyValues!$J$2:$K$1401,2)</f>
        <v>Magmar Card</v>
      </c>
      <c r="D408">
        <f t="shared" si="12"/>
        <v>6</v>
      </c>
      <c r="E408" s="7" t="str">
        <f>VLOOKUP($D408,KeyValues!$P$2:$Q$12,2)</f>
        <v>1* (2nd) - P</v>
      </c>
      <c r="F408" s="2">
        <f t="shared" si="13"/>
        <v>267</v>
      </c>
      <c r="G408" s="8" t="str">
        <f>IF($D408&gt;=5,VLOOKUP(F408,KeyValues!$G$2:$H$601,2),VLOOKUP(F408,KeyValues!$M$2:$N$20,2))</f>
        <v>Magby</v>
      </c>
    </row>
    <row r="409" spans="1:7" x14ac:dyDescent="0.25">
      <c r="A409" t="s">
        <v>3684</v>
      </c>
      <c r="B409" s="5">
        <v>409</v>
      </c>
      <c r="C409" s="6" t="str">
        <f>VLOOKUP($B409+443,KeyValues!$J$2:$K$1401,2)</f>
        <v>Erupt Ore</v>
      </c>
      <c r="D409">
        <f t="shared" si="12"/>
        <v>7</v>
      </c>
      <c r="E409" s="7" t="str">
        <f>VLOOKUP($D409,KeyValues!$P$2:$Q$12,2)</f>
        <v>2* - P</v>
      </c>
      <c r="F409" s="2">
        <f t="shared" si="13"/>
        <v>267</v>
      </c>
      <c r="G409" s="8" t="str">
        <f>IF($D409&gt;=5,VLOOKUP(F409,KeyValues!$G$2:$H$601,2),VLOOKUP(F409,KeyValues!$M$2:$N$20,2))</f>
        <v>Magby</v>
      </c>
    </row>
    <row r="410" spans="1:7" x14ac:dyDescent="0.25">
      <c r="A410" t="s">
        <v>3683</v>
      </c>
      <c r="B410" s="5">
        <v>410</v>
      </c>
      <c r="C410" s="6" t="str">
        <f>VLOOKUP($B410+443,KeyValues!$J$2:$K$1401,2)</f>
        <v>Magma Scarf</v>
      </c>
      <c r="D410">
        <f t="shared" si="12"/>
        <v>8</v>
      </c>
      <c r="E410" s="7" t="str">
        <f>VLOOKUP($D410,KeyValues!$P$2:$Q$12,2)</f>
        <v>3* - P</v>
      </c>
      <c r="F410" s="2">
        <f t="shared" si="13"/>
        <v>267</v>
      </c>
      <c r="G410" s="8" t="str">
        <f>IF($D410&gt;=5,VLOOKUP(F410,KeyValues!$G$2:$H$601,2),VLOOKUP(F410,KeyValues!$M$2:$N$20,2))</f>
        <v>Magby</v>
      </c>
    </row>
    <row r="411" spans="1:7" x14ac:dyDescent="0.25">
      <c r="A411" t="s">
        <v>3682</v>
      </c>
      <c r="B411" s="5">
        <v>411</v>
      </c>
      <c r="C411" s="6" t="str">
        <f>VLOOKUP($B411+443,KeyValues!$J$2:$K$1401,2)</f>
        <v>Magmor-Claw</v>
      </c>
      <c r="D411">
        <f t="shared" si="12"/>
        <v>5</v>
      </c>
      <c r="E411" s="7" t="str">
        <f>VLOOKUP($D411,KeyValues!$P$2:$Q$12,2)</f>
        <v>1* (1st) - P</v>
      </c>
      <c r="F411" s="2">
        <f t="shared" si="13"/>
        <v>267</v>
      </c>
      <c r="G411" s="8" t="str">
        <f>IF($D411&gt;=5,VLOOKUP(F411,KeyValues!$G$2:$H$601,2),VLOOKUP(F411,KeyValues!$M$2:$N$20,2))</f>
        <v>Magby</v>
      </c>
    </row>
    <row r="412" spans="1:7" x14ac:dyDescent="0.25">
      <c r="A412" t="s">
        <v>3681</v>
      </c>
      <c r="B412" s="5">
        <v>412</v>
      </c>
      <c r="C412" s="6" t="str">
        <f>VLOOKUP($B412+443,KeyValues!$J$2:$K$1401,2)</f>
        <v>Magmor-Card</v>
      </c>
      <c r="D412">
        <f t="shared" si="12"/>
        <v>6</v>
      </c>
      <c r="E412" s="7" t="str">
        <f>VLOOKUP($D412,KeyValues!$P$2:$Q$12,2)</f>
        <v>1* (2nd) - P</v>
      </c>
      <c r="F412" s="2">
        <f t="shared" si="13"/>
        <v>267</v>
      </c>
      <c r="G412" s="8" t="str">
        <f>IF($D412&gt;=5,VLOOKUP(F412,KeyValues!$G$2:$H$601,2),VLOOKUP(F412,KeyValues!$M$2:$N$20,2))</f>
        <v>Magby</v>
      </c>
    </row>
    <row r="413" spans="1:7" x14ac:dyDescent="0.25">
      <c r="A413" t="s">
        <v>3680</v>
      </c>
      <c r="B413" s="5">
        <v>413</v>
      </c>
      <c r="C413" s="6" t="str">
        <f>VLOOKUP($B413+443,KeyValues!$J$2:$K$1401,2)</f>
        <v>Vulcan Rock</v>
      </c>
      <c r="D413">
        <f t="shared" si="12"/>
        <v>7</v>
      </c>
      <c r="E413" s="7" t="str">
        <f>VLOOKUP($D413,KeyValues!$P$2:$Q$12,2)</f>
        <v>2* - P</v>
      </c>
      <c r="F413" s="2">
        <f t="shared" si="13"/>
        <v>267</v>
      </c>
      <c r="G413" s="8" t="str">
        <f>IF($D413&gt;=5,VLOOKUP(F413,KeyValues!$G$2:$H$601,2),VLOOKUP(F413,KeyValues!$M$2:$N$20,2))</f>
        <v>Magby</v>
      </c>
    </row>
    <row r="414" spans="1:7" x14ac:dyDescent="0.25">
      <c r="A414" t="s">
        <v>3679</v>
      </c>
      <c r="B414" s="5">
        <v>414</v>
      </c>
      <c r="C414" s="6" t="str">
        <f>VLOOKUP($B414+443,KeyValues!$J$2:$K$1401,2)</f>
        <v>Burning Torc</v>
      </c>
      <c r="D414">
        <f t="shared" si="12"/>
        <v>8</v>
      </c>
      <c r="E414" s="7" t="str">
        <f>VLOOKUP($D414,KeyValues!$P$2:$Q$12,2)</f>
        <v>3* - P</v>
      </c>
      <c r="F414" s="2">
        <f t="shared" si="13"/>
        <v>267</v>
      </c>
      <c r="G414" s="8" t="str">
        <f>IF($D414&gt;=5,VLOOKUP(F414,KeyValues!$G$2:$H$601,2),VLOOKUP(F414,KeyValues!$M$2:$N$20,2))</f>
        <v>Magby</v>
      </c>
    </row>
    <row r="415" spans="1:7" x14ac:dyDescent="0.25">
      <c r="A415" t="s">
        <v>3678</v>
      </c>
      <c r="B415" s="5">
        <v>415</v>
      </c>
      <c r="C415" s="6" t="str">
        <f>VLOOKUP($B415+443,KeyValues!$J$2:$K$1401,2)</f>
        <v>Azuri-Dew</v>
      </c>
      <c r="D415">
        <f t="shared" si="12"/>
        <v>5</v>
      </c>
      <c r="E415" s="7" t="str">
        <f>VLOOKUP($D415,KeyValues!$P$2:$Q$12,2)</f>
        <v>1* (1st) - P</v>
      </c>
      <c r="F415" s="2">
        <f t="shared" si="13"/>
        <v>326</v>
      </c>
      <c r="G415" s="8" t="str">
        <f>IF($D415&gt;=5,VLOOKUP(F415,KeyValues!$G$2:$H$601,2),VLOOKUP(F415,KeyValues!$M$2:$N$20,2))</f>
        <v>Azurill</v>
      </c>
    </row>
    <row r="416" spans="1:7" x14ac:dyDescent="0.25">
      <c r="A416" t="s">
        <v>3677</v>
      </c>
      <c r="B416" s="5">
        <v>416</v>
      </c>
      <c r="C416" s="6" t="str">
        <f>VLOOKUP($B416+443,KeyValues!$J$2:$K$1401,2)</f>
        <v>Azuri-Card</v>
      </c>
      <c r="D416">
        <f t="shared" si="12"/>
        <v>6</v>
      </c>
      <c r="E416" s="7" t="str">
        <f>VLOOKUP($D416,KeyValues!$P$2:$Q$12,2)</f>
        <v>1* (2nd) - P</v>
      </c>
      <c r="F416" s="2">
        <f t="shared" si="13"/>
        <v>326</v>
      </c>
      <c r="G416" s="8" t="str">
        <f>IF($D416&gt;=5,VLOOKUP(F416,KeyValues!$G$2:$H$601,2),VLOOKUP(F416,KeyValues!$M$2:$N$20,2))</f>
        <v>Azurill</v>
      </c>
    </row>
    <row r="417" spans="1:7" x14ac:dyDescent="0.25">
      <c r="A417" t="s">
        <v>3676</v>
      </c>
      <c r="B417" s="5">
        <v>417</v>
      </c>
      <c r="C417" s="6" t="str">
        <f>VLOOKUP($B417+443,KeyValues!$J$2:$K$1401,2)</f>
        <v>Fount Charm</v>
      </c>
      <c r="D417">
        <f t="shared" si="12"/>
        <v>7</v>
      </c>
      <c r="E417" s="7" t="str">
        <f>VLOOKUP($D417,KeyValues!$P$2:$Q$12,2)</f>
        <v>2* - P</v>
      </c>
      <c r="F417" s="2">
        <f t="shared" si="13"/>
        <v>326</v>
      </c>
      <c r="G417" s="8" t="str">
        <f>IF($D417&gt;=5,VLOOKUP(F417,KeyValues!$G$2:$H$601,2),VLOOKUP(F417,KeyValues!$M$2:$N$20,2))</f>
        <v>Azurill</v>
      </c>
    </row>
    <row r="418" spans="1:7" x14ac:dyDescent="0.25">
      <c r="A418" t="s">
        <v>3675</v>
      </c>
      <c r="B418" s="5">
        <v>418</v>
      </c>
      <c r="C418" s="6" t="str">
        <f>VLOOKUP($B418+443,KeyValues!$J$2:$K$1401,2)</f>
        <v>Water Float</v>
      </c>
      <c r="D418">
        <f t="shared" si="12"/>
        <v>8</v>
      </c>
      <c r="E418" s="7" t="str">
        <f>VLOOKUP($D418,KeyValues!$P$2:$Q$12,2)</f>
        <v>3* - P</v>
      </c>
      <c r="F418" s="2">
        <f t="shared" si="13"/>
        <v>326</v>
      </c>
      <c r="G418" s="8" t="str">
        <f>IF($D418&gt;=5,VLOOKUP(F418,KeyValues!$G$2:$H$601,2),VLOOKUP(F418,KeyValues!$M$2:$N$20,2))</f>
        <v>Azurill</v>
      </c>
    </row>
    <row r="419" spans="1:7" x14ac:dyDescent="0.25">
      <c r="A419" t="s">
        <v>3674</v>
      </c>
      <c r="B419" s="5">
        <v>419</v>
      </c>
      <c r="C419" s="6" t="str">
        <f>VLOOKUP($B419+443,KeyValues!$J$2:$K$1401,2)</f>
        <v>Marill Dew</v>
      </c>
      <c r="D419">
        <f t="shared" si="12"/>
        <v>5</v>
      </c>
      <c r="E419" s="7" t="str">
        <f>VLOOKUP($D419,KeyValues!$P$2:$Q$12,2)</f>
        <v>1* (1st) - P</v>
      </c>
      <c r="F419" s="2">
        <f t="shared" si="13"/>
        <v>326</v>
      </c>
      <c r="G419" s="8" t="str">
        <f>IF($D419&gt;=5,VLOOKUP(F419,KeyValues!$G$2:$H$601,2),VLOOKUP(F419,KeyValues!$M$2:$N$20,2))</f>
        <v>Azurill</v>
      </c>
    </row>
    <row r="420" spans="1:7" x14ac:dyDescent="0.25">
      <c r="A420" t="s">
        <v>3673</v>
      </c>
      <c r="B420" s="5">
        <v>420</v>
      </c>
      <c r="C420" s="6" t="str">
        <f>VLOOKUP($B420+443,KeyValues!$J$2:$K$1401,2)</f>
        <v>Marill Card</v>
      </c>
      <c r="D420">
        <f t="shared" si="12"/>
        <v>6</v>
      </c>
      <c r="E420" s="7" t="str">
        <f>VLOOKUP($D420,KeyValues!$P$2:$Q$12,2)</f>
        <v>1* (2nd) - P</v>
      </c>
      <c r="F420" s="2">
        <f t="shared" si="13"/>
        <v>326</v>
      </c>
      <c r="G420" s="8" t="str">
        <f>IF($D420&gt;=5,VLOOKUP(F420,KeyValues!$G$2:$H$601,2),VLOOKUP(F420,KeyValues!$M$2:$N$20,2))</f>
        <v>Azurill</v>
      </c>
    </row>
    <row r="421" spans="1:7" x14ac:dyDescent="0.25">
      <c r="A421" t="s">
        <v>3672</v>
      </c>
      <c r="B421" s="5">
        <v>421</v>
      </c>
      <c r="C421" s="6" t="str">
        <f>VLOOKUP($B421+443,KeyValues!$J$2:$K$1401,2)</f>
        <v>Surfer Rock</v>
      </c>
      <c r="D421">
        <f t="shared" si="12"/>
        <v>7</v>
      </c>
      <c r="E421" s="7" t="str">
        <f>VLOOKUP($D421,KeyValues!$P$2:$Q$12,2)</f>
        <v>2* - P</v>
      </c>
      <c r="F421" s="2">
        <f t="shared" si="13"/>
        <v>326</v>
      </c>
      <c r="G421" s="8" t="str">
        <f>IF($D421&gt;=5,VLOOKUP(F421,KeyValues!$G$2:$H$601,2),VLOOKUP(F421,KeyValues!$M$2:$N$20,2))</f>
        <v>Azurill</v>
      </c>
    </row>
    <row r="422" spans="1:7" x14ac:dyDescent="0.25">
      <c r="A422" t="s">
        <v>3671</v>
      </c>
      <c r="B422" s="5">
        <v>422</v>
      </c>
      <c r="C422" s="6" t="str">
        <f>VLOOKUP($B422+443,KeyValues!$J$2:$K$1401,2)</f>
        <v>Brine Scarf</v>
      </c>
      <c r="D422">
        <f t="shared" si="12"/>
        <v>8</v>
      </c>
      <c r="E422" s="7" t="str">
        <f>VLOOKUP($D422,KeyValues!$P$2:$Q$12,2)</f>
        <v>3* - P</v>
      </c>
      <c r="F422" s="2">
        <f t="shared" si="13"/>
        <v>326</v>
      </c>
      <c r="G422" s="8" t="str">
        <f>IF($D422&gt;=5,VLOOKUP(F422,KeyValues!$G$2:$H$601,2),VLOOKUP(F422,KeyValues!$M$2:$N$20,2))</f>
        <v>Azurill</v>
      </c>
    </row>
    <row r="423" spans="1:7" x14ac:dyDescent="0.25">
      <c r="A423" t="s">
        <v>3670</v>
      </c>
      <c r="B423" s="5">
        <v>423</v>
      </c>
      <c r="C423" s="6" t="str">
        <f>VLOOKUP($B423+443,KeyValues!$J$2:$K$1401,2)</f>
        <v>Azuma-Dew</v>
      </c>
      <c r="D423">
        <f t="shared" si="12"/>
        <v>5</v>
      </c>
      <c r="E423" s="7" t="str">
        <f>VLOOKUP($D423,KeyValues!$P$2:$Q$12,2)</f>
        <v>1* (1st) - P</v>
      </c>
      <c r="F423" s="2">
        <f t="shared" si="13"/>
        <v>326</v>
      </c>
      <c r="G423" s="8" t="str">
        <f>IF($D423&gt;=5,VLOOKUP(F423,KeyValues!$G$2:$H$601,2),VLOOKUP(F423,KeyValues!$M$2:$N$20,2))</f>
        <v>Azurill</v>
      </c>
    </row>
    <row r="424" spans="1:7" x14ac:dyDescent="0.25">
      <c r="A424" t="s">
        <v>3669</v>
      </c>
      <c r="B424" s="5">
        <v>424</v>
      </c>
      <c r="C424" s="6" t="str">
        <f>VLOOKUP($B424+443,KeyValues!$J$2:$K$1401,2)</f>
        <v>Azuma-Card</v>
      </c>
      <c r="D424">
        <f t="shared" si="12"/>
        <v>6</v>
      </c>
      <c r="E424" s="7" t="str">
        <f>VLOOKUP($D424,KeyValues!$P$2:$Q$12,2)</f>
        <v>1* (2nd) - P</v>
      </c>
      <c r="F424" s="2">
        <f t="shared" si="13"/>
        <v>326</v>
      </c>
      <c r="G424" s="8" t="str">
        <f>IF($D424&gt;=5,VLOOKUP(F424,KeyValues!$G$2:$H$601,2),VLOOKUP(F424,KeyValues!$M$2:$N$20,2))</f>
        <v>Azurill</v>
      </c>
    </row>
    <row r="425" spans="1:7" x14ac:dyDescent="0.25">
      <c r="A425" t="s">
        <v>3668</v>
      </c>
      <c r="B425" s="5">
        <v>425</v>
      </c>
      <c r="C425" s="6" t="str">
        <f>VLOOKUP($B425+443,KeyValues!$J$2:$K$1401,2)</f>
        <v>Stream Charm</v>
      </c>
      <c r="D425">
        <f t="shared" si="12"/>
        <v>7</v>
      </c>
      <c r="E425" s="7" t="str">
        <f>VLOOKUP($D425,KeyValues!$P$2:$Q$12,2)</f>
        <v>2* - P</v>
      </c>
      <c r="F425" s="2">
        <f t="shared" si="13"/>
        <v>326</v>
      </c>
      <c r="G425" s="8" t="str">
        <f>IF($D425&gt;=5,VLOOKUP(F425,KeyValues!$G$2:$H$601,2),VLOOKUP(F425,KeyValues!$M$2:$N$20,2))</f>
        <v>Azurill</v>
      </c>
    </row>
    <row r="426" spans="1:7" x14ac:dyDescent="0.25">
      <c r="A426" t="s">
        <v>3667</v>
      </c>
      <c r="B426" s="5">
        <v>426</v>
      </c>
      <c r="C426" s="6" t="str">
        <f>VLOOKUP($B426+443,KeyValues!$J$2:$K$1401,2)</f>
        <v>Dotted Scarf</v>
      </c>
      <c r="D426">
        <f t="shared" si="12"/>
        <v>8</v>
      </c>
      <c r="E426" s="7" t="str">
        <f>VLOOKUP($D426,KeyValues!$P$2:$Q$12,2)</f>
        <v>3* - P</v>
      </c>
      <c r="F426" s="2">
        <f t="shared" si="13"/>
        <v>326</v>
      </c>
      <c r="G426" s="8" t="str">
        <f>IF($D426&gt;=5,VLOOKUP(F426,KeyValues!$G$2:$H$601,2),VLOOKUP(F426,KeyValues!$M$2:$N$20,2))</f>
        <v>Azurill</v>
      </c>
    </row>
    <row r="427" spans="1:7" x14ac:dyDescent="0.25">
      <c r="A427" t="s">
        <v>3666</v>
      </c>
      <c r="B427" s="5">
        <v>427</v>
      </c>
      <c r="C427" s="6" t="str">
        <f>VLOOKUP($B427+443,KeyValues!$J$2:$K$1401,2)</f>
        <v>Plusle Tail</v>
      </c>
      <c r="D427">
        <f t="shared" si="12"/>
        <v>5</v>
      </c>
      <c r="E427" s="7" t="str">
        <f>VLOOKUP($D427,KeyValues!$P$2:$Q$12,2)</f>
        <v>1* (1st) - P</v>
      </c>
      <c r="F427" s="2">
        <f t="shared" si="13"/>
        <v>339</v>
      </c>
      <c r="G427" s="8" t="str">
        <f>IF($D427&gt;=5,VLOOKUP(F427,KeyValues!$G$2:$H$601,2),VLOOKUP(F427,KeyValues!$M$2:$N$20,2))</f>
        <v>Plusle</v>
      </c>
    </row>
    <row r="428" spans="1:7" x14ac:dyDescent="0.25">
      <c r="A428" t="s">
        <v>3665</v>
      </c>
      <c r="B428" s="5">
        <v>428</v>
      </c>
      <c r="C428" s="6" t="str">
        <f>VLOOKUP($B428+443,KeyValues!$J$2:$K$1401,2)</f>
        <v>Plusle Card</v>
      </c>
      <c r="D428">
        <f t="shared" si="12"/>
        <v>6</v>
      </c>
      <c r="E428" s="7" t="str">
        <f>VLOOKUP($D428,KeyValues!$P$2:$Q$12,2)</f>
        <v>1* (2nd) - P</v>
      </c>
      <c r="F428" s="2">
        <f t="shared" si="13"/>
        <v>339</v>
      </c>
      <c r="G428" s="8" t="str">
        <f>IF($D428&gt;=5,VLOOKUP(F428,KeyValues!$G$2:$H$601,2),VLOOKUP(F428,KeyValues!$M$2:$N$20,2))</f>
        <v>Plusle</v>
      </c>
    </row>
    <row r="429" spans="1:7" x14ac:dyDescent="0.25">
      <c r="A429" t="s">
        <v>3664</v>
      </c>
      <c r="B429" s="5">
        <v>429</v>
      </c>
      <c r="C429" s="6" t="str">
        <f>VLOOKUP($B429+443,KeyValues!$J$2:$K$1401,2)</f>
        <v>Cheer Rock</v>
      </c>
      <c r="D429">
        <f t="shared" si="12"/>
        <v>7</v>
      </c>
      <c r="E429" s="7" t="str">
        <f>VLOOKUP($D429,KeyValues!$P$2:$Q$12,2)</f>
        <v>2* - P</v>
      </c>
      <c r="F429" s="2">
        <f t="shared" si="13"/>
        <v>339</v>
      </c>
      <c r="G429" s="8" t="str">
        <f>IF($D429&gt;=5,VLOOKUP(F429,KeyValues!$G$2:$H$601,2),VLOOKUP(F429,KeyValues!$M$2:$N$20,2))</f>
        <v>Plusle</v>
      </c>
    </row>
    <row r="430" spans="1:7" x14ac:dyDescent="0.25">
      <c r="A430" t="s">
        <v>3663</v>
      </c>
      <c r="B430" s="5">
        <v>430</v>
      </c>
      <c r="C430" s="6" t="str">
        <f>VLOOKUP($B430+443,KeyValues!$J$2:$K$1401,2)</f>
        <v>Pulse Bow</v>
      </c>
      <c r="D430">
        <f t="shared" si="12"/>
        <v>8</v>
      </c>
      <c r="E430" s="7" t="str">
        <f>VLOOKUP($D430,KeyValues!$P$2:$Q$12,2)</f>
        <v>3* - P</v>
      </c>
      <c r="F430" s="2">
        <f t="shared" si="13"/>
        <v>339</v>
      </c>
      <c r="G430" s="8" t="str">
        <f>IF($D430&gt;=5,VLOOKUP(F430,KeyValues!$G$2:$H$601,2),VLOOKUP(F430,KeyValues!$M$2:$N$20,2))</f>
        <v>Plusle</v>
      </c>
    </row>
    <row r="431" spans="1:7" x14ac:dyDescent="0.25">
      <c r="A431" t="s">
        <v>3662</v>
      </c>
      <c r="B431" s="5">
        <v>431</v>
      </c>
      <c r="C431" s="6" t="str">
        <f>VLOOKUP($B431+443,KeyValues!$J$2:$K$1401,2)</f>
        <v>Minun Tail</v>
      </c>
      <c r="D431">
        <f t="shared" si="12"/>
        <v>5</v>
      </c>
      <c r="E431" s="7" t="str">
        <f>VLOOKUP($D431,KeyValues!$P$2:$Q$12,2)</f>
        <v>1* (1st) - P</v>
      </c>
      <c r="F431" s="2">
        <f t="shared" si="13"/>
        <v>340</v>
      </c>
      <c r="G431" s="8" t="str">
        <f>IF($D431&gt;=5,VLOOKUP(F431,KeyValues!$G$2:$H$601,2),VLOOKUP(F431,KeyValues!$M$2:$N$20,2))</f>
        <v>Minun</v>
      </c>
    </row>
    <row r="432" spans="1:7" x14ac:dyDescent="0.25">
      <c r="A432" t="s">
        <v>3661</v>
      </c>
      <c r="B432" s="5">
        <v>432</v>
      </c>
      <c r="C432" s="6" t="str">
        <f>VLOOKUP($B432+443,KeyValues!$J$2:$K$1401,2)</f>
        <v>Minun Card</v>
      </c>
      <c r="D432">
        <f t="shared" si="12"/>
        <v>6</v>
      </c>
      <c r="E432" s="7" t="str">
        <f>VLOOKUP($D432,KeyValues!$P$2:$Q$12,2)</f>
        <v>1* (2nd) - P</v>
      </c>
      <c r="F432" s="2">
        <f t="shared" si="13"/>
        <v>340</v>
      </c>
      <c r="G432" s="8" t="str">
        <f>IF($D432&gt;=5,VLOOKUP(F432,KeyValues!$G$2:$H$601,2),VLOOKUP(F432,KeyValues!$M$2:$N$20,2))</f>
        <v>Minun</v>
      </c>
    </row>
    <row r="433" spans="1:7" x14ac:dyDescent="0.25">
      <c r="A433" t="s">
        <v>3660</v>
      </c>
      <c r="B433" s="5">
        <v>433</v>
      </c>
      <c r="C433" s="6" t="str">
        <f>VLOOKUP($B433+443,KeyValues!$J$2:$K$1401,2)</f>
        <v>Volt Heart</v>
      </c>
      <c r="D433">
        <f t="shared" si="12"/>
        <v>7</v>
      </c>
      <c r="E433" s="7" t="str">
        <f>VLOOKUP($D433,KeyValues!$P$2:$Q$12,2)</f>
        <v>2* - P</v>
      </c>
      <c r="F433" s="2">
        <f t="shared" si="13"/>
        <v>340</v>
      </c>
      <c r="G433" s="8" t="str">
        <f>IF($D433&gt;=5,VLOOKUP(F433,KeyValues!$G$2:$H$601,2),VLOOKUP(F433,KeyValues!$M$2:$N$20,2))</f>
        <v>Minun</v>
      </c>
    </row>
    <row r="434" spans="1:7" x14ac:dyDescent="0.25">
      <c r="A434" t="s">
        <v>3659</v>
      </c>
      <c r="B434" s="5">
        <v>434</v>
      </c>
      <c r="C434" s="6" t="str">
        <f>VLOOKUP($B434+443,KeyValues!$J$2:$K$1401,2)</f>
        <v>Spark Tie</v>
      </c>
      <c r="D434">
        <f t="shared" si="12"/>
        <v>8</v>
      </c>
      <c r="E434" s="7" t="str">
        <f>VLOOKUP($D434,KeyValues!$P$2:$Q$12,2)</f>
        <v>3* - P</v>
      </c>
      <c r="F434" s="2">
        <f t="shared" si="13"/>
        <v>340</v>
      </c>
      <c r="G434" s="8" t="str">
        <f>IF($D434&gt;=5,VLOOKUP(F434,KeyValues!$G$2:$H$601,2),VLOOKUP(F434,KeyValues!$M$2:$N$20,2))</f>
        <v>Minun</v>
      </c>
    </row>
    <row r="435" spans="1:7" x14ac:dyDescent="0.25">
      <c r="A435" t="s">
        <v>3658</v>
      </c>
      <c r="B435" s="5">
        <v>435</v>
      </c>
      <c r="C435" s="6" t="str">
        <f>VLOOKUP($B435+443,KeyValues!$J$2:$K$1401,2)</f>
        <v>Cast-Dew</v>
      </c>
      <c r="D435">
        <f t="shared" si="12"/>
        <v>5</v>
      </c>
      <c r="E435" s="7" t="str">
        <f>VLOOKUP($D435,KeyValues!$P$2:$Q$12,2)</f>
        <v>1* (1st) - P</v>
      </c>
      <c r="F435" s="2">
        <f t="shared" si="13"/>
        <v>379</v>
      </c>
      <c r="G435" s="8" t="str">
        <f>IF($D435&gt;=5,VLOOKUP(F435,KeyValues!$G$2:$H$601,2),VLOOKUP(F435,KeyValues!$M$2:$N$20,2))</f>
        <v>Castform</v>
      </c>
    </row>
    <row r="436" spans="1:7" x14ac:dyDescent="0.25">
      <c r="A436" t="s">
        <v>3657</v>
      </c>
      <c r="B436" s="5">
        <v>436</v>
      </c>
      <c r="C436" s="6" t="str">
        <f>VLOOKUP($B436+443,KeyValues!$J$2:$K$1401,2)</f>
        <v>Cast-Card</v>
      </c>
      <c r="D436">
        <f t="shared" si="12"/>
        <v>6</v>
      </c>
      <c r="E436" s="7" t="str">
        <f>VLOOKUP($D436,KeyValues!$P$2:$Q$12,2)</f>
        <v>1* (2nd) - P</v>
      </c>
      <c r="F436" s="2">
        <f t="shared" si="13"/>
        <v>379</v>
      </c>
      <c r="G436" s="8" t="str">
        <f>IF($D436&gt;=5,VLOOKUP(F436,KeyValues!$G$2:$H$601,2),VLOOKUP(F436,KeyValues!$M$2:$N$20,2))</f>
        <v>Castform</v>
      </c>
    </row>
    <row r="437" spans="1:7" x14ac:dyDescent="0.25">
      <c r="A437" t="s">
        <v>3656</v>
      </c>
      <c r="B437" s="5">
        <v>437</v>
      </c>
      <c r="C437" s="6" t="str">
        <f>VLOOKUP($B437+443,KeyValues!$J$2:$K$1401,2)</f>
        <v>Cloud Rock</v>
      </c>
      <c r="D437">
        <f t="shared" si="12"/>
        <v>7</v>
      </c>
      <c r="E437" s="7" t="str">
        <f>VLOOKUP($D437,KeyValues!$P$2:$Q$12,2)</f>
        <v>2* - P</v>
      </c>
      <c r="F437" s="2">
        <f t="shared" si="13"/>
        <v>379</v>
      </c>
      <c r="G437" s="8" t="str">
        <f>IF($D437&gt;=5,VLOOKUP(F437,KeyValues!$G$2:$H$601,2),VLOOKUP(F437,KeyValues!$M$2:$N$20,2))</f>
        <v>Castform</v>
      </c>
    </row>
    <row r="438" spans="1:7" x14ac:dyDescent="0.25">
      <c r="A438" t="s">
        <v>3655</v>
      </c>
      <c r="B438" s="5">
        <v>438</v>
      </c>
      <c r="C438" s="6" t="str">
        <f>VLOOKUP($B438+443,KeyValues!$J$2:$K$1401,2)</f>
        <v>Weather Cape</v>
      </c>
      <c r="D438">
        <f t="shared" si="12"/>
        <v>8</v>
      </c>
      <c r="E438" s="7" t="str">
        <f>VLOOKUP($D438,KeyValues!$P$2:$Q$12,2)</f>
        <v>3* - P</v>
      </c>
      <c r="F438" s="2">
        <f t="shared" si="13"/>
        <v>379</v>
      </c>
      <c r="G438" s="8" t="str">
        <f>IF($D438&gt;=5,VLOOKUP(F438,KeyValues!$G$2:$H$601,2),VLOOKUP(F438,KeyValues!$M$2:$N$20,2))</f>
        <v>Castform</v>
      </c>
    </row>
    <row r="439" spans="1:7" x14ac:dyDescent="0.25">
      <c r="A439" t="s">
        <v>3654</v>
      </c>
      <c r="B439" s="5">
        <v>439</v>
      </c>
      <c r="C439" s="6" t="str">
        <f>VLOOKUP($B439+443,KeyValues!$J$2:$K$1401,2)</f>
        <v>Wynaut Tail</v>
      </c>
      <c r="D439">
        <f t="shared" si="12"/>
        <v>5</v>
      </c>
      <c r="E439" s="7" t="str">
        <f>VLOOKUP($D439,KeyValues!$P$2:$Q$12,2)</f>
        <v>1* (1st) - P</v>
      </c>
      <c r="F439" s="2">
        <f t="shared" si="13"/>
        <v>392</v>
      </c>
      <c r="G439" s="8" t="str">
        <f>IF($D439&gt;=5,VLOOKUP(F439,KeyValues!$G$2:$H$601,2),VLOOKUP(F439,KeyValues!$M$2:$N$20,2))</f>
        <v>Wynaut</v>
      </c>
    </row>
    <row r="440" spans="1:7" x14ac:dyDescent="0.25">
      <c r="A440" t="s">
        <v>3653</v>
      </c>
      <c r="B440" s="5">
        <v>440</v>
      </c>
      <c r="C440" s="6" t="str">
        <f>VLOOKUP($B440+443,KeyValues!$J$2:$K$1401,2)</f>
        <v>Wynaut Card</v>
      </c>
      <c r="D440">
        <f t="shared" si="12"/>
        <v>6</v>
      </c>
      <c r="E440" s="7" t="str">
        <f>VLOOKUP($D440,KeyValues!$P$2:$Q$12,2)</f>
        <v>1* (2nd) - P</v>
      </c>
      <c r="F440" s="2">
        <f t="shared" si="13"/>
        <v>392</v>
      </c>
      <c r="G440" s="8" t="str">
        <f>IF($D440&gt;=5,VLOOKUP(F440,KeyValues!$G$2:$H$601,2),VLOOKUP(F440,KeyValues!$M$2:$N$20,2))</f>
        <v>Wynaut</v>
      </c>
    </row>
    <row r="441" spans="1:7" x14ac:dyDescent="0.25">
      <c r="A441" t="s">
        <v>3652</v>
      </c>
      <c r="B441" s="5">
        <v>441</v>
      </c>
      <c r="C441" s="6" t="str">
        <f>VLOOKUP($B441+443,KeyValues!$J$2:$K$1401,2)</f>
        <v>Grin Charm</v>
      </c>
      <c r="D441">
        <f t="shared" si="12"/>
        <v>7</v>
      </c>
      <c r="E441" s="7" t="str">
        <f>VLOOKUP($D441,KeyValues!$P$2:$Q$12,2)</f>
        <v>2* - P</v>
      </c>
      <c r="F441" s="2">
        <f t="shared" si="13"/>
        <v>392</v>
      </c>
      <c r="G441" s="8" t="str">
        <f>IF($D441&gt;=5,VLOOKUP(F441,KeyValues!$G$2:$H$601,2),VLOOKUP(F441,KeyValues!$M$2:$N$20,2))</f>
        <v>Wynaut</v>
      </c>
    </row>
    <row r="442" spans="1:7" x14ac:dyDescent="0.25">
      <c r="A442" t="s">
        <v>3651</v>
      </c>
      <c r="B442" s="5">
        <v>442</v>
      </c>
      <c r="C442" s="6" t="str">
        <f>VLOOKUP($B442+443,KeyValues!$J$2:$K$1401,2)</f>
        <v>Cheery Scarf</v>
      </c>
      <c r="D442">
        <f t="shared" si="12"/>
        <v>8</v>
      </c>
      <c r="E442" s="7" t="str">
        <f>VLOOKUP($D442,KeyValues!$P$2:$Q$12,2)</f>
        <v>3* - P</v>
      </c>
      <c r="F442" s="2">
        <f t="shared" si="13"/>
        <v>392</v>
      </c>
      <c r="G442" s="8" t="str">
        <f>IF($D442&gt;=5,VLOOKUP(F442,KeyValues!$G$2:$H$601,2),VLOOKUP(F442,KeyValues!$M$2:$N$20,2))</f>
        <v>Wynaut</v>
      </c>
    </row>
    <row r="443" spans="1:7" x14ac:dyDescent="0.25">
      <c r="A443" t="s">
        <v>3650</v>
      </c>
      <c r="B443" s="5">
        <v>443</v>
      </c>
      <c r="C443" s="6" t="str">
        <f>VLOOKUP($B443+443,KeyValues!$J$2:$K$1401,2)</f>
        <v>Wobbu-Sweat</v>
      </c>
      <c r="D443">
        <f t="shared" si="12"/>
        <v>5</v>
      </c>
      <c r="E443" s="7" t="str">
        <f>VLOOKUP($D443,KeyValues!$P$2:$Q$12,2)</f>
        <v>1* (1st) - P</v>
      </c>
      <c r="F443" s="2">
        <f t="shared" si="13"/>
        <v>392</v>
      </c>
      <c r="G443" s="8" t="str">
        <f>IF($D443&gt;=5,VLOOKUP(F443,KeyValues!$G$2:$H$601,2),VLOOKUP(F443,KeyValues!$M$2:$N$20,2))</f>
        <v>Wynaut</v>
      </c>
    </row>
    <row r="444" spans="1:7" x14ac:dyDescent="0.25">
      <c r="A444" t="s">
        <v>3649</v>
      </c>
      <c r="B444" s="5">
        <v>444</v>
      </c>
      <c r="C444" s="6" t="str">
        <f>VLOOKUP($B444+443,KeyValues!$J$2:$K$1401,2)</f>
        <v>Wobbu-Card</v>
      </c>
      <c r="D444">
        <f t="shared" si="12"/>
        <v>6</v>
      </c>
      <c r="E444" s="7" t="str">
        <f>VLOOKUP($D444,KeyValues!$P$2:$Q$12,2)</f>
        <v>1* (2nd) - P</v>
      </c>
      <c r="F444" s="2">
        <f t="shared" si="13"/>
        <v>392</v>
      </c>
      <c r="G444" s="8" t="str">
        <f>IF($D444&gt;=5,VLOOKUP(F444,KeyValues!$G$2:$H$601,2),VLOOKUP(F444,KeyValues!$M$2:$N$20,2))</f>
        <v>Wynaut</v>
      </c>
    </row>
    <row r="445" spans="1:7" x14ac:dyDescent="0.25">
      <c r="A445" t="s">
        <v>3648</v>
      </c>
      <c r="B445" s="5">
        <v>445</v>
      </c>
      <c r="C445" s="6" t="str">
        <f>VLOOKUP($B445+443,KeyValues!$J$2:$K$1401,2)</f>
        <v>Endure Rock</v>
      </c>
      <c r="D445">
        <f t="shared" si="12"/>
        <v>7</v>
      </c>
      <c r="E445" s="7" t="str">
        <f>VLOOKUP($D445,KeyValues!$P$2:$Q$12,2)</f>
        <v>2* - P</v>
      </c>
      <c r="F445" s="2">
        <f t="shared" si="13"/>
        <v>392</v>
      </c>
      <c r="G445" s="8" t="str">
        <f>IF($D445&gt;=5,VLOOKUP(F445,KeyValues!$G$2:$H$601,2),VLOOKUP(F445,KeyValues!$M$2:$N$20,2))</f>
        <v>Wynaut</v>
      </c>
    </row>
    <row r="446" spans="1:7" x14ac:dyDescent="0.25">
      <c r="A446" t="s">
        <v>3647</v>
      </c>
      <c r="B446" s="5">
        <v>446</v>
      </c>
      <c r="C446" s="6" t="str">
        <f>VLOOKUP($B446+443,KeyValues!$J$2:$K$1401,2)</f>
        <v>Suffer Scarf</v>
      </c>
      <c r="D446">
        <f t="shared" si="12"/>
        <v>8</v>
      </c>
      <c r="E446" s="7" t="str">
        <f>VLOOKUP($D446,KeyValues!$P$2:$Q$12,2)</f>
        <v>3* - P</v>
      </c>
      <c r="F446" s="2">
        <f t="shared" si="13"/>
        <v>392</v>
      </c>
      <c r="G446" s="8" t="str">
        <f>IF($D446&gt;=5,VLOOKUP(F446,KeyValues!$G$2:$H$601,2),VLOOKUP(F446,KeyValues!$M$2:$N$20,2))</f>
        <v>Wynaut</v>
      </c>
    </row>
    <row r="447" spans="1:7" x14ac:dyDescent="0.25">
      <c r="A447" t="s">
        <v>3646</v>
      </c>
      <c r="B447" s="5">
        <v>447</v>
      </c>
      <c r="C447" s="6" t="str">
        <f>VLOOKUP($B447+443,KeyValues!$J$2:$K$1401,2)</f>
        <v>Bidoof Tooth</v>
      </c>
      <c r="D447">
        <f t="shared" si="12"/>
        <v>5</v>
      </c>
      <c r="E447" s="7" t="str">
        <f>VLOOKUP($D447,KeyValues!$P$2:$Q$12,2)</f>
        <v>1* (1st) - P</v>
      </c>
      <c r="F447" s="2">
        <f t="shared" si="13"/>
        <v>434</v>
      </c>
      <c r="G447" s="8" t="str">
        <f>IF($D447&gt;=5,VLOOKUP(F447,KeyValues!$G$2:$H$601,2),VLOOKUP(F447,KeyValues!$M$2:$N$20,2))</f>
        <v>Bidoof</v>
      </c>
    </row>
    <row r="448" spans="1:7" x14ac:dyDescent="0.25">
      <c r="A448" t="s">
        <v>3645</v>
      </c>
      <c r="B448" s="5">
        <v>448</v>
      </c>
      <c r="C448" s="6" t="str">
        <f>VLOOKUP($B448+443,KeyValues!$J$2:$K$1401,2)</f>
        <v>Bidoof Card</v>
      </c>
      <c r="D448">
        <f t="shared" si="12"/>
        <v>6</v>
      </c>
      <c r="E448" s="7" t="str">
        <f>VLOOKUP($D448,KeyValues!$P$2:$Q$12,2)</f>
        <v>1* (2nd) - P</v>
      </c>
      <c r="F448" s="2">
        <f t="shared" si="13"/>
        <v>434</v>
      </c>
      <c r="G448" s="8" t="str">
        <f>IF($D448&gt;=5,VLOOKUP(F448,KeyValues!$G$2:$H$601,2),VLOOKUP(F448,KeyValues!$M$2:$N$20,2))</f>
        <v>Bidoof</v>
      </c>
    </row>
    <row r="449" spans="1:7" x14ac:dyDescent="0.25">
      <c r="A449" t="s">
        <v>3644</v>
      </c>
      <c r="B449" s="5">
        <v>449</v>
      </c>
      <c r="C449" s="6" t="str">
        <f>VLOOKUP($B449+443,KeyValues!$J$2:$K$1401,2)</f>
        <v>Fall Charm</v>
      </c>
      <c r="D449">
        <f t="shared" ref="D449:D512" si="14">HEX2DEC(MID($A449,4,2)&amp;MID($A449,1,2))</f>
        <v>7</v>
      </c>
      <c r="E449" s="7" t="str">
        <f>VLOOKUP($D449,KeyValues!$P$2:$Q$12,2)</f>
        <v>2* - P</v>
      </c>
      <c r="F449" s="2">
        <f t="shared" ref="F449:F512" si="15">HEX2DEC(MID($A449,10,2)&amp;MID($A449,7,2))</f>
        <v>434</v>
      </c>
      <c r="G449" s="8" t="str">
        <f>IF($D449&gt;=5,VLOOKUP(F449,KeyValues!$G$2:$H$601,2),VLOOKUP(F449,KeyValues!$M$2:$N$20,2))</f>
        <v>Bidoof</v>
      </c>
    </row>
    <row r="450" spans="1:7" x14ac:dyDescent="0.25">
      <c r="A450" t="s">
        <v>3643</v>
      </c>
      <c r="B450" s="5">
        <v>450</v>
      </c>
      <c r="C450" s="6" t="str">
        <f>VLOOKUP($B450+443,KeyValues!$J$2:$K$1401,2)</f>
        <v>Stolid Scarf</v>
      </c>
      <c r="D450">
        <f t="shared" si="14"/>
        <v>8</v>
      </c>
      <c r="E450" s="7" t="str">
        <f>VLOOKUP($D450,KeyValues!$P$2:$Q$12,2)</f>
        <v>3* - P</v>
      </c>
      <c r="F450" s="2">
        <f t="shared" si="15"/>
        <v>434</v>
      </c>
      <c r="G450" s="8" t="str">
        <f>IF($D450&gt;=5,VLOOKUP(F450,KeyValues!$G$2:$H$601,2),VLOOKUP(F450,KeyValues!$M$2:$N$20,2))</f>
        <v>Bidoof</v>
      </c>
    </row>
    <row r="451" spans="1:7" x14ac:dyDescent="0.25">
      <c r="A451" t="s">
        <v>3642</v>
      </c>
      <c r="B451" s="5">
        <v>451</v>
      </c>
      <c r="C451" s="6" t="str">
        <f>VLOOKUP($B451+443,KeyValues!$J$2:$K$1401,2)</f>
        <v>Biba-Tooth</v>
      </c>
      <c r="D451">
        <f t="shared" si="14"/>
        <v>5</v>
      </c>
      <c r="E451" s="7" t="str">
        <f>VLOOKUP($D451,KeyValues!$P$2:$Q$12,2)</f>
        <v>1* (1st) - P</v>
      </c>
      <c r="F451" s="2">
        <f t="shared" si="15"/>
        <v>434</v>
      </c>
      <c r="G451" s="8" t="str">
        <f>IF($D451&gt;=5,VLOOKUP(F451,KeyValues!$G$2:$H$601,2),VLOOKUP(F451,KeyValues!$M$2:$N$20,2))</f>
        <v>Bidoof</v>
      </c>
    </row>
    <row r="452" spans="1:7" x14ac:dyDescent="0.25">
      <c r="A452" t="s">
        <v>3641</v>
      </c>
      <c r="B452" s="5">
        <v>452</v>
      </c>
      <c r="C452" s="6" t="str">
        <f>VLOOKUP($B452+443,KeyValues!$J$2:$K$1401,2)</f>
        <v>Biba-Card</v>
      </c>
      <c r="D452">
        <f t="shared" si="14"/>
        <v>6</v>
      </c>
      <c r="E452" s="7" t="str">
        <f>VLOOKUP($D452,KeyValues!$P$2:$Q$12,2)</f>
        <v>1* (2nd) - P</v>
      </c>
      <c r="F452" s="2">
        <f t="shared" si="15"/>
        <v>434</v>
      </c>
      <c r="G452" s="8" t="str">
        <f>IF($D452&gt;=5,VLOOKUP(F452,KeyValues!$G$2:$H$601,2),VLOOKUP(F452,KeyValues!$M$2:$N$20,2))</f>
        <v>Bidoof</v>
      </c>
    </row>
    <row r="453" spans="1:7" x14ac:dyDescent="0.25">
      <c r="A453" t="s">
        <v>3640</v>
      </c>
      <c r="B453" s="5">
        <v>453</v>
      </c>
      <c r="C453" s="6" t="str">
        <f>VLOOKUP($B453+443,KeyValues!$J$2:$K$1401,2)</f>
        <v>River Charm</v>
      </c>
      <c r="D453">
        <f t="shared" si="14"/>
        <v>7</v>
      </c>
      <c r="E453" s="7" t="str">
        <f>VLOOKUP($D453,KeyValues!$P$2:$Q$12,2)</f>
        <v>2* - P</v>
      </c>
      <c r="F453" s="2">
        <f t="shared" si="15"/>
        <v>434</v>
      </c>
      <c r="G453" s="8" t="str">
        <f>IF($D453&gt;=5,VLOOKUP(F453,KeyValues!$G$2:$H$601,2),VLOOKUP(F453,KeyValues!$M$2:$N$20,2))</f>
        <v>Bidoof</v>
      </c>
    </row>
    <row r="454" spans="1:7" x14ac:dyDescent="0.25">
      <c r="A454" t="s">
        <v>3639</v>
      </c>
      <c r="B454" s="5">
        <v>454</v>
      </c>
      <c r="C454" s="6" t="str">
        <f>VLOOKUP($B454+443,KeyValues!$J$2:$K$1401,2)</f>
        <v>Dam Scarf</v>
      </c>
      <c r="D454">
        <f t="shared" si="14"/>
        <v>8</v>
      </c>
      <c r="E454" s="7" t="str">
        <f>VLOOKUP($D454,KeyValues!$P$2:$Q$12,2)</f>
        <v>3* - P</v>
      </c>
      <c r="F454" s="2">
        <f t="shared" si="15"/>
        <v>434</v>
      </c>
      <c r="G454" s="8" t="str">
        <f>IF($D454&gt;=5,VLOOKUP(F454,KeyValues!$G$2:$H$601,2),VLOOKUP(F454,KeyValues!$M$2:$N$20,2))</f>
        <v>Bidoof</v>
      </c>
    </row>
    <row r="455" spans="1:7" x14ac:dyDescent="0.25">
      <c r="A455" t="s">
        <v>3638</v>
      </c>
      <c r="B455" s="5">
        <v>455</v>
      </c>
      <c r="C455" s="6" t="str">
        <f>VLOOKUP($B455+443,KeyValues!$J$2:$K$1401,2)</f>
        <v>Shinx Claw</v>
      </c>
      <c r="D455">
        <f t="shared" si="14"/>
        <v>5</v>
      </c>
      <c r="E455" s="7" t="str">
        <f>VLOOKUP($D455,KeyValues!$P$2:$Q$12,2)</f>
        <v>1* (1st) - P</v>
      </c>
      <c r="F455" s="2">
        <f t="shared" si="15"/>
        <v>438</v>
      </c>
      <c r="G455" s="8" t="str">
        <f>IF($D455&gt;=5,VLOOKUP(F455,KeyValues!$G$2:$H$601,2),VLOOKUP(F455,KeyValues!$M$2:$N$20,2))</f>
        <v>Shinx</v>
      </c>
    </row>
    <row r="456" spans="1:7" x14ac:dyDescent="0.25">
      <c r="A456" t="s">
        <v>3637</v>
      </c>
      <c r="B456" s="5">
        <v>456</v>
      </c>
      <c r="C456" s="6" t="str">
        <f>VLOOKUP($B456+443,KeyValues!$J$2:$K$1401,2)</f>
        <v>Shinx Fang</v>
      </c>
      <c r="D456">
        <f t="shared" si="14"/>
        <v>6</v>
      </c>
      <c r="E456" s="7" t="str">
        <f>VLOOKUP($D456,KeyValues!$P$2:$Q$12,2)</f>
        <v>1* (2nd) - P</v>
      </c>
      <c r="F456" s="2">
        <f t="shared" si="15"/>
        <v>438</v>
      </c>
      <c r="G456" s="8" t="str">
        <f>IF($D456&gt;=5,VLOOKUP(F456,KeyValues!$G$2:$H$601,2),VLOOKUP(F456,KeyValues!$M$2:$N$20,2))</f>
        <v>Shinx</v>
      </c>
    </row>
    <row r="457" spans="1:7" x14ac:dyDescent="0.25">
      <c r="A457" t="s">
        <v>3636</v>
      </c>
      <c r="B457" s="5">
        <v>457</v>
      </c>
      <c r="C457" s="6" t="str">
        <f>VLOOKUP($B457+443,KeyValues!$J$2:$K$1401,2)</f>
        <v>Flash Tag</v>
      </c>
      <c r="D457">
        <f t="shared" si="14"/>
        <v>7</v>
      </c>
      <c r="E457" s="7" t="str">
        <f>VLOOKUP($D457,KeyValues!$P$2:$Q$12,2)</f>
        <v>2* - P</v>
      </c>
      <c r="F457" s="2">
        <f t="shared" si="15"/>
        <v>438</v>
      </c>
      <c r="G457" s="8" t="str">
        <f>IF($D457&gt;=5,VLOOKUP(F457,KeyValues!$G$2:$H$601,2),VLOOKUP(F457,KeyValues!$M$2:$N$20,2))</f>
        <v>Shinx</v>
      </c>
    </row>
    <row r="458" spans="1:7" x14ac:dyDescent="0.25">
      <c r="A458" t="s">
        <v>3635</v>
      </c>
      <c r="B458" s="5">
        <v>458</v>
      </c>
      <c r="C458" s="6" t="str">
        <f>VLOOKUP($B458+443,KeyValues!$J$2:$K$1401,2)</f>
        <v>Energy Scarf</v>
      </c>
      <c r="D458">
        <f t="shared" si="14"/>
        <v>8</v>
      </c>
      <c r="E458" s="7" t="str">
        <f>VLOOKUP($D458,KeyValues!$P$2:$Q$12,2)</f>
        <v>3* - P</v>
      </c>
      <c r="F458" s="2">
        <f t="shared" si="15"/>
        <v>438</v>
      </c>
      <c r="G458" s="8" t="str">
        <f>IF($D458&gt;=5,VLOOKUP(F458,KeyValues!$G$2:$H$601,2),VLOOKUP(F458,KeyValues!$M$2:$N$20,2))</f>
        <v>Shinx</v>
      </c>
    </row>
    <row r="459" spans="1:7" x14ac:dyDescent="0.25">
      <c r="A459" t="s">
        <v>3634</v>
      </c>
      <c r="B459" s="5">
        <v>459</v>
      </c>
      <c r="C459" s="6" t="str">
        <f>VLOOKUP($B459+443,KeyValues!$J$2:$K$1401,2)</f>
        <v>Luxio Claw</v>
      </c>
      <c r="D459">
        <f t="shared" si="14"/>
        <v>5</v>
      </c>
      <c r="E459" s="7" t="str">
        <f>VLOOKUP($D459,KeyValues!$P$2:$Q$12,2)</f>
        <v>1* (1st) - P</v>
      </c>
      <c r="F459" s="2">
        <f t="shared" si="15"/>
        <v>438</v>
      </c>
      <c r="G459" s="8" t="str">
        <f>IF($D459&gt;=5,VLOOKUP(F459,KeyValues!$G$2:$H$601,2),VLOOKUP(F459,KeyValues!$M$2:$N$20,2))</f>
        <v>Shinx</v>
      </c>
    </row>
    <row r="460" spans="1:7" x14ac:dyDescent="0.25">
      <c r="A460" t="s">
        <v>3633</v>
      </c>
      <c r="B460" s="5">
        <v>460</v>
      </c>
      <c r="C460" s="6" t="str">
        <f>VLOOKUP($B460+443,KeyValues!$J$2:$K$1401,2)</f>
        <v>Luxio Fang</v>
      </c>
      <c r="D460">
        <f t="shared" si="14"/>
        <v>6</v>
      </c>
      <c r="E460" s="7" t="str">
        <f>VLOOKUP($D460,KeyValues!$P$2:$Q$12,2)</f>
        <v>1* (2nd) - P</v>
      </c>
      <c r="F460" s="2">
        <f t="shared" si="15"/>
        <v>438</v>
      </c>
      <c r="G460" s="8" t="str">
        <f>IF($D460&gt;=5,VLOOKUP(F460,KeyValues!$G$2:$H$601,2),VLOOKUP(F460,KeyValues!$M$2:$N$20,2))</f>
        <v>Shinx</v>
      </c>
    </row>
    <row r="461" spans="1:7" x14ac:dyDescent="0.25">
      <c r="A461" t="s">
        <v>3632</v>
      </c>
      <c r="B461" s="5">
        <v>461</v>
      </c>
      <c r="C461" s="6" t="str">
        <f>VLOOKUP($B461+443,KeyValues!$J$2:$K$1401,2)</f>
        <v>Spark Tag</v>
      </c>
      <c r="D461">
        <f t="shared" si="14"/>
        <v>7</v>
      </c>
      <c r="E461" s="7" t="str">
        <f>VLOOKUP($D461,KeyValues!$P$2:$Q$12,2)</f>
        <v>2* - P</v>
      </c>
      <c r="F461" s="2">
        <f t="shared" si="15"/>
        <v>438</v>
      </c>
      <c r="G461" s="8" t="str">
        <f>IF($D461&gt;=5,VLOOKUP(F461,KeyValues!$G$2:$H$601,2),VLOOKUP(F461,KeyValues!$M$2:$N$20,2))</f>
        <v>Shinx</v>
      </c>
    </row>
    <row r="462" spans="1:7" x14ac:dyDescent="0.25">
      <c r="A462" t="s">
        <v>3631</v>
      </c>
      <c r="B462" s="5">
        <v>462</v>
      </c>
      <c r="C462" s="6" t="str">
        <f>VLOOKUP($B462+443,KeyValues!$J$2:$K$1401,2)</f>
        <v>Spark Scarf</v>
      </c>
      <c r="D462">
        <f t="shared" si="14"/>
        <v>8</v>
      </c>
      <c r="E462" s="7" t="str">
        <f>VLOOKUP($D462,KeyValues!$P$2:$Q$12,2)</f>
        <v>3* - P</v>
      </c>
      <c r="F462" s="2">
        <f t="shared" si="15"/>
        <v>438</v>
      </c>
      <c r="G462" s="8" t="str">
        <f>IF($D462&gt;=5,VLOOKUP(F462,KeyValues!$G$2:$H$601,2),VLOOKUP(F462,KeyValues!$M$2:$N$20,2))</f>
        <v>Shinx</v>
      </c>
    </row>
    <row r="463" spans="1:7" x14ac:dyDescent="0.25">
      <c r="A463" t="s">
        <v>3630</v>
      </c>
      <c r="B463" s="5">
        <v>463</v>
      </c>
      <c r="C463" s="6" t="str">
        <f>VLOOKUP($B463+443,KeyValues!$J$2:$K$1401,2)</f>
        <v>Luxray Claw</v>
      </c>
      <c r="D463">
        <f t="shared" si="14"/>
        <v>5</v>
      </c>
      <c r="E463" s="7" t="str">
        <f>VLOOKUP($D463,KeyValues!$P$2:$Q$12,2)</f>
        <v>1* (1st) - P</v>
      </c>
      <c r="F463" s="2">
        <f t="shared" si="15"/>
        <v>438</v>
      </c>
      <c r="G463" s="8" t="str">
        <f>IF($D463&gt;=5,VLOOKUP(F463,KeyValues!$G$2:$H$601,2),VLOOKUP(F463,KeyValues!$M$2:$N$20,2))</f>
        <v>Shinx</v>
      </c>
    </row>
    <row r="464" spans="1:7" x14ac:dyDescent="0.25">
      <c r="A464" t="s">
        <v>3629</v>
      </c>
      <c r="B464" s="5">
        <v>464</v>
      </c>
      <c r="C464" s="6" t="str">
        <f>VLOOKUP($B464+443,KeyValues!$J$2:$K$1401,2)</f>
        <v>Luxray Fang</v>
      </c>
      <c r="D464">
        <f t="shared" si="14"/>
        <v>6</v>
      </c>
      <c r="E464" s="7" t="str">
        <f>VLOOKUP($D464,KeyValues!$P$2:$Q$12,2)</f>
        <v>1* (2nd) - P</v>
      </c>
      <c r="F464" s="2">
        <f t="shared" si="15"/>
        <v>438</v>
      </c>
      <c r="G464" s="8" t="str">
        <f>IF($D464&gt;=5,VLOOKUP(F464,KeyValues!$G$2:$H$601,2),VLOOKUP(F464,KeyValues!$M$2:$N$20,2))</f>
        <v>Shinx</v>
      </c>
    </row>
    <row r="465" spans="1:7" x14ac:dyDescent="0.25">
      <c r="A465" t="s">
        <v>3628</v>
      </c>
      <c r="B465" s="5">
        <v>465</v>
      </c>
      <c r="C465" s="6" t="str">
        <f>VLOOKUP($B465+443,KeyValues!$J$2:$K$1401,2)</f>
        <v>Glare Tag</v>
      </c>
      <c r="D465">
        <f t="shared" si="14"/>
        <v>7</v>
      </c>
      <c r="E465" s="7" t="str">
        <f>VLOOKUP($D465,KeyValues!$P$2:$Q$12,2)</f>
        <v>2* - P</v>
      </c>
      <c r="F465" s="2">
        <f t="shared" si="15"/>
        <v>438</v>
      </c>
      <c r="G465" s="8" t="str">
        <f>IF($D465&gt;=5,VLOOKUP(F465,KeyValues!$G$2:$H$601,2),VLOOKUP(F465,KeyValues!$M$2:$N$20,2))</f>
        <v>Shinx</v>
      </c>
    </row>
    <row r="466" spans="1:7" x14ac:dyDescent="0.25">
      <c r="A466" t="s">
        <v>3627</v>
      </c>
      <c r="B466" s="5">
        <v>466</v>
      </c>
      <c r="C466" s="6" t="str">
        <f>VLOOKUP($B466+443,KeyValues!$J$2:$K$1401,2)</f>
        <v>Glare Sash</v>
      </c>
      <c r="D466">
        <f t="shared" si="14"/>
        <v>8</v>
      </c>
      <c r="E466" s="7" t="str">
        <f>VLOOKUP($D466,KeyValues!$P$2:$Q$12,2)</f>
        <v>3* - P</v>
      </c>
      <c r="F466" s="2">
        <f t="shared" si="15"/>
        <v>438</v>
      </c>
      <c r="G466" s="8" t="str">
        <f>IF($D466&gt;=5,VLOOKUP(F466,KeyValues!$G$2:$H$601,2),VLOOKUP(F466,KeyValues!$M$2:$N$20,2))</f>
        <v>Shinx</v>
      </c>
    </row>
    <row r="467" spans="1:7" x14ac:dyDescent="0.25">
      <c r="A467" t="s">
        <v>3626</v>
      </c>
      <c r="B467" s="5">
        <v>467</v>
      </c>
      <c r="C467" s="6" t="str">
        <f>VLOOKUP($B467+443,KeyValues!$J$2:$K$1401,2)</f>
        <v>Pachi-Tooth</v>
      </c>
      <c r="D467">
        <f t="shared" si="14"/>
        <v>5</v>
      </c>
      <c r="E467" s="7" t="str">
        <f>VLOOKUP($D467,KeyValues!$P$2:$Q$12,2)</f>
        <v>1* (1st) - P</v>
      </c>
      <c r="F467" s="2">
        <f t="shared" si="15"/>
        <v>456</v>
      </c>
      <c r="G467" s="8" t="str">
        <f>IF($D467&gt;=5,VLOOKUP(F467,KeyValues!$G$2:$H$601,2),VLOOKUP(F467,KeyValues!$M$2:$N$20,2))</f>
        <v>Pachirisu</v>
      </c>
    </row>
    <row r="468" spans="1:7" x14ac:dyDescent="0.25">
      <c r="A468" t="s">
        <v>3625</v>
      </c>
      <c r="B468" s="5">
        <v>468</v>
      </c>
      <c r="C468" s="6" t="str">
        <f>VLOOKUP($B468+443,KeyValues!$J$2:$K$1401,2)</f>
        <v>Pachi-Card</v>
      </c>
      <c r="D468">
        <f t="shared" si="14"/>
        <v>6</v>
      </c>
      <c r="E468" s="7" t="str">
        <f>VLOOKUP($D468,KeyValues!$P$2:$Q$12,2)</f>
        <v>1* (2nd) - P</v>
      </c>
      <c r="F468" s="2">
        <f t="shared" si="15"/>
        <v>456</v>
      </c>
      <c r="G468" s="8" t="str">
        <f>IF($D468&gt;=5,VLOOKUP(F468,KeyValues!$G$2:$H$601,2),VLOOKUP(F468,KeyValues!$M$2:$N$20,2))</f>
        <v>Pachirisu</v>
      </c>
    </row>
    <row r="469" spans="1:7" x14ac:dyDescent="0.25">
      <c r="A469" t="s">
        <v>3624</v>
      </c>
      <c r="B469" s="5">
        <v>469</v>
      </c>
      <c r="C469" s="6" t="str">
        <f>VLOOKUP($B469+443,KeyValues!$J$2:$K$1401,2)</f>
        <v>Rouse Charm</v>
      </c>
      <c r="D469">
        <f t="shared" si="14"/>
        <v>7</v>
      </c>
      <c r="E469" s="7" t="str">
        <f>VLOOKUP($D469,KeyValues!$P$2:$Q$12,2)</f>
        <v>2* - P</v>
      </c>
      <c r="F469" s="2">
        <f t="shared" si="15"/>
        <v>456</v>
      </c>
      <c r="G469" s="8" t="str">
        <f>IF($D469&gt;=5,VLOOKUP(F469,KeyValues!$G$2:$H$601,2),VLOOKUP(F469,KeyValues!$M$2:$N$20,2))</f>
        <v>Pachirisu</v>
      </c>
    </row>
    <row r="470" spans="1:7" x14ac:dyDescent="0.25">
      <c r="A470" t="s">
        <v>3623</v>
      </c>
      <c r="B470" s="5">
        <v>470</v>
      </c>
      <c r="C470" s="6" t="str">
        <f>VLOOKUP($B470+443,KeyValues!$J$2:$K$1401,2)</f>
        <v>Miracle Bow</v>
      </c>
      <c r="D470">
        <f t="shared" si="14"/>
        <v>8</v>
      </c>
      <c r="E470" s="7" t="str">
        <f>VLOOKUP($D470,KeyValues!$P$2:$Q$12,2)</f>
        <v>3* - P</v>
      </c>
      <c r="F470" s="2">
        <f t="shared" si="15"/>
        <v>456</v>
      </c>
      <c r="G470" s="8" t="str">
        <f>IF($D470&gt;=5,VLOOKUP(F470,KeyValues!$G$2:$H$601,2),VLOOKUP(F470,KeyValues!$M$2:$N$20,2))</f>
        <v>Pachirisu</v>
      </c>
    </row>
    <row r="471" spans="1:7" x14ac:dyDescent="0.25">
      <c r="A471" t="s">
        <v>3622</v>
      </c>
      <c r="B471" s="5">
        <v>471</v>
      </c>
      <c r="C471" s="6" t="str">
        <f>VLOOKUP($B471+443,KeyValues!$J$2:$K$1401,2)</f>
        <v>Buizel Fang</v>
      </c>
      <c r="D471">
        <f t="shared" si="14"/>
        <v>5</v>
      </c>
      <c r="E471" s="7" t="str">
        <f>VLOOKUP($D471,KeyValues!$P$2:$Q$12,2)</f>
        <v>1* (1st) - P</v>
      </c>
      <c r="F471" s="2">
        <f t="shared" si="15"/>
        <v>457</v>
      </c>
      <c r="G471" s="8" t="str">
        <f>IF($D471&gt;=5,VLOOKUP(F471,KeyValues!$G$2:$H$601,2),VLOOKUP(F471,KeyValues!$M$2:$N$20,2))</f>
        <v>Buizel</v>
      </c>
    </row>
    <row r="472" spans="1:7" x14ac:dyDescent="0.25">
      <c r="A472" t="s">
        <v>3621</v>
      </c>
      <c r="B472" s="5">
        <v>472</v>
      </c>
      <c r="C472" s="6" t="str">
        <f>VLOOKUP($B472+443,KeyValues!$J$2:$K$1401,2)</f>
        <v>Buizel Card</v>
      </c>
      <c r="D472">
        <f t="shared" si="14"/>
        <v>6</v>
      </c>
      <c r="E472" s="7" t="str">
        <f>VLOOKUP($D472,KeyValues!$P$2:$Q$12,2)</f>
        <v>1* (2nd) - P</v>
      </c>
      <c r="F472" s="2">
        <f t="shared" si="15"/>
        <v>457</v>
      </c>
      <c r="G472" s="8" t="str">
        <f>IF($D472&gt;=5,VLOOKUP(F472,KeyValues!$G$2:$H$601,2),VLOOKUP(F472,KeyValues!$M$2:$N$20,2))</f>
        <v>Buizel</v>
      </c>
    </row>
    <row r="473" spans="1:7" x14ac:dyDescent="0.25">
      <c r="A473" t="s">
        <v>3620</v>
      </c>
      <c r="B473" s="5">
        <v>473</v>
      </c>
      <c r="C473" s="6" t="str">
        <f>VLOOKUP($B473+443,KeyValues!$J$2:$K$1401,2)</f>
        <v>Swimmer Rock</v>
      </c>
      <c r="D473">
        <f t="shared" si="14"/>
        <v>7</v>
      </c>
      <c r="E473" s="7" t="str">
        <f>VLOOKUP($D473,KeyValues!$P$2:$Q$12,2)</f>
        <v>2* - P</v>
      </c>
      <c r="F473" s="2">
        <f t="shared" si="15"/>
        <v>457</v>
      </c>
      <c r="G473" s="8" t="str">
        <f>IF($D473&gt;=5,VLOOKUP(F473,KeyValues!$G$2:$H$601,2),VLOOKUP(F473,KeyValues!$M$2:$N$20,2))</f>
        <v>Buizel</v>
      </c>
    </row>
    <row r="474" spans="1:7" x14ac:dyDescent="0.25">
      <c r="A474" t="s">
        <v>3619</v>
      </c>
      <c r="B474" s="5">
        <v>474</v>
      </c>
      <c r="C474" s="6" t="str">
        <f>VLOOKUP($B474+443,KeyValues!$J$2:$K$1401,2)</f>
        <v>Screw Torc</v>
      </c>
      <c r="D474">
        <f t="shared" si="14"/>
        <v>8</v>
      </c>
      <c r="E474" s="7" t="str">
        <f>VLOOKUP($D474,KeyValues!$P$2:$Q$12,2)</f>
        <v>3* - P</v>
      </c>
      <c r="F474" s="2">
        <f t="shared" si="15"/>
        <v>457</v>
      </c>
      <c r="G474" s="8" t="str">
        <f>IF($D474&gt;=5,VLOOKUP(F474,KeyValues!$G$2:$H$601,2),VLOOKUP(F474,KeyValues!$M$2:$N$20,2))</f>
        <v>Buizel</v>
      </c>
    </row>
    <row r="475" spans="1:7" x14ac:dyDescent="0.25">
      <c r="A475" t="s">
        <v>3618</v>
      </c>
      <c r="B475" s="5">
        <v>475</v>
      </c>
      <c r="C475" s="6" t="str">
        <f>VLOOKUP($B475+443,KeyValues!$J$2:$K$1401,2)</f>
        <v>Float-Fang</v>
      </c>
      <c r="D475">
        <f t="shared" si="14"/>
        <v>5</v>
      </c>
      <c r="E475" s="7" t="str">
        <f>VLOOKUP($D475,KeyValues!$P$2:$Q$12,2)</f>
        <v>1* (1st) - P</v>
      </c>
      <c r="F475" s="2">
        <f t="shared" si="15"/>
        <v>457</v>
      </c>
      <c r="G475" s="8" t="str">
        <f>IF($D475&gt;=5,VLOOKUP(F475,KeyValues!$G$2:$H$601,2),VLOOKUP(F475,KeyValues!$M$2:$N$20,2))</f>
        <v>Buizel</v>
      </c>
    </row>
    <row r="476" spans="1:7" x14ac:dyDescent="0.25">
      <c r="A476" t="s">
        <v>3617</v>
      </c>
      <c r="B476" s="5">
        <v>476</v>
      </c>
      <c r="C476" s="6" t="str">
        <f>VLOOKUP($B476+443,KeyValues!$J$2:$K$1401,2)</f>
        <v>Float-Card</v>
      </c>
      <c r="D476">
        <f t="shared" si="14"/>
        <v>6</v>
      </c>
      <c r="E476" s="7" t="str">
        <f>VLOOKUP($D476,KeyValues!$P$2:$Q$12,2)</f>
        <v>1* (2nd) - P</v>
      </c>
      <c r="F476" s="2">
        <f t="shared" si="15"/>
        <v>457</v>
      </c>
      <c r="G476" s="8" t="str">
        <f>IF($D476&gt;=5,VLOOKUP(F476,KeyValues!$G$2:$H$601,2),VLOOKUP(F476,KeyValues!$M$2:$N$20,2))</f>
        <v>Buizel</v>
      </c>
    </row>
    <row r="477" spans="1:7" x14ac:dyDescent="0.25">
      <c r="A477" t="s">
        <v>3616</v>
      </c>
      <c r="B477" s="5">
        <v>477</v>
      </c>
      <c r="C477" s="6" t="str">
        <f>VLOOKUP($B477+443,KeyValues!$J$2:$K$1401,2)</f>
        <v>Rescue Rock</v>
      </c>
      <c r="D477">
        <f t="shared" si="14"/>
        <v>7</v>
      </c>
      <c r="E477" s="7" t="str">
        <f>VLOOKUP($D477,KeyValues!$P$2:$Q$12,2)</f>
        <v>2* - P</v>
      </c>
      <c r="F477" s="2">
        <f t="shared" si="15"/>
        <v>457</v>
      </c>
      <c r="G477" s="8" t="str">
        <f>IF($D477&gt;=5,VLOOKUP(F477,KeyValues!$G$2:$H$601,2),VLOOKUP(F477,KeyValues!$M$2:$N$20,2))</f>
        <v>Buizel</v>
      </c>
    </row>
    <row r="478" spans="1:7" x14ac:dyDescent="0.25">
      <c r="A478" t="s">
        <v>3615</v>
      </c>
      <c r="B478" s="5">
        <v>478</v>
      </c>
      <c r="C478" s="6" t="str">
        <f>VLOOKUP($B478+443,KeyValues!$J$2:$K$1401,2)</f>
        <v>Float Aid</v>
      </c>
      <c r="D478">
        <f t="shared" si="14"/>
        <v>8</v>
      </c>
      <c r="E478" s="7" t="str">
        <f>VLOOKUP($D478,KeyValues!$P$2:$Q$12,2)</f>
        <v>3* - P</v>
      </c>
      <c r="F478" s="2">
        <f t="shared" si="15"/>
        <v>457</v>
      </c>
      <c r="G478" s="8" t="str">
        <f>IF($D478&gt;=5,VLOOKUP(F478,KeyValues!$G$2:$H$601,2),VLOOKUP(F478,KeyValues!$M$2:$N$20,2))</f>
        <v>Buizel</v>
      </c>
    </row>
    <row r="479" spans="1:7" x14ac:dyDescent="0.25">
      <c r="A479" t="s">
        <v>3614</v>
      </c>
      <c r="B479" s="5">
        <v>479</v>
      </c>
      <c r="C479" s="6" t="str">
        <f>VLOOKUP($B479+443,KeyValues!$J$2:$K$1401,2)</f>
        <v>Drifloo-Gasp</v>
      </c>
      <c r="D479">
        <f t="shared" si="14"/>
        <v>5</v>
      </c>
      <c r="E479" s="7" t="str">
        <f>VLOOKUP($D479,KeyValues!$P$2:$Q$12,2)</f>
        <v>1* (1st) - P</v>
      </c>
      <c r="F479" s="2">
        <f t="shared" si="15"/>
        <v>467</v>
      </c>
      <c r="G479" s="8" t="str">
        <f>IF($D479&gt;=5,VLOOKUP(F479,KeyValues!$G$2:$H$601,2),VLOOKUP(F479,KeyValues!$M$2:$N$20,2))</f>
        <v>Drifloon</v>
      </c>
    </row>
    <row r="480" spans="1:7" x14ac:dyDescent="0.25">
      <c r="A480" t="s">
        <v>3613</v>
      </c>
      <c r="B480" s="5">
        <v>480</v>
      </c>
      <c r="C480" s="6" t="str">
        <f>VLOOKUP($B480+443,KeyValues!$J$2:$K$1401,2)</f>
        <v>Drifloo-Card</v>
      </c>
      <c r="D480">
        <f t="shared" si="14"/>
        <v>6</v>
      </c>
      <c r="E480" s="7" t="str">
        <f>VLOOKUP($D480,KeyValues!$P$2:$Q$12,2)</f>
        <v>1* (2nd) - P</v>
      </c>
      <c r="F480" s="2">
        <f t="shared" si="15"/>
        <v>467</v>
      </c>
      <c r="G480" s="8" t="str">
        <f>IF($D480&gt;=5,VLOOKUP(F480,KeyValues!$G$2:$H$601,2),VLOOKUP(F480,KeyValues!$M$2:$N$20,2))</f>
        <v>Drifloon</v>
      </c>
    </row>
    <row r="481" spans="1:7" x14ac:dyDescent="0.25">
      <c r="A481" t="s">
        <v>3612</v>
      </c>
      <c r="B481" s="5">
        <v>481</v>
      </c>
      <c r="C481" s="6" t="str">
        <f>VLOOKUP($B481+443,KeyValues!$J$2:$K$1401,2)</f>
        <v>Wind Heart</v>
      </c>
      <c r="D481">
        <f t="shared" si="14"/>
        <v>7</v>
      </c>
      <c r="E481" s="7" t="str">
        <f>VLOOKUP($D481,KeyValues!$P$2:$Q$12,2)</f>
        <v>2* - P</v>
      </c>
      <c r="F481" s="2">
        <f t="shared" si="15"/>
        <v>467</v>
      </c>
      <c r="G481" s="8" t="str">
        <f>IF($D481&gt;=5,VLOOKUP(F481,KeyValues!$G$2:$H$601,2),VLOOKUP(F481,KeyValues!$M$2:$N$20,2))</f>
        <v>Drifloon</v>
      </c>
    </row>
    <row r="482" spans="1:7" x14ac:dyDescent="0.25">
      <c r="A482" t="s">
        <v>3611</v>
      </c>
      <c r="B482" s="5">
        <v>482</v>
      </c>
      <c r="C482" s="6" t="str">
        <f>VLOOKUP($B482+443,KeyValues!$J$2:$K$1401,2)</f>
        <v>Draft Ring</v>
      </c>
      <c r="D482">
        <f t="shared" si="14"/>
        <v>8</v>
      </c>
      <c r="E482" s="7" t="str">
        <f>VLOOKUP($D482,KeyValues!$P$2:$Q$12,2)</f>
        <v>3* - P</v>
      </c>
      <c r="F482" s="2">
        <f t="shared" si="15"/>
        <v>467</v>
      </c>
      <c r="G482" s="8" t="str">
        <f>IF($D482&gt;=5,VLOOKUP(F482,KeyValues!$G$2:$H$601,2),VLOOKUP(F482,KeyValues!$M$2:$N$20,2))</f>
        <v>Drifloon</v>
      </c>
    </row>
    <row r="483" spans="1:7" x14ac:dyDescent="0.25">
      <c r="A483" t="s">
        <v>3610</v>
      </c>
      <c r="B483" s="5">
        <v>483</v>
      </c>
      <c r="C483" s="6" t="str">
        <f>VLOOKUP($B483+443,KeyValues!$J$2:$K$1401,2)</f>
        <v>Drifbli-Gasp</v>
      </c>
      <c r="D483">
        <f t="shared" si="14"/>
        <v>5</v>
      </c>
      <c r="E483" s="7" t="str">
        <f>VLOOKUP($D483,KeyValues!$P$2:$Q$12,2)</f>
        <v>1* (1st) - P</v>
      </c>
      <c r="F483" s="2">
        <f t="shared" si="15"/>
        <v>467</v>
      </c>
      <c r="G483" s="8" t="str">
        <f>IF($D483&gt;=5,VLOOKUP(F483,KeyValues!$G$2:$H$601,2),VLOOKUP(F483,KeyValues!$M$2:$N$20,2))</f>
        <v>Drifloon</v>
      </c>
    </row>
    <row r="484" spans="1:7" x14ac:dyDescent="0.25">
      <c r="A484" t="s">
        <v>3609</v>
      </c>
      <c r="B484" s="5">
        <v>484</v>
      </c>
      <c r="C484" s="6" t="str">
        <f>VLOOKUP($B484+443,KeyValues!$J$2:$K$1401,2)</f>
        <v>Drifbli-Card</v>
      </c>
      <c r="D484">
        <f t="shared" si="14"/>
        <v>6</v>
      </c>
      <c r="E484" s="7" t="str">
        <f>VLOOKUP($D484,KeyValues!$P$2:$Q$12,2)</f>
        <v>1* (2nd) - P</v>
      </c>
      <c r="F484" s="2">
        <f t="shared" si="15"/>
        <v>467</v>
      </c>
      <c r="G484" s="8" t="str">
        <f>IF($D484&gt;=5,VLOOKUP(F484,KeyValues!$G$2:$H$601,2),VLOOKUP(F484,KeyValues!$M$2:$N$20,2))</f>
        <v>Drifloon</v>
      </c>
    </row>
    <row r="485" spans="1:7" x14ac:dyDescent="0.25">
      <c r="A485" t="s">
        <v>3608</v>
      </c>
      <c r="B485" s="5">
        <v>485</v>
      </c>
      <c r="C485" s="6" t="str">
        <f>VLOOKUP($B485+443,KeyValues!$J$2:$K$1401,2)</f>
        <v>Easy Charm</v>
      </c>
      <c r="D485">
        <f t="shared" si="14"/>
        <v>7</v>
      </c>
      <c r="E485" s="7" t="str">
        <f>VLOOKUP($D485,KeyValues!$P$2:$Q$12,2)</f>
        <v>2* - P</v>
      </c>
      <c r="F485" s="2">
        <f t="shared" si="15"/>
        <v>467</v>
      </c>
      <c r="G485" s="8" t="str">
        <f>IF($D485&gt;=5,VLOOKUP(F485,KeyValues!$G$2:$H$601,2),VLOOKUP(F485,KeyValues!$M$2:$N$20,2))</f>
        <v>Drifloon</v>
      </c>
    </row>
    <row r="486" spans="1:7" x14ac:dyDescent="0.25">
      <c r="A486" t="s">
        <v>3607</v>
      </c>
      <c r="B486" s="5">
        <v>486</v>
      </c>
      <c r="C486" s="6" t="str">
        <f>VLOOKUP($B486+443,KeyValues!$J$2:$K$1401,2)</f>
        <v>Breeze Scarf</v>
      </c>
      <c r="D486">
        <f t="shared" si="14"/>
        <v>8</v>
      </c>
      <c r="E486" s="7" t="str">
        <f>VLOOKUP($D486,KeyValues!$P$2:$Q$12,2)</f>
        <v>3* - P</v>
      </c>
      <c r="F486" s="2">
        <f t="shared" si="15"/>
        <v>467</v>
      </c>
      <c r="G486" s="8" t="str">
        <f>IF($D486&gt;=5,VLOOKUP(F486,KeyValues!$G$2:$H$601,2),VLOOKUP(F486,KeyValues!$M$2:$N$20,2))</f>
        <v>Drifloon</v>
      </c>
    </row>
    <row r="487" spans="1:7" x14ac:dyDescent="0.25">
      <c r="A487" t="s">
        <v>3606</v>
      </c>
      <c r="B487" s="5">
        <v>487</v>
      </c>
      <c r="C487" s="6" t="str">
        <f>VLOOKUP($B487+443,KeyValues!$J$2:$K$1401,2)</f>
        <v>Cherubi Seed</v>
      </c>
      <c r="D487">
        <f t="shared" si="14"/>
        <v>5</v>
      </c>
      <c r="E487" s="7" t="str">
        <f>VLOOKUP($D487,KeyValues!$P$2:$Q$12,2)</f>
        <v>1* (1st) - P</v>
      </c>
      <c r="F487" s="2">
        <f t="shared" si="15"/>
        <v>459</v>
      </c>
      <c r="G487" s="8" t="str">
        <f>IF($D487&gt;=5,VLOOKUP(F487,KeyValues!$G$2:$H$601,2),VLOOKUP(F487,KeyValues!$M$2:$N$20,2))</f>
        <v>Cherubi</v>
      </c>
    </row>
    <row r="488" spans="1:7" x14ac:dyDescent="0.25">
      <c r="A488" t="s">
        <v>3605</v>
      </c>
      <c r="B488" s="5">
        <v>488</v>
      </c>
      <c r="C488" s="6" t="str">
        <f>VLOOKUP($B488+443,KeyValues!$J$2:$K$1401,2)</f>
        <v>Cherubi Card</v>
      </c>
      <c r="D488">
        <f t="shared" si="14"/>
        <v>6</v>
      </c>
      <c r="E488" s="7" t="str">
        <f>VLOOKUP($D488,KeyValues!$P$2:$Q$12,2)</f>
        <v>1* (2nd) - P</v>
      </c>
      <c r="F488" s="2">
        <f t="shared" si="15"/>
        <v>459</v>
      </c>
      <c r="G488" s="8" t="str">
        <f>IF($D488&gt;=5,VLOOKUP(F488,KeyValues!$G$2:$H$601,2),VLOOKUP(F488,KeyValues!$M$2:$N$20,2))</f>
        <v>Cherubi</v>
      </c>
    </row>
    <row r="489" spans="1:7" x14ac:dyDescent="0.25">
      <c r="A489" t="s">
        <v>3604</v>
      </c>
      <c r="B489" s="5">
        <v>489</v>
      </c>
      <c r="C489" s="6" t="str">
        <f>VLOOKUP($B489+443,KeyValues!$J$2:$K$1401,2)</f>
        <v>Cute Ore</v>
      </c>
      <c r="D489">
        <f t="shared" si="14"/>
        <v>7</v>
      </c>
      <c r="E489" s="7" t="str">
        <f>VLOOKUP($D489,KeyValues!$P$2:$Q$12,2)</f>
        <v>2* - P</v>
      </c>
      <c r="F489" s="2">
        <f t="shared" si="15"/>
        <v>459</v>
      </c>
      <c r="G489" s="8" t="str">
        <f>IF($D489&gt;=5,VLOOKUP(F489,KeyValues!$G$2:$H$601,2),VLOOKUP(F489,KeyValues!$M$2:$N$20,2))</f>
        <v>Cherubi</v>
      </c>
    </row>
    <row r="490" spans="1:7" x14ac:dyDescent="0.25">
      <c r="A490" t="s">
        <v>3603</v>
      </c>
      <c r="B490" s="5">
        <v>490</v>
      </c>
      <c r="C490" s="6" t="str">
        <f>VLOOKUP($B490+443,KeyValues!$J$2:$K$1401,2)</f>
        <v>Charm Bow</v>
      </c>
      <c r="D490">
        <f t="shared" si="14"/>
        <v>8</v>
      </c>
      <c r="E490" s="7" t="str">
        <f>VLOOKUP($D490,KeyValues!$P$2:$Q$12,2)</f>
        <v>3* - P</v>
      </c>
      <c r="F490" s="2">
        <f t="shared" si="15"/>
        <v>459</v>
      </c>
      <c r="G490" s="8" t="str">
        <f>IF($D490&gt;=5,VLOOKUP(F490,KeyValues!$G$2:$H$601,2),VLOOKUP(F490,KeyValues!$M$2:$N$20,2))</f>
        <v>Cherubi</v>
      </c>
    </row>
    <row r="491" spans="1:7" x14ac:dyDescent="0.25">
      <c r="A491" t="s">
        <v>3602</v>
      </c>
      <c r="B491" s="5">
        <v>491</v>
      </c>
      <c r="C491" s="6" t="str">
        <f>VLOOKUP($B491+443,KeyValues!$J$2:$K$1401,2)</f>
        <v>Cherrim Dew</v>
      </c>
      <c r="D491">
        <f t="shared" si="14"/>
        <v>5</v>
      </c>
      <c r="E491" s="7" t="str">
        <f>VLOOKUP($D491,KeyValues!$P$2:$Q$12,2)</f>
        <v>1* (1st) - P</v>
      </c>
      <c r="F491" s="2">
        <f t="shared" si="15"/>
        <v>459</v>
      </c>
      <c r="G491" s="8" t="str">
        <f>IF($D491&gt;=5,VLOOKUP(F491,KeyValues!$G$2:$H$601,2),VLOOKUP(F491,KeyValues!$M$2:$N$20,2))</f>
        <v>Cherubi</v>
      </c>
    </row>
    <row r="492" spans="1:7" x14ac:dyDescent="0.25">
      <c r="A492" t="s">
        <v>3601</v>
      </c>
      <c r="B492" s="5">
        <v>492</v>
      </c>
      <c r="C492" s="6" t="str">
        <f>VLOOKUP($B492+443,KeyValues!$J$2:$K$1401,2)</f>
        <v>Cherrim Card</v>
      </c>
      <c r="D492">
        <f t="shared" si="14"/>
        <v>6</v>
      </c>
      <c r="E492" s="7" t="str">
        <f>VLOOKUP($D492,KeyValues!$P$2:$Q$12,2)</f>
        <v>1* (2nd) - P</v>
      </c>
      <c r="F492" s="2">
        <f t="shared" si="15"/>
        <v>459</v>
      </c>
      <c r="G492" s="8" t="str">
        <f>IF($D492&gt;=5,VLOOKUP(F492,KeyValues!$G$2:$H$601,2),VLOOKUP(F492,KeyValues!$M$2:$N$20,2))</f>
        <v>Cherubi</v>
      </c>
    </row>
    <row r="493" spans="1:7" x14ac:dyDescent="0.25">
      <c r="A493" t="s">
        <v>3600</v>
      </c>
      <c r="B493" s="5">
        <v>493</v>
      </c>
      <c r="C493" s="6" t="str">
        <f>VLOOKUP($B493+443,KeyValues!$J$2:$K$1401,2)</f>
        <v>Sweet Aroma</v>
      </c>
      <c r="D493">
        <f t="shared" si="14"/>
        <v>7</v>
      </c>
      <c r="E493" s="7" t="str">
        <f>VLOOKUP($D493,KeyValues!$P$2:$Q$12,2)</f>
        <v>2* - P</v>
      </c>
      <c r="F493" s="2">
        <f t="shared" si="15"/>
        <v>459</v>
      </c>
      <c r="G493" s="8" t="str">
        <f>IF($D493&gt;=5,VLOOKUP(F493,KeyValues!$G$2:$H$601,2),VLOOKUP(F493,KeyValues!$M$2:$N$20,2))</f>
        <v>Cherubi</v>
      </c>
    </row>
    <row r="494" spans="1:7" x14ac:dyDescent="0.25">
      <c r="A494" t="s">
        <v>3599</v>
      </c>
      <c r="B494" s="5">
        <v>494</v>
      </c>
      <c r="C494" s="6" t="str">
        <f>VLOOKUP($B494+443,KeyValues!$J$2:$K$1401,2)</f>
        <v>Petal Dress</v>
      </c>
      <c r="D494">
        <f t="shared" si="14"/>
        <v>8</v>
      </c>
      <c r="E494" s="7" t="str">
        <f>VLOOKUP($D494,KeyValues!$P$2:$Q$12,2)</f>
        <v>3* - P</v>
      </c>
      <c r="F494" s="2">
        <f t="shared" si="15"/>
        <v>459</v>
      </c>
      <c r="G494" s="8" t="str">
        <f>IF($D494&gt;=5,VLOOKUP(F494,KeyValues!$G$2:$H$601,2),VLOOKUP(F494,KeyValues!$M$2:$N$20,2))</f>
        <v>Cherubi</v>
      </c>
    </row>
    <row r="495" spans="1:7" x14ac:dyDescent="0.25">
      <c r="A495" t="s">
        <v>3598</v>
      </c>
      <c r="B495" s="5">
        <v>495</v>
      </c>
      <c r="C495" s="6" t="str">
        <f>VLOOKUP($B495+443,KeyValues!$J$2:$K$1401,2)</f>
        <v>Bonsly Dew</v>
      </c>
      <c r="D495">
        <f t="shared" si="14"/>
        <v>5</v>
      </c>
      <c r="E495" s="7" t="str">
        <f>VLOOKUP($D495,KeyValues!$P$2:$Q$12,2)</f>
        <v>1* (1st) - P</v>
      </c>
      <c r="F495" s="2">
        <f t="shared" si="15"/>
        <v>480</v>
      </c>
      <c r="G495" s="8" t="str">
        <f>IF($D495&gt;=5,VLOOKUP(F495,KeyValues!$G$2:$H$601,2),VLOOKUP(F495,KeyValues!$M$2:$N$20,2))</f>
        <v>Bonsly</v>
      </c>
    </row>
    <row r="496" spans="1:7" x14ac:dyDescent="0.25">
      <c r="A496" t="s">
        <v>3597</v>
      </c>
      <c r="B496" s="5">
        <v>496</v>
      </c>
      <c r="C496" s="6" t="str">
        <f>VLOOKUP($B496+443,KeyValues!$J$2:$K$1401,2)</f>
        <v>Bonsly Card</v>
      </c>
      <c r="D496">
        <f t="shared" si="14"/>
        <v>6</v>
      </c>
      <c r="E496" s="7" t="str">
        <f>VLOOKUP($D496,KeyValues!$P$2:$Q$12,2)</f>
        <v>1* (2nd) - P</v>
      </c>
      <c r="F496" s="2">
        <f t="shared" si="15"/>
        <v>480</v>
      </c>
      <c r="G496" s="8" t="str">
        <f>IF($D496&gt;=5,VLOOKUP(F496,KeyValues!$G$2:$H$601,2),VLOOKUP(F496,KeyValues!$M$2:$N$20,2))</f>
        <v>Bonsly</v>
      </c>
    </row>
    <row r="497" spans="1:7" x14ac:dyDescent="0.25">
      <c r="A497" t="s">
        <v>3596</v>
      </c>
      <c r="B497" s="5">
        <v>497</v>
      </c>
      <c r="C497" s="6" t="str">
        <f>VLOOKUP($B497+443,KeyValues!$J$2:$K$1401,2)</f>
        <v>Arid Tag</v>
      </c>
      <c r="D497">
        <f t="shared" si="14"/>
        <v>7</v>
      </c>
      <c r="E497" s="7" t="str">
        <f>VLOOKUP($D497,KeyValues!$P$2:$Q$12,2)</f>
        <v>2* - P</v>
      </c>
      <c r="F497" s="2">
        <f t="shared" si="15"/>
        <v>480</v>
      </c>
      <c r="G497" s="8" t="str">
        <f>IF($D497&gt;=5,VLOOKUP(F497,KeyValues!$G$2:$H$601,2),VLOOKUP(F497,KeyValues!$M$2:$N$20,2))</f>
        <v>Bonsly</v>
      </c>
    </row>
    <row r="498" spans="1:7" x14ac:dyDescent="0.25">
      <c r="A498" t="s">
        <v>3595</v>
      </c>
      <c r="B498" s="5">
        <v>498</v>
      </c>
      <c r="C498" s="6" t="str">
        <f>VLOOKUP($B498+443,KeyValues!$J$2:$K$1401,2)</f>
        <v>Teary Cape</v>
      </c>
      <c r="D498">
        <f t="shared" si="14"/>
        <v>8</v>
      </c>
      <c r="E498" s="7" t="str">
        <f>VLOOKUP($D498,KeyValues!$P$2:$Q$12,2)</f>
        <v>3* - P</v>
      </c>
      <c r="F498" s="2">
        <f t="shared" si="15"/>
        <v>480</v>
      </c>
      <c r="G498" s="8" t="str">
        <f>IF($D498&gt;=5,VLOOKUP(F498,KeyValues!$G$2:$H$601,2),VLOOKUP(F498,KeyValues!$M$2:$N$20,2))</f>
        <v>Bonsly</v>
      </c>
    </row>
    <row r="499" spans="1:7" x14ac:dyDescent="0.25">
      <c r="A499" t="s">
        <v>3594</v>
      </c>
      <c r="B499" s="5">
        <v>499</v>
      </c>
      <c r="C499" s="6" t="str">
        <f>VLOOKUP($B499+443,KeyValues!$J$2:$K$1401,2)</f>
        <v>Sudo-Sweat</v>
      </c>
      <c r="D499">
        <f t="shared" si="14"/>
        <v>5</v>
      </c>
      <c r="E499" s="7" t="str">
        <f>VLOOKUP($D499,KeyValues!$P$2:$Q$12,2)</f>
        <v>1* (1st) - P</v>
      </c>
      <c r="F499" s="2">
        <f t="shared" si="15"/>
        <v>480</v>
      </c>
      <c r="G499" s="8" t="str">
        <f>IF($D499&gt;=5,VLOOKUP(F499,KeyValues!$G$2:$H$601,2),VLOOKUP(F499,KeyValues!$M$2:$N$20,2))</f>
        <v>Bonsly</v>
      </c>
    </row>
    <row r="500" spans="1:7" x14ac:dyDescent="0.25">
      <c r="A500" t="s">
        <v>3593</v>
      </c>
      <c r="B500" s="5">
        <v>500</v>
      </c>
      <c r="C500" s="6" t="str">
        <f>VLOOKUP($B500+443,KeyValues!$J$2:$K$1401,2)</f>
        <v>Sudo-Card</v>
      </c>
      <c r="D500">
        <f t="shared" si="14"/>
        <v>6</v>
      </c>
      <c r="E500" s="7" t="str">
        <f>VLOOKUP($D500,KeyValues!$P$2:$Q$12,2)</f>
        <v>1* (2nd) - P</v>
      </c>
      <c r="F500" s="2">
        <f t="shared" si="15"/>
        <v>480</v>
      </c>
      <c r="G500" s="8" t="str">
        <f>IF($D500&gt;=5,VLOOKUP(F500,KeyValues!$G$2:$H$601,2),VLOOKUP(F500,KeyValues!$M$2:$N$20,2))</f>
        <v>Bonsly</v>
      </c>
    </row>
    <row r="501" spans="1:7" x14ac:dyDescent="0.25">
      <c r="A501" t="s">
        <v>3592</v>
      </c>
      <c r="B501" s="5">
        <v>501</v>
      </c>
      <c r="C501" s="6" t="str">
        <f>VLOOKUP($B501+443,KeyValues!$J$2:$K$1401,2)</f>
        <v>Drain Rock</v>
      </c>
      <c r="D501">
        <f t="shared" si="14"/>
        <v>7</v>
      </c>
      <c r="E501" s="7" t="str">
        <f>VLOOKUP($D501,KeyValues!$P$2:$Q$12,2)</f>
        <v>2* - P</v>
      </c>
      <c r="F501" s="2">
        <f t="shared" si="15"/>
        <v>480</v>
      </c>
      <c r="G501" s="8" t="str">
        <f>IF($D501&gt;=5,VLOOKUP(F501,KeyValues!$G$2:$H$601,2),VLOOKUP(F501,KeyValues!$M$2:$N$20,2))</f>
        <v>Bonsly</v>
      </c>
    </row>
    <row r="502" spans="1:7" x14ac:dyDescent="0.25">
      <c r="A502" t="s">
        <v>3591</v>
      </c>
      <c r="B502" s="5">
        <v>502</v>
      </c>
      <c r="C502" s="6" t="str">
        <f>VLOOKUP($B502+443,KeyValues!$J$2:$K$1401,2)</f>
        <v>Fake Torc</v>
      </c>
      <c r="D502">
        <f t="shared" si="14"/>
        <v>8</v>
      </c>
      <c r="E502" s="7" t="str">
        <f>VLOOKUP($D502,KeyValues!$P$2:$Q$12,2)</f>
        <v>3* - P</v>
      </c>
      <c r="F502" s="2">
        <f t="shared" si="15"/>
        <v>480</v>
      </c>
      <c r="G502" s="8" t="str">
        <f>IF($D502&gt;=5,VLOOKUP(F502,KeyValues!$G$2:$H$601,2),VLOOKUP(F502,KeyValues!$M$2:$N$20,2))</f>
        <v>Bonsly</v>
      </c>
    </row>
    <row r="503" spans="1:7" x14ac:dyDescent="0.25">
      <c r="A503" t="s">
        <v>3590</v>
      </c>
      <c r="B503" s="5">
        <v>503</v>
      </c>
      <c r="C503" s="6" t="str">
        <f>VLOOKUP($B503+443,KeyValues!$J$2:$K$1401,2)</f>
        <v>Junior Beam</v>
      </c>
      <c r="D503">
        <f t="shared" si="14"/>
        <v>5</v>
      </c>
      <c r="E503" s="7" t="str">
        <f>VLOOKUP($D503,KeyValues!$P$2:$Q$12,2)</f>
        <v>1* (1st) - P</v>
      </c>
      <c r="F503" s="2">
        <f t="shared" si="15"/>
        <v>481</v>
      </c>
      <c r="G503" s="8" t="str">
        <f>IF($D503&gt;=5,VLOOKUP(F503,KeyValues!$G$2:$H$601,2),VLOOKUP(F503,KeyValues!$M$2:$N$20,2))</f>
        <v>Mime Jr.</v>
      </c>
    </row>
    <row r="504" spans="1:7" x14ac:dyDescent="0.25">
      <c r="A504" t="s">
        <v>3589</v>
      </c>
      <c r="B504" s="5">
        <v>504</v>
      </c>
      <c r="C504" s="6" t="str">
        <f>VLOOKUP($B504+443,KeyValues!$J$2:$K$1401,2)</f>
        <v>Junior Card</v>
      </c>
      <c r="D504">
        <f t="shared" si="14"/>
        <v>6</v>
      </c>
      <c r="E504" s="7" t="str">
        <f>VLOOKUP($D504,KeyValues!$P$2:$Q$12,2)</f>
        <v>1* (2nd) - P</v>
      </c>
      <c r="F504" s="2">
        <f t="shared" si="15"/>
        <v>481</v>
      </c>
      <c r="G504" s="8" t="str">
        <f>IF($D504&gt;=5,VLOOKUP(F504,KeyValues!$G$2:$H$601,2),VLOOKUP(F504,KeyValues!$M$2:$N$20,2))</f>
        <v>Mime Jr.</v>
      </c>
    </row>
    <row r="505" spans="1:7" x14ac:dyDescent="0.25">
      <c r="A505" t="s">
        <v>3588</v>
      </c>
      <c r="B505" s="5">
        <v>505</v>
      </c>
      <c r="C505" s="6" t="str">
        <f>VLOOKUP($B505+443,KeyValues!$J$2:$K$1401,2)</f>
        <v>Mimic Pebble</v>
      </c>
      <c r="D505">
        <f t="shared" si="14"/>
        <v>7</v>
      </c>
      <c r="E505" s="7" t="str">
        <f>VLOOKUP($D505,KeyValues!$P$2:$Q$12,2)</f>
        <v>2* - P</v>
      </c>
      <c r="F505" s="2">
        <f t="shared" si="15"/>
        <v>481</v>
      </c>
      <c r="G505" s="8" t="str">
        <f>IF($D505&gt;=5,VLOOKUP(F505,KeyValues!$G$2:$H$601,2),VLOOKUP(F505,KeyValues!$M$2:$N$20,2))</f>
        <v>Mime Jr.</v>
      </c>
    </row>
    <row r="506" spans="1:7" x14ac:dyDescent="0.25">
      <c r="A506" t="s">
        <v>3587</v>
      </c>
      <c r="B506" s="5">
        <v>506</v>
      </c>
      <c r="C506" s="6" t="str">
        <f>VLOOKUP($B506+443,KeyValues!$J$2:$K$1401,2)</f>
        <v>Copy Mask</v>
      </c>
      <c r="D506">
        <f t="shared" si="14"/>
        <v>8</v>
      </c>
      <c r="E506" s="7" t="str">
        <f>VLOOKUP($D506,KeyValues!$P$2:$Q$12,2)</f>
        <v>3* - P</v>
      </c>
      <c r="F506" s="2">
        <f t="shared" si="15"/>
        <v>481</v>
      </c>
      <c r="G506" s="8" t="str">
        <f>IF($D506&gt;=5,VLOOKUP(F506,KeyValues!$G$2:$H$601,2),VLOOKUP(F506,KeyValues!$M$2:$N$20,2))</f>
        <v>Mime Jr.</v>
      </c>
    </row>
    <row r="507" spans="1:7" x14ac:dyDescent="0.25">
      <c r="A507" t="s">
        <v>3586</v>
      </c>
      <c r="B507" s="5">
        <v>507</v>
      </c>
      <c r="C507" s="6" t="str">
        <f>VLOOKUP($B507+443,KeyValues!$J$2:$K$1401,2)</f>
        <v>Mime Key</v>
      </c>
      <c r="D507">
        <f t="shared" si="14"/>
        <v>5</v>
      </c>
      <c r="E507" s="7" t="str">
        <f>VLOOKUP($D507,KeyValues!$P$2:$Q$12,2)</f>
        <v>1* (1st) - P</v>
      </c>
      <c r="F507" s="2">
        <f t="shared" si="15"/>
        <v>481</v>
      </c>
      <c r="G507" s="8" t="str">
        <f>IF($D507&gt;=5,VLOOKUP(F507,KeyValues!$G$2:$H$601,2),VLOOKUP(F507,KeyValues!$M$2:$N$20,2))</f>
        <v>Mime Jr.</v>
      </c>
    </row>
    <row r="508" spans="1:7" x14ac:dyDescent="0.25">
      <c r="A508" t="s">
        <v>3585</v>
      </c>
      <c r="B508" s="5">
        <v>508</v>
      </c>
      <c r="C508" s="6" t="str">
        <f>VLOOKUP($B508+443,KeyValues!$J$2:$K$1401,2)</f>
        <v>Mime Card</v>
      </c>
      <c r="D508">
        <f t="shared" si="14"/>
        <v>6</v>
      </c>
      <c r="E508" s="7" t="str">
        <f>VLOOKUP($D508,KeyValues!$P$2:$Q$12,2)</f>
        <v>1* (2nd) - P</v>
      </c>
      <c r="F508" s="2">
        <f t="shared" si="15"/>
        <v>481</v>
      </c>
      <c r="G508" s="8" t="str">
        <f>IF($D508&gt;=5,VLOOKUP(F508,KeyValues!$G$2:$H$601,2),VLOOKUP(F508,KeyValues!$M$2:$N$20,2))</f>
        <v>Mime Jr.</v>
      </c>
    </row>
    <row r="509" spans="1:7" x14ac:dyDescent="0.25">
      <c r="A509" t="s">
        <v>3584</v>
      </c>
      <c r="B509" s="5">
        <v>509</v>
      </c>
      <c r="C509" s="6" t="str">
        <f>VLOOKUP($B509+443,KeyValues!$J$2:$K$1401,2)</f>
        <v>Bulwark Rock</v>
      </c>
      <c r="D509">
        <f t="shared" si="14"/>
        <v>7</v>
      </c>
      <c r="E509" s="7" t="str">
        <f>VLOOKUP($D509,KeyValues!$P$2:$Q$12,2)</f>
        <v>2* - P</v>
      </c>
      <c r="F509" s="2">
        <f t="shared" si="15"/>
        <v>481</v>
      </c>
      <c r="G509" s="8" t="str">
        <f>IF($D509&gt;=5,VLOOKUP(F509,KeyValues!$G$2:$H$601,2),VLOOKUP(F509,KeyValues!$M$2:$N$20,2))</f>
        <v>Mime Jr.</v>
      </c>
    </row>
    <row r="510" spans="1:7" x14ac:dyDescent="0.25">
      <c r="A510" t="s">
        <v>3583</v>
      </c>
      <c r="B510" s="5">
        <v>510</v>
      </c>
      <c r="C510" s="6" t="str">
        <f>VLOOKUP($B510+443,KeyValues!$J$2:$K$1401,2)</f>
        <v>Barrier Bow</v>
      </c>
      <c r="D510">
        <f t="shared" si="14"/>
        <v>8</v>
      </c>
      <c r="E510" s="7" t="str">
        <f>VLOOKUP($D510,KeyValues!$P$2:$Q$12,2)</f>
        <v>3* - P</v>
      </c>
      <c r="F510" s="2">
        <f t="shared" si="15"/>
        <v>481</v>
      </c>
      <c r="G510" s="8" t="str">
        <f>IF($D510&gt;=5,VLOOKUP(F510,KeyValues!$G$2:$H$601,2),VLOOKUP(F510,KeyValues!$M$2:$N$20,2))</f>
        <v>Mime Jr.</v>
      </c>
    </row>
    <row r="511" spans="1:7" x14ac:dyDescent="0.25">
      <c r="A511" t="s">
        <v>3582</v>
      </c>
      <c r="B511" s="5">
        <v>511</v>
      </c>
      <c r="C511" s="6" t="str">
        <f>VLOOKUP($B511+443,KeyValues!$J$2:$K$1401,2)</f>
        <v>Happiny Dew</v>
      </c>
      <c r="D511">
        <f t="shared" si="14"/>
        <v>5</v>
      </c>
      <c r="E511" s="7" t="str">
        <f>VLOOKUP($D511,KeyValues!$P$2:$Q$12,2)</f>
        <v>1* (1st) - P</v>
      </c>
      <c r="F511" s="2">
        <f t="shared" si="15"/>
        <v>482</v>
      </c>
      <c r="G511" s="8" t="str">
        <f>IF($D511&gt;=5,VLOOKUP(F511,KeyValues!$G$2:$H$601,2),VLOOKUP(F511,KeyValues!$M$2:$N$20,2))</f>
        <v>Happiny</v>
      </c>
    </row>
    <row r="512" spans="1:7" x14ac:dyDescent="0.25">
      <c r="A512" t="s">
        <v>3581</v>
      </c>
      <c r="B512" s="5">
        <v>512</v>
      </c>
      <c r="C512" s="6" t="str">
        <f>VLOOKUP($B512+443,KeyValues!$J$2:$K$1401,2)</f>
        <v>Happiny Card</v>
      </c>
      <c r="D512">
        <f t="shared" si="14"/>
        <v>6</v>
      </c>
      <c r="E512" s="7" t="str">
        <f>VLOOKUP($D512,KeyValues!$P$2:$Q$12,2)</f>
        <v>1* (2nd) - P</v>
      </c>
      <c r="F512" s="2">
        <f t="shared" si="15"/>
        <v>482</v>
      </c>
      <c r="G512" s="8" t="str">
        <f>IF($D512&gt;=5,VLOOKUP(F512,KeyValues!$G$2:$H$601,2),VLOOKUP(F512,KeyValues!$M$2:$N$20,2))</f>
        <v>Happiny</v>
      </c>
    </row>
    <row r="513" spans="1:7" x14ac:dyDescent="0.25">
      <c r="A513" t="s">
        <v>3580</v>
      </c>
      <c r="B513" s="5">
        <v>513</v>
      </c>
      <c r="C513" s="6" t="str">
        <f>VLOOKUP($B513+443,KeyValues!$J$2:$K$1401,2)</f>
        <v>Play Tag</v>
      </c>
      <c r="D513">
        <f t="shared" ref="D513:D576" si="16">HEX2DEC(MID($A513,4,2)&amp;MID($A513,1,2))</f>
        <v>7</v>
      </c>
      <c r="E513" s="7" t="str">
        <f>VLOOKUP($D513,KeyValues!$P$2:$Q$12,2)</f>
        <v>2* - P</v>
      </c>
      <c r="F513" s="2">
        <f t="shared" ref="F513:F576" si="17">HEX2DEC(MID($A513,10,2)&amp;MID($A513,7,2))</f>
        <v>482</v>
      </c>
      <c r="G513" s="8" t="str">
        <f>IF($D513&gt;=5,VLOOKUP(F513,KeyValues!$G$2:$H$601,2),VLOOKUP(F513,KeyValues!$M$2:$N$20,2))</f>
        <v>Happiny</v>
      </c>
    </row>
    <row r="514" spans="1:7" x14ac:dyDescent="0.25">
      <c r="A514" t="s">
        <v>3579</v>
      </c>
      <c r="B514" s="5">
        <v>514</v>
      </c>
      <c r="C514" s="6" t="str">
        <f>VLOOKUP($B514+443,KeyValues!$J$2:$K$1401,2)</f>
        <v>Nurture Cape</v>
      </c>
      <c r="D514">
        <f t="shared" si="16"/>
        <v>8</v>
      </c>
      <c r="E514" s="7" t="str">
        <f>VLOOKUP($D514,KeyValues!$P$2:$Q$12,2)</f>
        <v>3* - P</v>
      </c>
      <c r="F514" s="2">
        <f t="shared" si="17"/>
        <v>482</v>
      </c>
      <c r="G514" s="8" t="str">
        <f>IF($D514&gt;=5,VLOOKUP(F514,KeyValues!$G$2:$H$601,2),VLOOKUP(F514,KeyValues!$M$2:$N$20,2))</f>
        <v>Happiny</v>
      </c>
    </row>
    <row r="515" spans="1:7" x14ac:dyDescent="0.25">
      <c r="A515" t="s">
        <v>3578</v>
      </c>
      <c r="B515" s="5">
        <v>515</v>
      </c>
      <c r="C515" s="6" t="str">
        <f>VLOOKUP($B515+443,KeyValues!$J$2:$K$1401,2)</f>
        <v>Chansey Song</v>
      </c>
      <c r="D515">
        <f t="shared" si="16"/>
        <v>5</v>
      </c>
      <c r="E515" s="7" t="str">
        <f>VLOOKUP($D515,KeyValues!$P$2:$Q$12,2)</f>
        <v>1* (1st) - P</v>
      </c>
      <c r="F515" s="2">
        <f t="shared" si="17"/>
        <v>482</v>
      </c>
      <c r="G515" s="8" t="str">
        <f>IF($D515&gt;=5,VLOOKUP(F515,KeyValues!$G$2:$H$601,2),VLOOKUP(F515,KeyValues!$M$2:$N$20,2))</f>
        <v>Happiny</v>
      </c>
    </row>
    <row r="516" spans="1:7" x14ac:dyDescent="0.25">
      <c r="A516" t="s">
        <v>3577</v>
      </c>
      <c r="B516" s="5">
        <v>516</v>
      </c>
      <c r="C516" s="6" t="str">
        <f>VLOOKUP($B516+443,KeyValues!$J$2:$K$1401,2)</f>
        <v>Chansey Card</v>
      </c>
      <c r="D516">
        <f t="shared" si="16"/>
        <v>6</v>
      </c>
      <c r="E516" s="7" t="str">
        <f>VLOOKUP($D516,KeyValues!$P$2:$Q$12,2)</f>
        <v>1* (2nd) - P</v>
      </c>
      <c r="F516" s="2">
        <f t="shared" si="17"/>
        <v>482</v>
      </c>
      <c r="G516" s="8" t="str">
        <f>IF($D516&gt;=5,VLOOKUP(F516,KeyValues!$G$2:$H$601,2),VLOOKUP(F516,KeyValues!$M$2:$N$20,2))</f>
        <v>Happiny</v>
      </c>
    </row>
    <row r="517" spans="1:7" x14ac:dyDescent="0.25">
      <c r="A517" t="s">
        <v>3576</v>
      </c>
      <c r="B517" s="5">
        <v>517</v>
      </c>
      <c r="C517" s="6" t="str">
        <f>VLOOKUP($B517+443,KeyValues!$J$2:$K$1401,2)</f>
        <v>Lucky Charm</v>
      </c>
      <c r="D517">
        <f t="shared" si="16"/>
        <v>7</v>
      </c>
      <c r="E517" s="7" t="str">
        <f>VLOOKUP($D517,KeyValues!$P$2:$Q$12,2)</f>
        <v>2* - P</v>
      </c>
      <c r="F517" s="2">
        <f t="shared" si="17"/>
        <v>482</v>
      </c>
      <c r="G517" s="8" t="str">
        <f>IF($D517&gt;=5,VLOOKUP(F517,KeyValues!$G$2:$H$601,2),VLOOKUP(F517,KeyValues!$M$2:$N$20,2))</f>
        <v>Happiny</v>
      </c>
    </row>
    <row r="518" spans="1:7" x14ac:dyDescent="0.25">
      <c r="A518" t="s">
        <v>3575</v>
      </c>
      <c r="B518" s="5">
        <v>518</v>
      </c>
      <c r="C518" s="6" t="str">
        <f>VLOOKUP($B518+443,KeyValues!$J$2:$K$1401,2)</f>
        <v>Lucky Scarf</v>
      </c>
      <c r="D518">
        <f t="shared" si="16"/>
        <v>8</v>
      </c>
      <c r="E518" s="7" t="str">
        <f>VLOOKUP($D518,KeyValues!$P$2:$Q$12,2)</f>
        <v>3* - P</v>
      </c>
      <c r="F518" s="2">
        <f t="shared" si="17"/>
        <v>482</v>
      </c>
      <c r="G518" s="8" t="str">
        <f>IF($D518&gt;=5,VLOOKUP(F518,KeyValues!$G$2:$H$601,2),VLOOKUP(F518,KeyValues!$M$2:$N$20,2))</f>
        <v>Happiny</v>
      </c>
    </row>
    <row r="519" spans="1:7" x14ac:dyDescent="0.25">
      <c r="A519" t="s">
        <v>3574</v>
      </c>
      <c r="B519" s="5">
        <v>519</v>
      </c>
      <c r="C519" s="6" t="str">
        <f>VLOOKUP($B519+443,KeyValues!$J$2:$K$1401,2)</f>
        <v>Blissey Song</v>
      </c>
      <c r="D519">
        <f t="shared" si="16"/>
        <v>5</v>
      </c>
      <c r="E519" s="7" t="str">
        <f>VLOOKUP($D519,KeyValues!$P$2:$Q$12,2)</f>
        <v>1* (1st) - P</v>
      </c>
      <c r="F519" s="2">
        <f t="shared" si="17"/>
        <v>482</v>
      </c>
      <c r="G519" s="8" t="str">
        <f>IF($D519&gt;=5,VLOOKUP(F519,KeyValues!$G$2:$H$601,2),VLOOKUP(F519,KeyValues!$M$2:$N$20,2))</f>
        <v>Happiny</v>
      </c>
    </row>
    <row r="520" spans="1:7" x14ac:dyDescent="0.25">
      <c r="A520" t="s">
        <v>3573</v>
      </c>
      <c r="B520" s="5">
        <v>520</v>
      </c>
      <c r="C520" s="6" t="str">
        <f>VLOOKUP($B520+443,KeyValues!$J$2:$K$1401,2)</f>
        <v>Blissey Card</v>
      </c>
      <c r="D520">
        <f t="shared" si="16"/>
        <v>6</v>
      </c>
      <c r="E520" s="7" t="str">
        <f>VLOOKUP($D520,KeyValues!$P$2:$Q$12,2)</f>
        <v>1* (2nd) - P</v>
      </c>
      <c r="F520" s="2">
        <f t="shared" si="17"/>
        <v>482</v>
      </c>
      <c r="G520" s="8" t="str">
        <f>IF($D520&gt;=5,VLOOKUP(F520,KeyValues!$G$2:$H$601,2),VLOOKUP(F520,KeyValues!$M$2:$N$20,2))</f>
        <v>Happiny</v>
      </c>
    </row>
    <row r="521" spans="1:7" x14ac:dyDescent="0.25">
      <c r="A521" t="s">
        <v>3572</v>
      </c>
      <c r="B521" s="5">
        <v>521</v>
      </c>
      <c r="C521" s="6" t="str">
        <f>VLOOKUP($B521+443,KeyValues!$J$2:$K$1401,2)</f>
        <v>Amity Rock</v>
      </c>
      <c r="D521">
        <f t="shared" si="16"/>
        <v>7</v>
      </c>
      <c r="E521" s="7" t="str">
        <f>VLOOKUP($D521,KeyValues!$P$2:$Q$12,2)</f>
        <v>2* - P</v>
      </c>
      <c r="F521" s="2">
        <f t="shared" si="17"/>
        <v>482</v>
      </c>
      <c r="G521" s="8" t="str">
        <f>IF($D521&gt;=5,VLOOKUP(F521,KeyValues!$G$2:$H$601,2),VLOOKUP(F521,KeyValues!$M$2:$N$20,2))</f>
        <v>Happiny</v>
      </c>
    </row>
    <row r="522" spans="1:7" x14ac:dyDescent="0.25">
      <c r="A522" t="s">
        <v>3571</v>
      </c>
      <c r="B522" s="5">
        <v>522</v>
      </c>
      <c r="C522" s="6" t="str">
        <f>VLOOKUP($B522+443,KeyValues!$J$2:$K$1401,2)</f>
        <v>Faith Ring</v>
      </c>
      <c r="D522">
        <f t="shared" si="16"/>
        <v>8</v>
      </c>
      <c r="E522" s="7" t="str">
        <f>VLOOKUP($D522,KeyValues!$P$2:$Q$12,2)</f>
        <v>3* - P</v>
      </c>
      <c r="F522" s="2">
        <f t="shared" si="17"/>
        <v>482</v>
      </c>
      <c r="G522" s="8" t="str">
        <f>IF($D522&gt;=5,VLOOKUP(F522,KeyValues!$G$2:$H$601,2),VLOOKUP(F522,KeyValues!$M$2:$N$20,2))</f>
        <v>Happiny</v>
      </c>
    </row>
    <row r="523" spans="1:7" x14ac:dyDescent="0.25">
      <c r="A523" t="s">
        <v>3570</v>
      </c>
      <c r="B523" s="5">
        <v>523</v>
      </c>
      <c r="C523" s="6" t="str">
        <f>VLOOKUP($B523+443,KeyValues!$J$2:$K$1401,2)</f>
        <v>Gible Fang</v>
      </c>
      <c r="D523">
        <f t="shared" si="16"/>
        <v>5</v>
      </c>
      <c r="E523" s="7" t="str">
        <f>VLOOKUP($D523,KeyValues!$P$2:$Q$12,2)</f>
        <v>1* (1st) - P</v>
      </c>
      <c r="F523" s="2">
        <f t="shared" si="17"/>
        <v>485</v>
      </c>
      <c r="G523" s="8" t="str">
        <f>IF($D523&gt;=5,VLOOKUP(F523,KeyValues!$G$2:$H$601,2),VLOOKUP(F523,KeyValues!$M$2:$N$20,2))</f>
        <v>Gible</v>
      </c>
    </row>
    <row r="524" spans="1:7" x14ac:dyDescent="0.25">
      <c r="A524" t="s">
        <v>3569</v>
      </c>
      <c r="B524" s="5">
        <v>524</v>
      </c>
      <c r="C524" s="6" t="str">
        <f>VLOOKUP($B524+443,KeyValues!$J$2:$K$1401,2)</f>
        <v>Gible Card</v>
      </c>
      <c r="D524">
        <f t="shared" si="16"/>
        <v>6</v>
      </c>
      <c r="E524" s="7" t="str">
        <f>VLOOKUP($D524,KeyValues!$P$2:$Q$12,2)</f>
        <v>1* (2nd) - P</v>
      </c>
      <c r="F524" s="2">
        <f t="shared" si="17"/>
        <v>485</v>
      </c>
      <c r="G524" s="8" t="str">
        <f>IF($D524&gt;=5,VLOOKUP(F524,KeyValues!$G$2:$H$601,2),VLOOKUP(F524,KeyValues!$M$2:$N$20,2))</f>
        <v>Gible</v>
      </c>
    </row>
    <row r="525" spans="1:7" x14ac:dyDescent="0.25">
      <c r="A525" t="s">
        <v>3568</v>
      </c>
      <c r="B525" s="5">
        <v>525</v>
      </c>
      <c r="C525" s="6" t="str">
        <f>VLOOKUP($B525+443,KeyValues!$J$2:$K$1401,2)</f>
        <v>Dragon Jewel</v>
      </c>
      <c r="D525">
        <f t="shared" si="16"/>
        <v>7</v>
      </c>
      <c r="E525" s="7" t="str">
        <f>VLOOKUP($D525,KeyValues!$P$2:$Q$12,2)</f>
        <v>2* - P</v>
      </c>
      <c r="F525" s="2">
        <f t="shared" si="17"/>
        <v>485</v>
      </c>
      <c r="G525" s="8" t="str">
        <f>IF($D525&gt;=5,VLOOKUP(F525,KeyValues!$G$2:$H$601,2),VLOOKUP(F525,KeyValues!$M$2:$N$20,2))</f>
        <v>Gible</v>
      </c>
    </row>
    <row r="526" spans="1:7" x14ac:dyDescent="0.25">
      <c r="A526" t="s">
        <v>3567</v>
      </c>
      <c r="B526" s="5">
        <v>526</v>
      </c>
      <c r="C526" s="6" t="str">
        <f>VLOOKUP($B526+443,KeyValues!$J$2:$K$1401,2)</f>
        <v>Dragon Tie</v>
      </c>
      <c r="D526">
        <f t="shared" si="16"/>
        <v>8</v>
      </c>
      <c r="E526" s="7" t="str">
        <f>VLOOKUP($D526,KeyValues!$P$2:$Q$12,2)</f>
        <v>3* - P</v>
      </c>
      <c r="F526" s="2">
        <f t="shared" si="17"/>
        <v>485</v>
      </c>
      <c r="G526" s="8" t="str">
        <f>IF($D526&gt;=5,VLOOKUP(F526,KeyValues!$G$2:$H$601,2),VLOOKUP(F526,KeyValues!$M$2:$N$20,2))</f>
        <v>Gible</v>
      </c>
    </row>
    <row r="527" spans="1:7" x14ac:dyDescent="0.25">
      <c r="A527" t="s">
        <v>3566</v>
      </c>
      <c r="B527" s="5">
        <v>527</v>
      </c>
      <c r="C527" s="6" t="str">
        <f>VLOOKUP($B527+443,KeyValues!$J$2:$K$1401,2)</f>
        <v>Gabite Claw</v>
      </c>
      <c r="D527">
        <f t="shared" si="16"/>
        <v>5</v>
      </c>
      <c r="E527" s="7" t="str">
        <f>VLOOKUP($D527,KeyValues!$P$2:$Q$12,2)</f>
        <v>1* (1st) - P</v>
      </c>
      <c r="F527" s="2">
        <f t="shared" si="17"/>
        <v>485</v>
      </c>
      <c r="G527" s="8" t="str">
        <f>IF($D527&gt;=5,VLOOKUP(F527,KeyValues!$G$2:$H$601,2),VLOOKUP(F527,KeyValues!$M$2:$N$20,2))</f>
        <v>Gible</v>
      </c>
    </row>
    <row r="528" spans="1:7" x14ac:dyDescent="0.25">
      <c r="A528" t="s">
        <v>3565</v>
      </c>
      <c r="B528" s="5">
        <v>528</v>
      </c>
      <c r="C528" s="6" t="str">
        <f>VLOOKUP($B528+443,KeyValues!$J$2:$K$1401,2)</f>
        <v>Gabite Fang</v>
      </c>
      <c r="D528">
        <f t="shared" si="16"/>
        <v>6</v>
      </c>
      <c r="E528" s="7" t="str">
        <f>VLOOKUP($D528,KeyValues!$P$2:$Q$12,2)</f>
        <v>1* (2nd) - P</v>
      </c>
      <c r="F528" s="2">
        <f t="shared" si="17"/>
        <v>485</v>
      </c>
      <c r="G528" s="8" t="str">
        <f>IF($D528&gt;=5,VLOOKUP(F528,KeyValues!$G$2:$H$601,2),VLOOKUP(F528,KeyValues!$M$2:$N$20,2))</f>
        <v>Gible</v>
      </c>
    </row>
    <row r="529" spans="1:7" x14ac:dyDescent="0.25">
      <c r="A529" t="s">
        <v>3564</v>
      </c>
      <c r="B529" s="5">
        <v>529</v>
      </c>
      <c r="C529" s="6" t="str">
        <f>VLOOKUP($B529+443,KeyValues!$J$2:$K$1401,2)</f>
        <v>Star Rock</v>
      </c>
      <c r="D529">
        <f t="shared" si="16"/>
        <v>7</v>
      </c>
      <c r="E529" s="7" t="str">
        <f>VLOOKUP($D529,KeyValues!$P$2:$Q$12,2)</f>
        <v>2* - P</v>
      </c>
      <c r="F529" s="2">
        <f t="shared" si="17"/>
        <v>485</v>
      </c>
      <c r="G529" s="8" t="str">
        <f>IF($D529&gt;=5,VLOOKUP(F529,KeyValues!$G$2:$H$601,2),VLOOKUP(F529,KeyValues!$M$2:$N$20,2))</f>
        <v>Gible</v>
      </c>
    </row>
    <row r="530" spans="1:7" x14ac:dyDescent="0.25">
      <c r="A530" t="s">
        <v>3563</v>
      </c>
      <c r="B530" s="5">
        <v>530</v>
      </c>
      <c r="C530" s="6" t="str">
        <f>VLOOKUP($B530+443,KeyValues!$J$2:$K$1401,2)</f>
        <v>Meteor Torc</v>
      </c>
      <c r="D530">
        <f t="shared" si="16"/>
        <v>8</v>
      </c>
      <c r="E530" s="7" t="str">
        <f>VLOOKUP($D530,KeyValues!$P$2:$Q$12,2)</f>
        <v>3* - P</v>
      </c>
      <c r="F530" s="2">
        <f t="shared" si="17"/>
        <v>485</v>
      </c>
      <c r="G530" s="8" t="str">
        <f>IF($D530&gt;=5,VLOOKUP(F530,KeyValues!$G$2:$H$601,2),VLOOKUP(F530,KeyValues!$M$2:$N$20,2))</f>
        <v>Gible</v>
      </c>
    </row>
    <row r="531" spans="1:7" x14ac:dyDescent="0.25">
      <c r="A531" t="s">
        <v>3562</v>
      </c>
      <c r="B531" s="5">
        <v>531</v>
      </c>
      <c r="C531" s="6" t="str">
        <f>VLOOKUP($B531+443,KeyValues!$J$2:$K$1401,2)</f>
        <v>Gar-Claw</v>
      </c>
      <c r="D531">
        <f t="shared" si="16"/>
        <v>5</v>
      </c>
      <c r="E531" s="7" t="str">
        <f>VLOOKUP($D531,KeyValues!$P$2:$Q$12,2)</f>
        <v>1* (1st) - P</v>
      </c>
      <c r="F531" s="2">
        <f t="shared" si="17"/>
        <v>485</v>
      </c>
      <c r="G531" s="8" t="str">
        <f>IF($D531&gt;=5,VLOOKUP(F531,KeyValues!$G$2:$H$601,2),VLOOKUP(F531,KeyValues!$M$2:$N$20,2))</f>
        <v>Gible</v>
      </c>
    </row>
    <row r="532" spans="1:7" x14ac:dyDescent="0.25">
      <c r="A532" t="s">
        <v>3561</v>
      </c>
      <c r="B532" s="5">
        <v>532</v>
      </c>
      <c r="C532" s="6" t="str">
        <f>VLOOKUP($B532+443,KeyValues!$J$2:$K$1401,2)</f>
        <v>Gar-Fang</v>
      </c>
      <c r="D532">
        <f t="shared" si="16"/>
        <v>6</v>
      </c>
      <c r="E532" s="7" t="str">
        <f>VLOOKUP($D532,KeyValues!$P$2:$Q$12,2)</f>
        <v>1* (2nd) - P</v>
      </c>
      <c r="F532" s="2">
        <f t="shared" si="17"/>
        <v>485</v>
      </c>
      <c r="G532" s="8" t="str">
        <f>IF($D532&gt;=5,VLOOKUP(F532,KeyValues!$G$2:$H$601,2),VLOOKUP(F532,KeyValues!$M$2:$N$20,2))</f>
        <v>Gible</v>
      </c>
    </row>
    <row r="533" spans="1:7" x14ac:dyDescent="0.25">
      <c r="A533" t="s">
        <v>3560</v>
      </c>
      <c r="B533" s="5">
        <v>533</v>
      </c>
      <c r="C533" s="6" t="str">
        <f>VLOOKUP($B533+443,KeyValues!$J$2:$K$1401,2)</f>
        <v>Speed Tag</v>
      </c>
      <c r="D533">
        <f t="shared" si="16"/>
        <v>7</v>
      </c>
      <c r="E533" s="7" t="str">
        <f>VLOOKUP($D533,KeyValues!$P$2:$Q$12,2)</f>
        <v>2* - P</v>
      </c>
      <c r="F533" s="2">
        <f t="shared" si="17"/>
        <v>485</v>
      </c>
      <c r="G533" s="8" t="str">
        <f>IF($D533&gt;=5,VLOOKUP(F533,KeyValues!$G$2:$H$601,2),VLOOKUP(F533,KeyValues!$M$2:$N$20,2))</f>
        <v>Gible</v>
      </c>
    </row>
    <row r="534" spans="1:7" x14ac:dyDescent="0.25">
      <c r="A534" t="s">
        <v>3559</v>
      </c>
      <c r="B534" s="5">
        <v>534</v>
      </c>
      <c r="C534" s="6" t="str">
        <f>VLOOKUP($B534+443,KeyValues!$J$2:$K$1401,2)</f>
        <v>Mach Scarf</v>
      </c>
      <c r="D534">
        <f t="shared" si="16"/>
        <v>8</v>
      </c>
      <c r="E534" s="7" t="str">
        <f>VLOOKUP($D534,KeyValues!$P$2:$Q$12,2)</f>
        <v>3* - P</v>
      </c>
      <c r="F534" s="2">
        <f t="shared" si="17"/>
        <v>485</v>
      </c>
      <c r="G534" s="8" t="str">
        <f>IF($D534&gt;=5,VLOOKUP(F534,KeyValues!$G$2:$H$601,2),VLOOKUP(F534,KeyValues!$M$2:$N$20,2))</f>
        <v>Gible</v>
      </c>
    </row>
    <row r="535" spans="1:7" x14ac:dyDescent="0.25">
      <c r="A535" t="s">
        <v>3558</v>
      </c>
      <c r="B535" s="5">
        <v>535</v>
      </c>
      <c r="C535" s="6" t="str">
        <f>VLOOKUP($B535+443,KeyValues!$J$2:$K$1401,2)</f>
        <v>Riolu Tail</v>
      </c>
      <c r="D535">
        <f t="shared" si="16"/>
        <v>5</v>
      </c>
      <c r="E535" s="7" t="str">
        <f>VLOOKUP($D535,KeyValues!$P$2:$Q$12,2)</f>
        <v>1* (1st) - P</v>
      </c>
      <c r="F535" s="2">
        <f t="shared" si="17"/>
        <v>489</v>
      </c>
      <c r="G535" s="8" t="str">
        <f>IF($D535&gt;=5,VLOOKUP(F535,KeyValues!$G$2:$H$601,2),VLOOKUP(F535,KeyValues!$M$2:$N$20,2))</f>
        <v>Riolu</v>
      </c>
    </row>
    <row r="536" spans="1:7" x14ac:dyDescent="0.25">
      <c r="A536" t="s">
        <v>3557</v>
      </c>
      <c r="B536" s="5">
        <v>536</v>
      </c>
      <c r="C536" s="6" t="str">
        <f>VLOOKUP($B536+443,KeyValues!$J$2:$K$1401,2)</f>
        <v>Riolu Card</v>
      </c>
      <c r="D536">
        <f t="shared" si="16"/>
        <v>6</v>
      </c>
      <c r="E536" s="7" t="str">
        <f>VLOOKUP($D536,KeyValues!$P$2:$Q$12,2)</f>
        <v>1* (2nd) - P</v>
      </c>
      <c r="F536" s="2">
        <f t="shared" si="17"/>
        <v>489</v>
      </c>
      <c r="G536" s="8" t="str">
        <f>IF($D536&gt;=5,VLOOKUP(F536,KeyValues!$G$2:$H$601,2),VLOOKUP(F536,KeyValues!$M$2:$N$20,2))</f>
        <v>Riolu</v>
      </c>
    </row>
    <row r="537" spans="1:7" x14ac:dyDescent="0.25">
      <c r="A537" t="s">
        <v>3556</v>
      </c>
      <c r="B537" s="5">
        <v>537</v>
      </c>
      <c r="C537" s="6" t="str">
        <f>VLOOKUP($B537+443,KeyValues!$J$2:$K$1401,2)</f>
        <v>Valiant Rock</v>
      </c>
      <c r="D537">
        <f t="shared" si="16"/>
        <v>7</v>
      </c>
      <c r="E537" s="7" t="str">
        <f>VLOOKUP($D537,KeyValues!$P$2:$Q$12,2)</f>
        <v>2* - P</v>
      </c>
      <c r="F537" s="2">
        <f t="shared" si="17"/>
        <v>489</v>
      </c>
      <c r="G537" s="8" t="str">
        <f>IF($D537&gt;=5,VLOOKUP(F537,KeyValues!$G$2:$H$601,2),VLOOKUP(F537,KeyValues!$M$2:$N$20,2))</f>
        <v>Riolu</v>
      </c>
    </row>
    <row r="538" spans="1:7" x14ac:dyDescent="0.25">
      <c r="A538" t="s">
        <v>3555</v>
      </c>
      <c r="B538" s="5">
        <v>538</v>
      </c>
      <c r="C538" s="6" t="str">
        <f>VLOOKUP($B538+443,KeyValues!$J$2:$K$1401,2)</f>
        <v>Emit Ring</v>
      </c>
      <c r="D538">
        <f t="shared" si="16"/>
        <v>8</v>
      </c>
      <c r="E538" s="7" t="str">
        <f>VLOOKUP($D538,KeyValues!$P$2:$Q$12,2)</f>
        <v>3* - P</v>
      </c>
      <c r="F538" s="2">
        <f t="shared" si="17"/>
        <v>489</v>
      </c>
      <c r="G538" s="8" t="str">
        <f>IF($D538&gt;=5,VLOOKUP(F538,KeyValues!$G$2:$H$601,2),VLOOKUP(F538,KeyValues!$M$2:$N$20,2))</f>
        <v>Riolu</v>
      </c>
    </row>
    <row r="539" spans="1:7" x14ac:dyDescent="0.25">
      <c r="A539" t="s">
        <v>3554</v>
      </c>
      <c r="B539" s="5">
        <v>539</v>
      </c>
      <c r="C539" s="6" t="str">
        <f>VLOOKUP($B539+443,KeyValues!$J$2:$K$1401,2)</f>
        <v>Lucario Fang</v>
      </c>
      <c r="D539">
        <f t="shared" si="16"/>
        <v>5</v>
      </c>
      <c r="E539" s="7" t="str">
        <f>VLOOKUP($D539,KeyValues!$P$2:$Q$12,2)</f>
        <v>1* (1st) - P</v>
      </c>
      <c r="F539" s="2">
        <f t="shared" si="17"/>
        <v>489</v>
      </c>
      <c r="G539" s="8" t="str">
        <f>IF($D539&gt;=5,VLOOKUP(F539,KeyValues!$G$2:$H$601,2),VLOOKUP(F539,KeyValues!$M$2:$N$20,2))</f>
        <v>Riolu</v>
      </c>
    </row>
    <row r="540" spans="1:7" x14ac:dyDescent="0.25">
      <c r="A540" t="s">
        <v>3553</v>
      </c>
      <c r="B540" s="5">
        <v>540</v>
      </c>
      <c r="C540" s="6" t="str">
        <f>VLOOKUP($B540+443,KeyValues!$J$2:$K$1401,2)</f>
        <v>Lucario Card</v>
      </c>
      <c r="D540">
        <f t="shared" si="16"/>
        <v>6</v>
      </c>
      <c r="E540" s="7" t="str">
        <f>VLOOKUP($D540,KeyValues!$P$2:$Q$12,2)</f>
        <v>1* (2nd) - P</v>
      </c>
      <c r="F540" s="2">
        <f t="shared" si="17"/>
        <v>489</v>
      </c>
      <c r="G540" s="8" t="str">
        <f>IF($D540&gt;=5,VLOOKUP(F540,KeyValues!$G$2:$H$601,2),VLOOKUP(F540,KeyValues!$M$2:$N$20,2))</f>
        <v>Riolu</v>
      </c>
    </row>
    <row r="541" spans="1:7" x14ac:dyDescent="0.25">
      <c r="A541" t="s">
        <v>3552</v>
      </c>
      <c r="B541" s="5">
        <v>541</v>
      </c>
      <c r="C541" s="6" t="str">
        <f>VLOOKUP($B541+443,KeyValues!$J$2:$K$1401,2)</f>
        <v>Pledge Rock</v>
      </c>
      <c r="D541">
        <f t="shared" si="16"/>
        <v>7</v>
      </c>
      <c r="E541" s="7" t="str">
        <f>VLOOKUP($D541,KeyValues!$P$2:$Q$12,2)</f>
        <v>2* - P</v>
      </c>
      <c r="F541" s="2">
        <f t="shared" si="17"/>
        <v>489</v>
      </c>
      <c r="G541" s="8" t="str">
        <f>IF($D541&gt;=5,VLOOKUP(F541,KeyValues!$G$2:$H$601,2),VLOOKUP(F541,KeyValues!$M$2:$N$20,2))</f>
        <v>Riolu</v>
      </c>
    </row>
    <row r="542" spans="1:7" x14ac:dyDescent="0.25">
      <c r="A542" t="s">
        <v>3551</v>
      </c>
      <c r="B542" s="5">
        <v>542</v>
      </c>
      <c r="C542" s="6" t="str">
        <f>VLOOKUP($B542+443,KeyValues!$J$2:$K$1401,2)</f>
        <v>Ravage Ring</v>
      </c>
      <c r="D542">
        <f t="shared" si="16"/>
        <v>8</v>
      </c>
      <c r="E542" s="7" t="str">
        <f>VLOOKUP($D542,KeyValues!$P$2:$Q$12,2)</f>
        <v>3* - P</v>
      </c>
      <c r="F542" s="2">
        <f t="shared" si="17"/>
        <v>489</v>
      </c>
      <c r="G542" s="8" t="str">
        <f>IF($D542&gt;=5,VLOOKUP(F542,KeyValues!$G$2:$H$601,2),VLOOKUP(F542,KeyValues!$M$2:$N$20,2))</f>
        <v>Riolu</v>
      </c>
    </row>
    <row r="543" spans="1:7" x14ac:dyDescent="0.25">
      <c r="A543" t="s">
        <v>3550</v>
      </c>
      <c r="B543" s="5">
        <v>543</v>
      </c>
      <c r="C543" s="6" t="str">
        <f>VLOOKUP($B543+443,KeyValues!$J$2:$K$1401,2)</f>
        <v>Mantyke Beam</v>
      </c>
      <c r="D543">
        <f t="shared" si="16"/>
        <v>5</v>
      </c>
      <c r="E543" s="7" t="str">
        <f>VLOOKUP($D543,KeyValues!$P$2:$Q$12,2)</f>
        <v>1* (1st) - P</v>
      </c>
      <c r="F543" s="2">
        <f t="shared" si="17"/>
        <v>500</v>
      </c>
      <c r="G543" s="8" t="str">
        <f>IF($D543&gt;=5,VLOOKUP(F543,KeyValues!$G$2:$H$601,2),VLOOKUP(F543,KeyValues!$M$2:$N$20,2))</f>
        <v>Mantyke</v>
      </c>
    </row>
    <row r="544" spans="1:7" x14ac:dyDescent="0.25">
      <c r="A544" t="s">
        <v>3549</v>
      </c>
      <c r="B544" s="5">
        <v>544</v>
      </c>
      <c r="C544" s="6" t="str">
        <f>VLOOKUP($B544+443,KeyValues!$J$2:$K$1401,2)</f>
        <v>Mantyke Card</v>
      </c>
      <c r="D544">
        <f t="shared" si="16"/>
        <v>6</v>
      </c>
      <c r="E544" s="7" t="str">
        <f>VLOOKUP($D544,KeyValues!$P$2:$Q$12,2)</f>
        <v>1* (2nd) - P</v>
      </c>
      <c r="F544" s="2">
        <f t="shared" si="17"/>
        <v>500</v>
      </c>
      <c r="G544" s="8" t="str">
        <f>IF($D544&gt;=5,VLOOKUP(F544,KeyValues!$G$2:$H$601,2),VLOOKUP(F544,KeyValues!$M$2:$N$20,2))</f>
        <v>Mantyke</v>
      </c>
    </row>
    <row r="545" spans="1:7" x14ac:dyDescent="0.25">
      <c r="A545" t="s">
        <v>3548</v>
      </c>
      <c r="B545" s="5">
        <v>545</v>
      </c>
      <c r="C545" s="6" t="str">
        <f>VLOOKUP($B545+443,KeyValues!$J$2:$K$1401,2)</f>
        <v>Waft Rock</v>
      </c>
      <c r="D545">
        <f t="shared" si="16"/>
        <v>7</v>
      </c>
      <c r="E545" s="7" t="str">
        <f>VLOOKUP($D545,KeyValues!$P$2:$Q$12,2)</f>
        <v>2* - P</v>
      </c>
      <c r="F545" s="2">
        <f t="shared" si="17"/>
        <v>500</v>
      </c>
      <c r="G545" s="8" t="str">
        <f>IF($D545&gt;=5,VLOOKUP(F545,KeyValues!$G$2:$H$601,2),VLOOKUP(F545,KeyValues!$M$2:$N$20,2))</f>
        <v>Mantyke</v>
      </c>
    </row>
    <row r="546" spans="1:7" x14ac:dyDescent="0.25">
      <c r="A546" t="s">
        <v>3547</v>
      </c>
      <c r="B546" s="5">
        <v>546</v>
      </c>
      <c r="C546" s="6" t="str">
        <f>VLOOKUP($B546+443,KeyValues!$J$2:$K$1401,2)</f>
        <v>Ocean Bow</v>
      </c>
      <c r="D546">
        <f t="shared" si="16"/>
        <v>8</v>
      </c>
      <c r="E546" s="7" t="str">
        <f>VLOOKUP($D546,KeyValues!$P$2:$Q$12,2)</f>
        <v>3* - P</v>
      </c>
      <c r="F546" s="2">
        <f t="shared" si="17"/>
        <v>500</v>
      </c>
      <c r="G546" s="8" t="str">
        <f>IF($D546&gt;=5,VLOOKUP(F546,KeyValues!$G$2:$H$601,2),VLOOKUP(F546,KeyValues!$M$2:$N$20,2))</f>
        <v>Mantyke</v>
      </c>
    </row>
    <row r="547" spans="1:7" x14ac:dyDescent="0.25">
      <c r="A547" t="s">
        <v>3546</v>
      </c>
      <c r="B547" s="5">
        <v>547</v>
      </c>
      <c r="C547" s="6" t="str">
        <f>VLOOKUP($B547+443,KeyValues!$J$2:$K$1401,2)</f>
        <v>Mantine Foam</v>
      </c>
      <c r="D547">
        <f t="shared" si="16"/>
        <v>5</v>
      </c>
      <c r="E547" s="7" t="str">
        <f>VLOOKUP($D547,KeyValues!$P$2:$Q$12,2)</f>
        <v>1* (1st) - P</v>
      </c>
      <c r="F547" s="2">
        <f t="shared" si="17"/>
        <v>500</v>
      </c>
      <c r="G547" s="8" t="str">
        <f>IF($D547&gt;=5,VLOOKUP(F547,KeyValues!$G$2:$H$601,2),VLOOKUP(F547,KeyValues!$M$2:$N$20,2))</f>
        <v>Mantyke</v>
      </c>
    </row>
    <row r="548" spans="1:7" x14ac:dyDescent="0.25">
      <c r="A548" t="s">
        <v>3545</v>
      </c>
      <c r="B548" s="5">
        <v>548</v>
      </c>
      <c r="C548" s="6" t="str">
        <f>VLOOKUP($B548+443,KeyValues!$J$2:$K$1401,2)</f>
        <v>Mantine Card</v>
      </c>
      <c r="D548">
        <f t="shared" si="16"/>
        <v>6</v>
      </c>
      <c r="E548" s="7" t="str">
        <f>VLOOKUP($D548,KeyValues!$P$2:$Q$12,2)</f>
        <v>1* (2nd) - P</v>
      </c>
      <c r="F548" s="2">
        <f t="shared" si="17"/>
        <v>500</v>
      </c>
      <c r="G548" s="8" t="str">
        <f>IF($D548&gt;=5,VLOOKUP(F548,KeyValues!$G$2:$H$601,2),VLOOKUP(F548,KeyValues!$M$2:$N$20,2))</f>
        <v>Mantyke</v>
      </c>
    </row>
    <row r="549" spans="1:7" x14ac:dyDescent="0.25">
      <c r="A549" t="s">
        <v>3544</v>
      </c>
      <c r="B549" s="5">
        <v>549</v>
      </c>
      <c r="C549" s="6" t="str">
        <f>VLOOKUP($B549+443,KeyValues!$J$2:$K$1401,2)</f>
        <v>Sunset Rock</v>
      </c>
      <c r="D549">
        <f t="shared" si="16"/>
        <v>7</v>
      </c>
      <c r="E549" s="7" t="str">
        <f>VLOOKUP($D549,KeyValues!$P$2:$Q$12,2)</f>
        <v>2* - P</v>
      </c>
      <c r="F549" s="2">
        <f t="shared" si="17"/>
        <v>500</v>
      </c>
      <c r="G549" s="8" t="str">
        <f>IF($D549&gt;=5,VLOOKUP(F549,KeyValues!$G$2:$H$601,2),VLOOKUP(F549,KeyValues!$M$2:$N$20,2))</f>
        <v>Mantyke</v>
      </c>
    </row>
    <row r="550" spans="1:7" x14ac:dyDescent="0.25">
      <c r="A550" t="s">
        <v>3543</v>
      </c>
      <c r="B550" s="5">
        <v>550</v>
      </c>
      <c r="C550" s="6" t="str">
        <f>VLOOKUP($B550+443,KeyValues!$J$2:$K$1401,2)</f>
        <v>Horizon Bow</v>
      </c>
      <c r="D550">
        <f t="shared" si="16"/>
        <v>8</v>
      </c>
      <c r="E550" s="7" t="str">
        <f>VLOOKUP($D550,KeyValues!$P$2:$Q$12,2)</f>
        <v>3* - P</v>
      </c>
      <c r="F550" s="2">
        <f t="shared" si="17"/>
        <v>500</v>
      </c>
      <c r="G550" s="8" t="str">
        <f>IF($D550&gt;=5,VLOOKUP(F550,KeyValues!$G$2:$H$601,2),VLOOKUP(F550,KeyValues!$M$2:$N$20,2))</f>
        <v>Mantyke</v>
      </c>
    </row>
    <row r="551" spans="1:7" x14ac:dyDescent="0.25">
      <c r="A551" t="s">
        <v>3542</v>
      </c>
      <c r="B551" s="5">
        <v>551</v>
      </c>
      <c r="C551" s="6" t="str">
        <f>VLOOKUP($B551+443,KeyValues!$J$2:$K$1401,2)</f>
        <v>Phione Song</v>
      </c>
      <c r="D551">
        <f t="shared" si="16"/>
        <v>5</v>
      </c>
      <c r="E551" s="7" t="str">
        <f>VLOOKUP($D551,KeyValues!$P$2:$Q$12,2)</f>
        <v>1* (1st) - P</v>
      </c>
      <c r="F551" s="2">
        <f t="shared" si="17"/>
        <v>531</v>
      </c>
      <c r="G551" s="8" t="str">
        <f>IF($D551&gt;=5,VLOOKUP(F551,KeyValues!$G$2:$H$601,2),VLOOKUP(F551,KeyValues!$M$2:$N$20,2))</f>
        <v>Phione</v>
      </c>
    </row>
    <row r="552" spans="1:7" x14ac:dyDescent="0.25">
      <c r="A552" t="s">
        <v>3541</v>
      </c>
      <c r="B552" s="5">
        <v>552</v>
      </c>
      <c r="C552" s="6" t="str">
        <f>VLOOKUP($B552+443,KeyValues!$J$2:$K$1401,2)</f>
        <v>Phione Card</v>
      </c>
      <c r="D552">
        <f t="shared" si="16"/>
        <v>6</v>
      </c>
      <c r="E552" s="7" t="str">
        <f>VLOOKUP($D552,KeyValues!$P$2:$Q$12,2)</f>
        <v>1* (2nd) - P</v>
      </c>
      <c r="F552" s="2">
        <f t="shared" si="17"/>
        <v>531</v>
      </c>
      <c r="G552" s="8" t="str">
        <f>IF($D552&gt;=5,VLOOKUP(F552,KeyValues!$G$2:$H$601,2),VLOOKUP(F552,KeyValues!$M$2:$N$20,2))</f>
        <v>Phione</v>
      </c>
    </row>
    <row r="553" spans="1:7" x14ac:dyDescent="0.25">
      <c r="A553" t="s">
        <v>3540</v>
      </c>
      <c r="B553" s="5">
        <v>553</v>
      </c>
      <c r="C553" s="6" t="str">
        <f>VLOOKUP($B553+443,KeyValues!$J$2:$K$1401,2)</f>
        <v>Wave Jewel</v>
      </c>
      <c r="D553">
        <f t="shared" si="16"/>
        <v>7</v>
      </c>
      <c r="E553" s="7" t="str">
        <f>VLOOKUP($D553,KeyValues!$P$2:$Q$12,2)</f>
        <v>2* - P</v>
      </c>
      <c r="F553" s="2">
        <f t="shared" si="17"/>
        <v>531</v>
      </c>
      <c r="G553" s="8" t="str">
        <f>IF($D553&gt;=5,VLOOKUP(F553,KeyValues!$G$2:$H$601,2),VLOOKUP(F553,KeyValues!$M$2:$N$20,2))</f>
        <v>Phione</v>
      </c>
    </row>
    <row r="554" spans="1:7" x14ac:dyDescent="0.25">
      <c r="A554" t="s">
        <v>3539</v>
      </c>
      <c r="B554" s="5">
        <v>554</v>
      </c>
      <c r="C554" s="6" t="str">
        <f>VLOOKUP($B554+443,KeyValues!$J$2:$K$1401,2)</f>
        <v>Ripple Cape</v>
      </c>
      <c r="D554">
        <f t="shared" si="16"/>
        <v>8</v>
      </c>
      <c r="E554" s="7" t="str">
        <f>VLOOKUP($D554,KeyValues!$P$2:$Q$12,2)</f>
        <v>3* - P</v>
      </c>
      <c r="F554" s="2">
        <f t="shared" si="17"/>
        <v>531</v>
      </c>
      <c r="G554" s="8" t="str">
        <f>IF($D554&gt;=5,VLOOKUP(F554,KeyValues!$G$2:$H$601,2),VLOOKUP(F554,KeyValues!$M$2:$N$20,2))</f>
        <v>Phione</v>
      </c>
    </row>
    <row r="555" spans="1:7" x14ac:dyDescent="0.25">
      <c r="A555" t="s">
        <v>3538</v>
      </c>
      <c r="B555" s="5">
        <v>555</v>
      </c>
      <c r="C555" s="6" t="str">
        <f>VLOOKUP($B555+443,KeyValues!$J$2:$K$1401,2)</f>
        <v>Vulpix Tail</v>
      </c>
      <c r="D555">
        <f t="shared" si="16"/>
        <v>5</v>
      </c>
      <c r="E555" s="7" t="str">
        <f>VLOOKUP($D555,KeyValues!$P$2:$Q$12,2)</f>
        <v>1* (1st) - P</v>
      </c>
      <c r="F555" s="2">
        <f t="shared" si="17"/>
        <v>37</v>
      </c>
      <c r="G555" s="8" t="str">
        <f>IF($D555&gt;=5,VLOOKUP(F555,KeyValues!$G$2:$H$601,2),VLOOKUP(F555,KeyValues!$M$2:$N$20,2))</f>
        <v>Vulpix</v>
      </c>
    </row>
    <row r="556" spans="1:7" x14ac:dyDescent="0.25">
      <c r="A556" t="s">
        <v>3537</v>
      </c>
      <c r="B556" s="5">
        <v>556</v>
      </c>
      <c r="C556" s="6" t="str">
        <f>VLOOKUP($B556+443,KeyValues!$J$2:$K$1401,2)</f>
        <v>Vulpix Card</v>
      </c>
      <c r="D556">
        <f t="shared" si="16"/>
        <v>6</v>
      </c>
      <c r="E556" s="7" t="str">
        <f>VLOOKUP($D556,KeyValues!$P$2:$Q$12,2)</f>
        <v>1* (2nd) - P</v>
      </c>
      <c r="F556" s="2">
        <f t="shared" si="17"/>
        <v>37</v>
      </c>
      <c r="G556" s="8" t="str">
        <f>IF($D556&gt;=5,VLOOKUP(F556,KeyValues!$G$2:$H$601,2),VLOOKUP(F556,KeyValues!$M$2:$N$20,2))</f>
        <v>Vulpix</v>
      </c>
    </row>
    <row r="557" spans="1:7" x14ac:dyDescent="0.25">
      <c r="A557" t="s">
        <v>3536</v>
      </c>
      <c r="B557" s="5">
        <v>557</v>
      </c>
      <c r="C557" s="6" t="str">
        <f>VLOOKUP($B557+443,KeyValues!$J$2:$K$1401,2)</f>
        <v>Vulpix Tag</v>
      </c>
      <c r="D557">
        <f t="shared" si="16"/>
        <v>7</v>
      </c>
      <c r="E557" s="7" t="str">
        <f>VLOOKUP($D557,KeyValues!$P$2:$Q$12,2)</f>
        <v>2* - P</v>
      </c>
      <c r="F557" s="2">
        <f t="shared" si="17"/>
        <v>37</v>
      </c>
      <c r="G557" s="8" t="str">
        <f>IF($D557&gt;=5,VLOOKUP(F557,KeyValues!$G$2:$H$601,2),VLOOKUP(F557,KeyValues!$M$2:$N$20,2))</f>
        <v>Vulpix</v>
      </c>
    </row>
    <row r="558" spans="1:7" x14ac:dyDescent="0.25">
      <c r="A558" t="s">
        <v>3535</v>
      </c>
      <c r="B558" s="5">
        <v>558</v>
      </c>
      <c r="C558" s="6" t="str">
        <f>VLOOKUP($B558+443,KeyValues!$J$2:$K$1401,2)</f>
        <v>Glowing Bow</v>
      </c>
      <c r="D558">
        <f t="shared" si="16"/>
        <v>8</v>
      </c>
      <c r="E558" s="7" t="str">
        <f>VLOOKUP($D558,KeyValues!$P$2:$Q$12,2)</f>
        <v>3* - P</v>
      </c>
      <c r="F558" s="2">
        <f t="shared" si="17"/>
        <v>37</v>
      </c>
      <c r="G558" s="8" t="str">
        <f>IF($D558&gt;=5,VLOOKUP(F558,KeyValues!$G$2:$H$601,2),VLOOKUP(F558,KeyValues!$M$2:$N$20,2))</f>
        <v>Vulpix</v>
      </c>
    </row>
    <row r="559" spans="1:7" x14ac:dyDescent="0.25">
      <c r="A559" t="s">
        <v>3534</v>
      </c>
      <c r="B559" s="5">
        <v>559</v>
      </c>
      <c r="C559" s="6" t="str">
        <f>VLOOKUP($B559+443,KeyValues!$J$2:$K$1401,2)</f>
        <v>Nine-Hair</v>
      </c>
      <c r="D559">
        <f t="shared" si="16"/>
        <v>5</v>
      </c>
      <c r="E559" s="7" t="str">
        <f>VLOOKUP($D559,KeyValues!$P$2:$Q$12,2)</f>
        <v>1* (1st) - P</v>
      </c>
      <c r="F559" s="2">
        <f t="shared" si="17"/>
        <v>37</v>
      </c>
      <c r="G559" s="8" t="str">
        <f>IF($D559&gt;=5,VLOOKUP(F559,KeyValues!$G$2:$H$601,2),VLOOKUP(F559,KeyValues!$M$2:$N$20,2))</f>
        <v>Vulpix</v>
      </c>
    </row>
    <row r="560" spans="1:7" x14ac:dyDescent="0.25">
      <c r="A560" t="s">
        <v>3533</v>
      </c>
      <c r="B560" s="5">
        <v>560</v>
      </c>
      <c r="C560" s="6" t="str">
        <f>VLOOKUP($B560+443,KeyValues!$J$2:$K$1401,2)</f>
        <v>Nine-Card</v>
      </c>
      <c r="D560">
        <f t="shared" si="16"/>
        <v>6</v>
      </c>
      <c r="E560" s="7" t="str">
        <f>VLOOKUP($D560,KeyValues!$P$2:$Q$12,2)</f>
        <v>1* (2nd) - P</v>
      </c>
      <c r="F560" s="2">
        <f t="shared" si="17"/>
        <v>37</v>
      </c>
      <c r="G560" s="8" t="str">
        <f>IF($D560&gt;=5,VLOOKUP(F560,KeyValues!$G$2:$H$601,2),VLOOKUP(F560,KeyValues!$M$2:$N$20,2))</f>
        <v>Vulpix</v>
      </c>
    </row>
    <row r="561" spans="1:7" x14ac:dyDescent="0.25">
      <c r="A561" t="s">
        <v>3532</v>
      </c>
      <c r="B561" s="5">
        <v>561</v>
      </c>
      <c r="C561" s="6" t="str">
        <f>VLOOKUP($B561+443,KeyValues!$J$2:$K$1401,2)</f>
        <v>Nine-Seal</v>
      </c>
      <c r="D561">
        <f t="shared" si="16"/>
        <v>7</v>
      </c>
      <c r="E561" s="7" t="str">
        <f>VLOOKUP($D561,KeyValues!$P$2:$Q$12,2)</f>
        <v>2* - P</v>
      </c>
      <c r="F561" s="2">
        <f t="shared" si="17"/>
        <v>37</v>
      </c>
      <c r="G561" s="8" t="str">
        <f>IF($D561&gt;=5,VLOOKUP(F561,KeyValues!$G$2:$H$601,2),VLOOKUP(F561,KeyValues!$M$2:$N$20,2))</f>
        <v>Vulpix</v>
      </c>
    </row>
    <row r="562" spans="1:7" x14ac:dyDescent="0.25">
      <c r="A562" t="s">
        <v>3531</v>
      </c>
      <c r="B562" s="5">
        <v>562</v>
      </c>
      <c r="C562" s="6" t="str">
        <f>VLOOKUP($B562+443,KeyValues!$J$2:$K$1401,2)</f>
        <v>Afire Collar</v>
      </c>
      <c r="D562">
        <f t="shared" si="16"/>
        <v>8</v>
      </c>
      <c r="E562" s="7" t="str">
        <f>VLOOKUP($D562,KeyValues!$P$2:$Q$12,2)</f>
        <v>3* - P</v>
      </c>
      <c r="F562" s="2">
        <f t="shared" si="17"/>
        <v>37</v>
      </c>
      <c r="G562" s="8" t="str">
        <f>IF($D562&gt;=5,VLOOKUP(F562,KeyValues!$G$2:$H$601,2),VLOOKUP(F562,KeyValues!$M$2:$N$20,2))</f>
        <v>Vulpix</v>
      </c>
    </row>
    <row r="563" spans="1:7" x14ac:dyDescent="0.25">
      <c r="A563" t="s">
        <v>3530</v>
      </c>
      <c r="B563" s="5">
        <v>563</v>
      </c>
      <c r="C563" s="6" t="str">
        <f>VLOOKUP($B563+443,KeyValues!$J$2:$K$1401,2)</f>
        <v>Phanpy Claw</v>
      </c>
      <c r="D563">
        <f t="shared" si="16"/>
        <v>5</v>
      </c>
      <c r="E563" s="7" t="str">
        <f>VLOOKUP($D563,KeyValues!$P$2:$Q$12,2)</f>
        <v>1* (1st) - P</v>
      </c>
      <c r="F563" s="2">
        <f t="shared" si="17"/>
        <v>258</v>
      </c>
      <c r="G563" s="8" t="str">
        <f>IF($D563&gt;=5,VLOOKUP(F563,KeyValues!$G$2:$H$601,2),VLOOKUP(F563,KeyValues!$M$2:$N$20,2))</f>
        <v>Phanpy</v>
      </c>
    </row>
    <row r="564" spans="1:7" x14ac:dyDescent="0.25">
      <c r="A564" t="s">
        <v>3529</v>
      </c>
      <c r="B564" s="5">
        <v>564</v>
      </c>
      <c r="C564" s="6" t="str">
        <f>VLOOKUP($B564+443,KeyValues!$J$2:$K$1401,2)</f>
        <v>Phanpy Card</v>
      </c>
      <c r="D564">
        <f t="shared" si="16"/>
        <v>6</v>
      </c>
      <c r="E564" s="7" t="str">
        <f>VLOOKUP($D564,KeyValues!$P$2:$Q$12,2)</f>
        <v>1* (2nd) - P</v>
      </c>
      <c r="F564" s="2">
        <f t="shared" si="17"/>
        <v>258</v>
      </c>
      <c r="G564" s="8" t="str">
        <f>IF($D564&gt;=5,VLOOKUP(F564,KeyValues!$G$2:$H$601,2),VLOOKUP(F564,KeyValues!$M$2:$N$20,2))</f>
        <v>Phanpy</v>
      </c>
    </row>
    <row r="565" spans="1:7" x14ac:dyDescent="0.25">
      <c r="A565" t="s">
        <v>3528</v>
      </c>
      <c r="B565" s="5">
        <v>565</v>
      </c>
      <c r="C565" s="6" t="str">
        <f>VLOOKUP($B565+443,KeyValues!$J$2:$K$1401,2)</f>
        <v>Phanpy Tag</v>
      </c>
      <c r="D565">
        <f t="shared" si="16"/>
        <v>7</v>
      </c>
      <c r="E565" s="7" t="str">
        <f>VLOOKUP($D565,KeyValues!$P$2:$Q$12,2)</f>
        <v>2* - P</v>
      </c>
      <c r="F565" s="2">
        <f t="shared" si="17"/>
        <v>258</v>
      </c>
      <c r="G565" s="8" t="str">
        <f>IF($D565&gt;=5,VLOOKUP(F565,KeyValues!$G$2:$H$601,2),VLOOKUP(F565,KeyValues!$M$2:$N$20,2))</f>
        <v>Phanpy</v>
      </c>
    </row>
    <row r="566" spans="1:7" x14ac:dyDescent="0.25">
      <c r="A566" t="s">
        <v>3527</v>
      </c>
      <c r="B566" s="5">
        <v>566</v>
      </c>
      <c r="C566" s="6" t="str">
        <f>VLOOKUP($B566+443,KeyValues!$J$2:$K$1401,2)</f>
        <v>Value Ruff</v>
      </c>
      <c r="D566">
        <f t="shared" si="16"/>
        <v>8</v>
      </c>
      <c r="E566" s="7" t="str">
        <f>VLOOKUP($D566,KeyValues!$P$2:$Q$12,2)</f>
        <v>3* - P</v>
      </c>
      <c r="F566" s="2">
        <f t="shared" si="17"/>
        <v>258</v>
      </c>
      <c r="G566" s="8" t="str">
        <f>IF($D566&gt;=5,VLOOKUP(F566,KeyValues!$G$2:$H$601,2),VLOOKUP(F566,KeyValues!$M$2:$N$20,2))</f>
        <v>Phanpy</v>
      </c>
    </row>
    <row r="567" spans="1:7" x14ac:dyDescent="0.25">
      <c r="A567" t="s">
        <v>3526</v>
      </c>
      <c r="B567" s="5">
        <v>567</v>
      </c>
      <c r="C567" s="6" t="str">
        <f>VLOOKUP($B567+443,KeyValues!$J$2:$K$1401,2)</f>
        <v>Donphan Fang</v>
      </c>
      <c r="D567">
        <f t="shared" si="16"/>
        <v>5</v>
      </c>
      <c r="E567" s="7" t="str">
        <f>VLOOKUP($D567,KeyValues!$P$2:$Q$12,2)</f>
        <v>1* (1st) - P</v>
      </c>
      <c r="F567" s="2">
        <f t="shared" si="17"/>
        <v>258</v>
      </c>
      <c r="G567" s="8" t="str">
        <f>IF($D567&gt;=5,VLOOKUP(F567,KeyValues!$G$2:$H$601,2),VLOOKUP(F567,KeyValues!$M$2:$N$20,2))</f>
        <v>Phanpy</v>
      </c>
    </row>
    <row r="568" spans="1:7" x14ac:dyDescent="0.25">
      <c r="A568" t="s">
        <v>3525</v>
      </c>
      <c r="B568" s="5">
        <v>568</v>
      </c>
      <c r="C568" s="6" t="str">
        <f>VLOOKUP($B568+443,KeyValues!$J$2:$K$1401,2)</f>
        <v>Donphan Card</v>
      </c>
      <c r="D568">
        <f t="shared" si="16"/>
        <v>6</v>
      </c>
      <c r="E568" s="7" t="str">
        <f>VLOOKUP($D568,KeyValues!$P$2:$Q$12,2)</f>
        <v>1* (2nd) - P</v>
      </c>
      <c r="F568" s="2">
        <f t="shared" si="17"/>
        <v>258</v>
      </c>
      <c r="G568" s="8" t="str">
        <f>IF($D568&gt;=5,VLOOKUP(F568,KeyValues!$G$2:$H$601,2),VLOOKUP(F568,KeyValues!$M$2:$N$20,2))</f>
        <v>Phanpy</v>
      </c>
    </row>
    <row r="569" spans="1:7" x14ac:dyDescent="0.25">
      <c r="A569" t="s">
        <v>3524</v>
      </c>
      <c r="B569" s="5">
        <v>569</v>
      </c>
      <c r="C569" s="6" t="str">
        <f>VLOOKUP($B569+443,KeyValues!$J$2:$K$1401,2)</f>
        <v>Don-Crest</v>
      </c>
      <c r="D569">
        <f t="shared" si="16"/>
        <v>7</v>
      </c>
      <c r="E569" s="7" t="str">
        <f>VLOOKUP($D569,KeyValues!$P$2:$Q$12,2)</f>
        <v>2* - P</v>
      </c>
      <c r="F569" s="2">
        <f t="shared" si="17"/>
        <v>258</v>
      </c>
      <c r="G569" s="8" t="str">
        <f>IF($D569&gt;=5,VLOOKUP(F569,KeyValues!$G$2:$H$601,2),VLOOKUP(F569,KeyValues!$M$2:$N$20,2))</f>
        <v>Phanpy</v>
      </c>
    </row>
    <row r="570" spans="1:7" x14ac:dyDescent="0.25">
      <c r="A570" t="s">
        <v>3523</v>
      </c>
      <c r="B570" s="5">
        <v>570</v>
      </c>
      <c r="C570" s="6" t="str">
        <f>VLOOKUP($B570+443,KeyValues!$J$2:$K$1401,2)</f>
        <v>Armor Scarf</v>
      </c>
      <c r="D570">
        <f t="shared" si="16"/>
        <v>8</v>
      </c>
      <c r="E570" s="7" t="str">
        <f>VLOOKUP($D570,KeyValues!$P$2:$Q$12,2)</f>
        <v>3* - P</v>
      </c>
      <c r="F570" s="2">
        <f t="shared" si="17"/>
        <v>258</v>
      </c>
      <c r="G570" s="8" t="str">
        <f>IF($D570&gt;=5,VLOOKUP(F570,KeyValues!$G$2:$H$601,2),VLOOKUP(F570,KeyValues!$M$2:$N$20,2))</f>
        <v>Phanpy</v>
      </c>
    </row>
    <row r="571" spans="1:7" x14ac:dyDescent="0.25">
      <c r="A571" t="s">
        <v>3522</v>
      </c>
      <c r="B571" s="5">
        <v>571</v>
      </c>
      <c r="C571" s="6" t="str">
        <f>VLOOKUP($B571+443,KeyValues!$J$2:$K$1401,2)</f>
        <v>Cater-Belt</v>
      </c>
      <c r="D571">
        <f t="shared" si="16"/>
        <v>8</v>
      </c>
      <c r="E571" s="7" t="str">
        <f>VLOOKUP($D571,KeyValues!$P$2:$Q$12,2)</f>
        <v>3* - P</v>
      </c>
      <c r="F571" s="2">
        <f t="shared" si="17"/>
        <v>10</v>
      </c>
      <c r="G571" s="8" t="str">
        <f>IF($D571&gt;=5,VLOOKUP(F571,KeyValues!$G$2:$H$601,2),VLOOKUP(F571,KeyValues!$M$2:$N$20,2))</f>
        <v>Caterpie</v>
      </c>
    </row>
    <row r="572" spans="1:7" x14ac:dyDescent="0.25">
      <c r="A572" t="s">
        <v>3521</v>
      </c>
      <c r="B572" s="5">
        <v>572</v>
      </c>
      <c r="C572" s="6" t="str">
        <f>VLOOKUP($B572+443,KeyValues!$J$2:$K$1401,2)</f>
        <v>Defense Bow</v>
      </c>
      <c r="D572">
        <f t="shared" si="16"/>
        <v>8</v>
      </c>
      <c r="E572" s="7" t="str">
        <f>VLOOKUP($D572,KeyValues!$P$2:$Q$12,2)</f>
        <v>3* - P</v>
      </c>
      <c r="F572" s="2">
        <f t="shared" si="17"/>
        <v>10</v>
      </c>
      <c r="G572" s="8" t="str">
        <f>IF($D572&gt;=5,VLOOKUP(F572,KeyValues!$G$2:$H$601,2),VLOOKUP(F572,KeyValues!$M$2:$N$20,2))</f>
        <v>Caterpie</v>
      </c>
    </row>
    <row r="573" spans="1:7" x14ac:dyDescent="0.25">
      <c r="A573" t="s">
        <v>3520</v>
      </c>
      <c r="B573" s="5">
        <v>573</v>
      </c>
      <c r="C573" s="6" t="str">
        <f>VLOOKUP($B573+443,KeyValues!$J$2:$K$1401,2)</f>
        <v>Glittery Bow</v>
      </c>
      <c r="D573">
        <f t="shared" si="16"/>
        <v>8</v>
      </c>
      <c r="E573" s="7" t="str">
        <f>VLOOKUP($D573,KeyValues!$P$2:$Q$12,2)</f>
        <v>3* - P</v>
      </c>
      <c r="F573" s="2">
        <f t="shared" si="17"/>
        <v>10</v>
      </c>
      <c r="G573" s="8" t="str">
        <f>IF($D573&gt;=5,VLOOKUP(F573,KeyValues!$G$2:$H$601,2),VLOOKUP(F573,KeyValues!$M$2:$N$20,2))</f>
        <v>Caterpie</v>
      </c>
    </row>
    <row r="574" spans="1:7" x14ac:dyDescent="0.25">
      <c r="A574" t="s">
        <v>3519</v>
      </c>
      <c r="B574" s="5">
        <v>574</v>
      </c>
      <c r="C574" s="6" t="str">
        <f>VLOOKUP($B574+443,KeyValues!$J$2:$K$1401,2)</f>
        <v>Weedle Bow</v>
      </c>
      <c r="D574">
        <f t="shared" si="16"/>
        <v>8</v>
      </c>
      <c r="E574" s="7" t="str">
        <f>VLOOKUP($D574,KeyValues!$P$2:$Q$12,2)</f>
        <v>3* - P</v>
      </c>
      <c r="F574" s="2">
        <f t="shared" si="17"/>
        <v>13</v>
      </c>
      <c r="G574" s="8" t="str">
        <f>IF($D574&gt;=5,VLOOKUP(F574,KeyValues!$G$2:$H$601,2),VLOOKUP(F574,KeyValues!$M$2:$N$20,2))</f>
        <v>Weedle</v>
      </c>
    </row>
    <row r="575" spans="1:7" x14ac:dyDescent="0.25">
      <c r="A575" t="s">
        <v>3518</v>
      </c>
      <c r="B575" s="5">
        <v>575</v>
      </c>
      <c r="C575" s="6" t="str">
        <f>VLOOKUP($B575+443,KeyValues!$J$2:$K$1401,2)</f>
        <v>Kakuna Scarf</v>
      </c>
      <c r="D575">
        <f t="shared" si="16"/>
        <v>8</v>
      </c>
      <c r="E575" s="7" t="str">
        <f>VLOOKUP($D575,KeyValues!$P$2:$Q$12,2)</f>
        <v>3* - P</v>
      </c>
      <c r="F575" s="2">
        <f t="shared" si="17"/>
        <v>13</v>
      </c>
      <c r="G575" s="8" t="str">
        <f>IF($D575&gt;=5,VLOOKUP(F575,KeyValues!$G$2:$H$601,2),VLOOKUP(F575,KeyValues!$M$2:$N$20,2))</f>
        <v>Weedle</v>
      </c>
    </row>
    <row r="576" spans="1:7" x14ac:dyDescent="0.25">
      <c r="A576" t="s">
        <v>3517</v>
      </c>
      <c r="B576" s="5">
        <v>576</v>
      </c>
      <c r="C576" s="6" t="str">
        <f>VLOOKUP($B576+443,KeyValues!$J$2:$K$1401,2)</f>
        <v>Charge Scarf</v>
      </c>
      <c r="D576">
        <f t="shared" si="16"/>
        <v>8</v>
      </c>
      <c r="E576" s="7" t="str">
        <f>VLOOKUP($D576,KeyValues!$P$2:$Q$12,2)</f>
        <v>3* - P</v>
      </c>
      <c r="F576" s="2">
        <f t="shared" si="17"/>
        <v>13</v>
      </c>
      <c r="G576" s="8" t="str">
        <f>IF($D576&gt;=5,VLOOKUP(F576,KeyValues!$G$2:$H$601,2),VLOOKUP(F576,KeyValues!$M$2:$N$20,2))</f>
        <v>Weedle</v>
      </c>
    </row>
    <row r="577" spans="1:7" x14ac:dyDescent="0.25">
      <c r="A577" t="s">
        <v>3516</v>
      </c>
      <c r="B577" s="5">
        <v>577</v>
      </c>
      <c r="C577" s="6" t="str">
        <f>VLOOKUP($B577+443,KeyValues!$J$2:$K$1401,2)</f>
        <v>Pidgey Bow</v>
      </c>
      <c r="D577">
        <f t="shared" ref="D577:D640" si="18">HEX2DEC(MID($A577,4,2)&amp;MID($A577,1,2))</f>
        <v>8</v>
      </c>
      <c r="E577" s="7" t="str">
        <f>VLOOKUP($D577,KeyValues!$P$2:$Q$12,2)</f>
        <v>3* - P</v>
      </c>
      <c r="F577" s="2">
        <f t="shared" ref="F577:F640" si="19">HEX2DEC(MID($A577,10,2)&amp;MID($A577,7,2))</f>
        <v>16</v>
      </c>
      <c r="G577" s="8" t="str">
        <f>IF($D577&gt;=5,VLOOKUP(F577,KeyValues!$G$2:$H$601,2),VLOOKUP(F577,KeyValues!$M$2:$N$20,2))</f>
        <v>Pidgey</v>
      </c>
    </row>
    <row r="578" spans="1:7" x14ac:dyDescent="0.25">
      <c r="A578" t="s">
        <v>3515</v>
      </c>
      <c r="B578" s="5">
        <v>578</v>
      </c>
      <c r="C578" s="6" t="str">
        <f>VLOOKUP($B578+443,KeyValues!$J$2:$K$1401,2)</f>
        <v>Pidgeo-Scarf</v>
      </c>
      <c r="D578">
        <f t="shared" si="18"/>
        <v>8</v>
      </c>
      <c r="E578" s="7" t="str">
        <f>VLOOKUP($D578,KeyValues!$P$2:$Q$12,2)</f>
        <v>3* - P</v>
      </c>
      <c r="F578" s="2">
        <f t="shared" si="19"/>
        <v>16</v>
      </c>
      <c r="G578" s="8" t="str">
        <f>IF($D578&gt;=5,VLOOKUP(F578,KeyValues!$G$2:$H$601,2),VLOOKUP(F578,KeyValues!$M$2:$N$20,2))</f>
        <v>Pidgey</v>
      </c>
    </row>
    <row r="579" spans="1:7" x14ac:dyDescent="0.25">
      <c r="A579" t="s">
        <v>3514</v>
      </c>
      <c r="B579" s="5">
        <v>579</v>
      </c>
      <c r="C579" s="6" t="str">
        <f>VLOOKUP($B579+443,KeyValues!$J$2:$K$1401,2)</f>
        <v>Pidgeot Torc</v>
      </c>
      <c r="D579">
        <f t="shared" si="18"/>
        <v>8</v>
      </c>
      <c r="E579" s="7" t="str">
        <f>VLOOKUP($D579,KeyValues!$P$2:$Q$12,2)</f>
        <v>3* - P</v>
      </c>
      <c r="F579" s="2">
        <f t="shared" si="19"/>
        <v>16</v>
      </c>
      <c r="G579" s="8" t="str">
        <f>IF($D579&gt;=5,VLOOKUP(F579,KeyValues!$G$2:$H$601,2),VLOOKUP(F579,KeyValues!$M$2:$N$20,2))</f>
        <v>Pidgey</v>
      </c>
    </row>
    <row r="580" spans="1:7" x14ac:dyDescent="0.25">
      <c r="A580" t="s">
        <v>3513</v>
      </c>
      <c r="B580" s="5">
        <v>580</v>
      </c>
      <c r="C580" s="6" t="str">
        <f>VLOOKUP($B580+443,KeyValues!$J$2:$K$1401,2)</f>
        <v>Ratta-Scarf</v>
      </c>
      <c r="D580">
        <f t="shared" si="18"/>
        <v>8</v>
      </c>
      <c r="E580" s="7" t="str">
        <f>VLOOKUP($D580,KeyValues!$P$2:$Q$12,2)</f>
        <v>3* - P</v>
      </c>
      <c r="F580" s="2">
        <f t="shared" si="19"/>
        <v>19</v>
      </c>
      <c r="G580" s="8" t="str">
        <f>IF($D580&gt;=5,VLOOKUP(F580,KeyValues!$G$2:$H$601,2),VLOOKUP(F580,KeyValues!$M$2:$N$20,2))</f>
        <v>Rattata</v>
      </c>
    </row>
    <row r="581" spans="1:7" x14ac:dyDescent="0.25">
      <c r="A581" t="s">
        <v>3512</v>
      </c>
      <c r="B581" s="5">
        <v>581</v>
      </c>
      <c r="C581" s="6" t="str">
        <f>VLOOKUP($B581+443,KeyValues!$J$2:$K$1401,2)</f>
        <v>Overcome Bow</v>
      </c>
      <c r="D581">
        <f t="shared" si="18"/>
        <v>8</v>
      </c>
      <c r="E581" s="7" t="str">
        <f>VLOOKUP($D581,KeyValues!$P$2:$Q$12,2)</f>
        <v>3* - P</v>
      </c>
      <c r="F581" s="2">
        <f t="shared" si="19"/>
        <v>19</v>
      </c>
      <c r="G581" s="8" t="str">
        <f>IF($D581&gt;=5,VLOOKUP(F581,KeyValues!$G$2:$H$601,2),VLOOKUP(F581,KeyValues!$M$2:$N$20,2))</f>
        <v>Rattata</v>
      </c>
    </row>
    <row r="582" spans="1:7" x14ac:dyDescent="0.25">
      <c r="A582" t="s">
        <v>3511</v>
      </c>
      <c r="B582" s="5">
        <v>582</v>
      </c>
      <c r="C582" s="6" t="str">
        <f>VLOOKUP($B582+443,KeyValues!$J$2:$K$1401,2)</f>
        <v>Quirky Bow</v>
      </c>
      <c r="D582">
        <f t="shared" si="18"/>
        <v>8</v>
      </c>
      <c r="E582" s="7" t="str">
        <f>VLOOKUP($D582,KeyValues!$P$2:$Q$12,2)</f>
        <v>3* - P</v>
      </c>
      <c r="F582" s="2">
        <f t="shared" si="19"/>
        <v>21</v>
      </c>
      <c r="G582" s="8" t="str">
        <f>IF($D582&gt;=5,VLOOKUP(F582,KeyValues!$G$2:$H$601,2),VLOOKUP(F582,KeyValues!$M$2:$N$20,2))</f>
        <v>Spearow</v>
      </c>
    </row>
    <row r="583" spans="1:7" x14ac:dyDescent="0.25">
      <c r="A583" t="s">
        <v>3510</v>
      </c>
      <c r="B583" s="5">
        <v>583</v>
      </c>
      <c r="C583" s="6" t="str">
        <f>VLOOKUP($B583+443,KeyValues!$J$2:$K$1401,2)</f>
        <v>Wing Scarf</v>
      </c>
      <c r="D583">
        <f t="shared" si="18"/>
        <v>8</v>
      </c>
      <c r="E583" s="7" t="str">
        <f>VLOOKUP($D583,KeyValues!$P$2:$Q$12,2)</f>
        <v>3* - P</v>
      </c>
      <c r="F583" s="2">
        <f t="shared" si="19"/>
        <v>21</v>
      </c>
      <c r="G583" s="8" t="str">
        <f>IF($D583&gt;=5,VLOOKUP(F583,KeyValues!$G$2:$H$601,2),VLOOKUP(F583,KeyValues!$M$2:$N$20,2))</f>
        <v>Spearow</v>
      </c>
    </row>
    <row r="584" spans="1:7" x14ac:dyDescent="0.25">
      <c r="A584" t="s">
        <v>3509</v>
      </c>
      <c r="B584" s="5">
        <v>584</v>
      </c>
      <c r="C584" s="6" t="str">
        <f>VLOOKUP($B584+443,KeyValues!$J$2:$K$1401,2)</f>
        <v>Leash Bow</v>
      </c>
      <c r="D584">
        <f t="shared" si="18"/>
        <v>8</v>
      </c>
      <c r="E584" s="7" t="str">
        <f>VLOOKUP($D584,KeyValues!$P$2:$Q$12,2)</f>
        <v>3* - P</v>
      </c>
      <c r="F584" s="2">
        <f t="shared" si="19"/>
        <v>23</v>
      </c>
      <c r="G584" s="8" t="str">
        <f>IF($D584&gt;=5,VLOOKUP(F584,KeyValues!$G$2:$H$601,2),VLOOKUP(F584,KeyValues!$M$2:$N$20,2))</f>
        <v>Ekans</v>
      </c>
    </row>
    <row r="585" spans="1:7" x14ac:dyDescent="0.25">
      <c r="A585" t="s">
        <v>3508</v>
      </c>
      <c r="B585" s="5">
        <v>585</v>
      </c>
      <c r="C585" s="6" t="str">
        <f>VLOOKUP($B585+443,KeyValues!$J$2:$K$1401,2)</f>
        <v>Shock Ruff</v>
      </c>
      <c r="D585">
        <f t="shared" si="18"/>
        <v>8</v>
      </c>
      <c r="E585" s="7" t="str">
        <f>VLOOKUP($D585,KeyValues!$P$2:$Q$12,2)</f>
        <v>3* - P</v>
      </c>
      <c r="F585" s="2">
        <f t="shared" si="19"/>
        <v>23</v>
      </c>
      <c r="G585" s="8" t="str">
        <f>IF($D585&gt;=5,VLOOKUP(F585,KeyValues!$G$2:$H$601,2),VLOOKUP(F585,KeyValues!$M$2:$N$20,2))</f>
        <v>Ekans</v>
      </c>
    </row>
    <row r="586" spans="1:7" x14ac:dyDescent="0.25">
      <c r="A586" t="s">
        <v>3507</v>
      </c>
      <c r="B586" s="5">
        <v>586</v>
      </c>
      <c r="C586" s="6" t="str">
        <f>VLOOKUP($B586+443,KeyValues!$J$2:$K$1401,2)</f>
        <v>Sand-Scarf</v>
      </c>
      <c r="D586">
        <f t="shared" si="18"/>
        <v>8</v>
      </c>
      <c r="E586" s="7" t="str">
        <f>VLOOKUP($D586,KeyValues!$P$2:$Q$12,2)</f>
        <v>3* - P</v>
      </c>
      <c r="F586" s="2">
        <f t="shared" si="19"/>
        <v>27</v>
      </c>
      <c r="G586" s="8" t="str">
        <f>IF($D586&gt;=5,VLOOKUP(F586,KeyValues!$G$2:$H$601,2),VLOOKUP(F586,KeyValues!$M$2:$N$20,2))</f>
        <v>Sandshrew</v>
      </c>
    </row>
    <row r="587" spans="1:7" x14ac:dyDescent="0.25">
      <c r="A587" t="s">
        <v>3506</v>
      </c>
      <c r="B587" s="5">
        <v>587</v>
      </c>
      <c r="C587" s="6" t="str">
        <f>VLOOKUP($B587+443,KeyValues!$J$2:$K$1401,2)</f>
        <v>Sandy Torc</v>
      </c>
      <c r="D587">
        <f t="shared" si="18"/>
        <v>8</v>
      </c>
      <c r="E587" s="7" t="str">
        <f>VLOOKUP($D587,KeyValues!$P$2:$Q$12,2)</f>
        <v>3* - P</v>
      </c>
      <c r="F587" s="2">
        <f t="shared" si="19"/>
        <v>27</v>
      </c>
      <c r="G587" s="8" t="str">
        <f>IF($D587&gt;=5,VLOOKUP(F587,KeyValues!$G$2:$H$601,2),VLOOKUP(F587,KeyValues!$M$2:$N$20,2))</f>
        <v>Sandshrew</v>
      </c>
    </row>
    <row r="588" spans="1:7" x14ac:dyDescent="0.25">
      <c r="A588" t="s">
        <v>3505</v>
      </c>
      <c r="B588" s="5">
        <v>588</v>
      </c>
      <c r="C588" s="6" t="str">
        <f>VLOOKUP($B588+443,KeyValues!$J$2:$K$1401,2)</f>
        <v>Pointy Scarf</v>
      </c>
      <c r="D588">
        <f t="shared" si="18"/>
        <v>8</v>
      </c>
      <c r="E588" s="7" t="str">
        <f>VLOOKUP($D588,KeyValues!$P$2:$Q$12,2)</f>
        <v>3* - P</v>
      </c>
      <c r="F588" s="2">
        <f t="shared" si="19"/>
        <v>29</v>
      </c>
      <c r="G588" s="8" t="str">
        <f>IF($D588&gt;=5,VLOOKUP(F588,KeyValues!$G$2:$H$601,2),VLOOKUP(F588,KeyValues!$M$2:$N$20,2))</f>
        <v>Nidoran(f)</v>
      </c>
    </row>
    <row r="589" spans="1:7" x14ac:dyDescent="0.25">
      <c r="A589" t="s">
        <v>3504</v>
      </c>
      <c r="B589" s="5">
        <v>589</v>
      </c>
      <c r="C589" s="6" t="str">
        <f>VLOOKUP($B589+443,KeyValues!$J$2:$K$1401,2)</f>
        <v>Return Scarf</v>
      </c>
      <c r="D589">
        <f t="shared" si="18"/>
        <v>8</v>
      </c>
      <c r="E589" s="7" t="str">
        <f>VLOOKUP($D589,KeyValues!$P$2:$Q$12,2)</f>
        <v>3* - P</v>
      </c>
      <c r="F589" s="2">
        <f t="shared" si="19"/>
        <v>29</v>
      </c>
      <c r="G589" s="8" t="str">
        <f>IF($D589&gt;=5,VLOOKUP(F589,KeyValues!$G$2:$H$601,2),VLOOKUP(F589,KeyValues!$M$2:$N$20,2))</f>
        <v>Nidoran(f)</v>
      </c>
    </row>
    <row r="590" spans="1:7" x14ac:dyDescent="0.25">
      <c r="A590" t="s">
        <v>3503</v>
      </c>
      <c r="B590" s="5">
        <v>590</v>
      </c>
      <c r="C590" s="6" t="str">
        <f>VLOOKUP($B590+443,KeyValues!$J$2:$K$1401,2)</f>
        <v>Impact Torc</v>
      </c>
      <c r="D590">
        <f t="shared" si="18"/>
        <v>8</v>
      </c>
      <c r="E590" s="7" t="str">
        <f>VLOOKUP($D590,KeyValues!$P$2:$Q$12,2)</f>
        <v>3* - P</v>
      </c>
      <c r="F590" s="2">
        <f t="shared" si="19"/>
        <v>29</v>
      </c>
      <c r="G590" s="8" t="str">
        <f>IF($D590&gt;=5,VLOOKUP(F590,KeyValues!$G$2:$H$601,2),VLOOKUP(F590,KeyValues!$M$2:$N$20,2))</f>
        <v>Nidoran(f)</v>
      </c>
    </row>
    <row r="591" spans="1:7" x14ac:dyDescent="0.25">
      <c r="A591" t="s">
        <v>3502</v>
      </c>
      <c r="B591" s="5">
        <v>591</v>
      </c>
      <c r="C591" s="6" t="str">
        <f>VLOOKUP($B591+443,KeyValues!$J$2:$K$1401,2)</f>
        <v>Halve Scarf</v>
      </c>
      <c r="D591">
        <f t="shared" si="18"/>
        <v>8</v>
      </c>
      <c r="E591" s="7" t="str">
        <f>VLOOKUP($D591,KeyValues!$P$2:$Q$12,2)</f>
        <v>3* - P</v>
      </c>
      <c r="F591" s="2">
        <f t="shared" si="19"/>
        <v>32</v>
      </c>
      <c r="G591" s="8" t="str">
        <f>IF($D591&gt;=5,VLOOKUP(F591,KeyValues!$G$2:$H$601,2),VLOOKUP(F591,KeyValues!$M$2:$N$20,2))</f>
        <v>Nidoran(m)</v>
      </c>
    </row>
    <row r="592" spans="1:7" x14ac:dyDescent="0.25">
      <c r="A592" t="s">
        <v>3501</v>
      </c>
      <c r="B592" s="5">
        <v>592</v>
      </c>
      <c r="C592" s="6" t="str">
        <f>VLOOKUP($B592+443,KeyValues!$J$2:$K$1401,2)</f>
        <v>Thorny Scarf</v>
      </c>
      <c r="D592">
        <f t="shared" si="18"/>
        <v>8</v>
      </c>
      <c r="E592" s="7" t="str">
        <f>VLOOKUP($D592,KeyValues!$P$2:$Q$12,2)</f>
        <v>3* - P</v>
      </c>
      <c r="F592" s="2">
        <f t="shared" si="19"/>
        <v>32</v>
      </c>
      <c r="G592" s="8" t="str">
        <f>IF($D592&gt;=5,VLOOKUP(F592,KeyValues!$G$2:$H$601,2),VLOOKUP(F592,KeyValues!$M$2:$N$20,2))</f>
        <v>Nidoran(m)</v>
      </c>
    </row>
    <row r="593" spans="1:7" x14ac:dyDescent="0.25">
      <c r="A593" t="s">
        <v>3500</v>
      </c>
      <c r="B593" s="5">
        <v>593</v>
      </c>
      <c r="C593" s="6" t="str">
        <f>VLOOKUP($B593+443,KeyValues!$J$2:$K$1401,2)</f>
        <v>King Sash</v>
      </c>
      <c r="D593">
        <f t="shared" si="18"/>
        <v>8</v>
      </c>
      <c r="E593" s="7" t="str">
        <f>VLOOKUP($D593,KeyValues!$P$2:$Q$12,2)</f>
        <v>3* - P</v>
      </c>
      <c r="F593" s="2">
        <f t="shared" si="19"/>
        <v>32</v>
      </c>
      <c r="G593" s="8" t="str">
        <f>IF($D593&gt;=5,VLOOKUP(F593,KeyValues!$G$2:$H$601,2),VLOOKUP(F593,KeyValues!$M$2:$N$20,2))</f>
        <v>Nidoran(m)</v>
      </c>
    </row>
    <row r="594" spans="1:7" x14ac:dyDescent="0.25">
      <c r="A594" t="s">
        <v>3499</v>
      </c>
      <c r="B594" s="5">
        <v>594</v>
      </c>
      <c r="C594" s="6" t="str">
        <f>VLOOKUP($B594+443,KeyValues!$J$2:$K$1401,2)</f>
        <v>Dodge Bow</v>
      </c>
      <c r="D594">
        <f t="shared" si="18"/>
        <v>8</v>
      </c>
      <c r="E594" s="7" t="str">
        <f>VLOOKUP($D594,KeyValues!$P$2:$Q$12,2)</f>
        <v>3* - P</v>
      </c>
      <c r="F594" s="2">
        <f t="shared" si="19"/>
        <v>41</v>
      </c>
      <c r="G594" s="8" t="str">
        <f>IF($D594&gt;=5,VLOOKUP(F594,KeyValues!$G$2:$H$601,2),VLOOKUP(F594,KeyValues!$M$2:$N$20,2))</f>
        <v>Zubat</v>
      </c>
    </row>
    <row r="595" spans="1:7" x14ac:dyDescent="0.25">
      <c r="A595" t="s">
        <v>3498</v>
      </c>
      <c r="B595" s="5">
        <v>595</v>
      </c>
      <c r="C595" s="6" t="str">
        <f>VLOOKUP($B595+443,KeyValues!$J$2:$K$1401,2)</f>
        <v>Absorb Scarf</v>
      </c>
      <c r="D595">
        <f t="shared" si="18"/>
        <v>8</v>
      </c>
      <c r="E595" s="7" t="str">
        <f>VLOOKUP($D595,KeyValues!$P$2:$Q$12,2)</f>
        <v>3* - P</v>
      </c>
      <c r="F595" s="2">
        <f t="shared" si="19"/>
        <v>41</v>
      </c>
      <c r="G595" s="8" t="str">
        <f>IF($D595&gt;=5,VLOOKUP(F595,KeyValues!$G$2:$H$601,2),VLOOKUP(F595,KeyValues!$M$2:$N$20,2))</f>
        <v>Zubat</v>
      </c>
    </row>
    <row r="596" spans="1:7" x14ac:dyDescent="0.25">
      <c r="A596" t="s">
        <v>3497</v>
      </c>
      <c r="B596" s="5">
        <v>596</v>
      </c>
      <c r="C596" s="6" t="str">
        <f>VLOOKUP($B596+443,KeyValues!$J$2:$K$1401,2)</f>
        <v>Odd Bow</v>
      </c>
      <c r="D596">
        <f t="shared" si="18"/>
        <v>8</v>
      </c>
      <c r="E596" s="7" t="str">
        <f>VLOOKUP($D596,KeyValues!$P$2:$Q$12,2)</f>
        <v>3* - P</v>
      </c>
      <c r="F596" s="2">
        <f t="shared" si="19"/>
        <v>43</v>
      </c>
      <c r="G596" s="8" t="str">
        <f>IF($D596&gt;=5,VLOOKUP(F596,KeyValues!$G$2:$H$601,2),VLOOKUP(F596,KeyValues!$M$2:$N$20,2))</f>
        <v>Oddish</v>
      </c>
    </row>
    <row r="597" spans="1:7" x14ac:dyDescent="0.25">
      <c r="A597" t="s">
        <v>3496</v>
      </c>
      <c r="B597" s="5">
        <v>597</v>
      </c>
      <c r="C597" s="6" t="str">
        <f>VLOOKUP($B597+443,KeyValues!$J$2:$K$1401,2)</f>
        <v>Guard Hat</v>
      </c>
      <c r="D597">
        <f t="shared" si="18"/>
        <v>8</v>
      </c>
      <c r="E597" s="7" t="str">
        <f>VLOOKUP($D597,KeyValues!$P$2:$Q$12,2)</f>
        <v>3* - P</v>
      </c>
      <c r="F597" s="2">
        <f t="shared" si="19"/>
        <v>43</v>
      </c>
      <c r="G597" s="8" t="str">
        <f>IF($D597&gt;=5,VLOOKUP(F597,KeyValues!$G$2:$H$601,2),VLOOKUP(F597,KeyValues!$M$2:$N$20,2))</f>
        <v>Oddish</v>
      </c>
    </row>
    <row r="598" spans="1:7" x14ac:dyDescent="0.25">
      <c r="A598" t="s">
        <v>3495</v>
      </c>
      <c r="B598" s="5">
        <v>598</v>
      </c>
      <c r="C598" s="6" t="str">
        <f>VLOOKUP($B598+443,KeyValues!$J$2:$K$1401,2)</f>
        <v>Aroma Scarf</v>
      </c>
      <c r="D598">
        <f t="shared" si="18"/>
        <v>8</v>
      </c>
      <c r="E598" s="7" t="str">
        <f>VLOOKUP($D598,KeyValues!$P$2:$Q$12,2)</f>
        <v>3* - P</v>
      </c>
      <c r="F598" s="2">
        <f t="shared" si="19"/>
        <v>43</v>
      </c>
      <c r="G598" s="8" t="str">
        <f>IF($D598&gt;=5,VLOOKUP(F598,KeyValues!$G$2:$H$601,2),VLOOKUP(F598,KeyValues!$M$2:$N$20,2))</f>
        <v>Oddish</v>
      </c>
    </row>
    <row r="599" spans="1:7" x14ac:dyDescent="0.25">
      <c r="A599" t="s">
        <v>3494</v>
      </c>
      <c r="B599" s="5">
        <v>599</v>
      </c>
      <c r="C599" s="6" t="str">
        <f>VLOOKUP($B599+443,KeyValues!$J$2:$K$1401,2)</f>
        <v>Moving Scarf</v>
      </c>
      <c r="D599">
        <f t="shared" si="18"/>
        <v>8</v>
      </c>
      <c r="E599" s="7" t="str">
        <f>VLOOKUP($D599,KeyValues!$P$2:$Q$12,2)</f>
        <v>3* - P</v>
      </c>
      <c r="F599" s="2">
        <f t="shared" si="19"/>
        <v>46</v>
      </c>
      <c r="G599" s="8" t="str">
        <f>IF($D599&gt;=5,VLOOKUP(F599,KeyValues!$G$2:$H$601,2),VLOOKUP(F599,KeyValues!$M$2:$N$20,2))</f>
        <v>Paras</v>
      </c>
    </row>
    <row r="600" spans="1:7" x14ac:dyDescent="0.25">
      <c r="A600" t="s">
        <v>3493</v>
      </c>
      <c r="B600" s="5">
        <v>600</v>
      </c>
      <c r="C600" s="6" t="str">
        <f>VLOOKUP($B600+443,KeyValues!$J$2:$K$1401,2)</f>
        <v>Firm Hat</v>
      </c>
      <c r="D600">
        <f t="shared" si="18"/>
        <v>8</v>
      </c>
      <c r="E600" s="7" t="str">
        <f>VLOOKUP($D600,KeyValues!$P$2:$Q$12,2)</f>
        <v>3* - P</v>
      </c>
      <c r="F600" s="2">
        <f t="shared" si="19"/>
        <v>46</v>
      </c>
      <c r="G600" s="8" t="str">
        <f>IF($D600&gt;=5,VLOOKUP(F600,KeyValues!$G$2:$H$601,2),VLOOKUP(F600,KeyValues!$M$2:$N$20,2))</f>
        <v>Paras</v>
      </c>
    </row>
    <row r="601" spans="1:7" x14ac:dyDescent="0.25">
      <c r="A601" t="s">
        <v>3492</v>
      </c>
      <c r="B601" s="5">
        <v>601</v>
      </c>
      <c r="C601" s="6" t="str">
        <f>VLOOKUP($B601+443,KeyValues!$J$2:$K$1401,2)</f>
        <v>Gaze Goggles</v>
      </c>
      <c r="D601">
        <f t="shared" si="18"/>
        <v>8</v>
      </c>
      <c r="E601" s="7" t="str">
        <f>VLOOKUP($D601,KeyValues!$P$2:$Q$12,2)</f>
        <v>3* - P</v>
      </c>
      <c r="F601" s="2">
        <f t="shared" si="19"/>
        <v>48</v>
      </c>
      <c r="G601" s="8" t="str">
        <f>IF($D601&gt;=5,VLOOKUP(F601,KeyValues!$G$2:$H$601,2),VLOOKUP(F601,KeyValues!$M$2:$N$20,2))</f>
        <v>Venonat</v>
      </c>
    </row>
    <row r="602" spans="1:7" x14ac:dyDescent="0.25">
      <c r="A602" t="s">
        <v>3491</v>
      </c>
      <c r="B602" s="5">
        <v>602</v>
      </c>
      <c r="C602" s="6" t="str">
        <f>VLOOKUP($B602+443,KeyValues!$J$2:$K$1401,2)</f>
        <v>Venomoth Bow</v>
      </c>
      <c r="D602">
        <f t="shared" si="18"/>
        <v>8</v>
      </c>
      <c r="E602" s="7" t="str">
        <f>VLOOKUP($D602,KeyValues!$P$2:$Q$12,2)</f>
        <v>3* - P</v>
      </c>
      <c r="F602" s="2">
        <f t="shared" si="19"/>
        <v>48</v>
      </c>
      <c r="G602" s="8" t="str">
        <f>IF($D602&gt;=5,VLOOKUP(F602,KeyValues!$G$2:$H$601,2),VLOOKUP(F602,KeyValues!$M$2:$N$20,2))</f>
        <v>Venonat</v>
      </c>
    </row>
    <row r="603" spans="1:7" x14ac:dyDescent="0.25">
      <c r="A603" t="s">
        <v>3490</v>
      </c>
      <c r="B603" s="5">
        <v>603</v>
      </c>
      <c r="C603" s="6" t="str">
        <f>VLOOKUP($B603+443,KeyValues!$J$2:$K$1401,2)</f>
        <v>Diglett Hat</v>
      </c>
      <c r="D603">
        <f t="shared" si="18"/>
        <v>8</v>
      </c>
      <c r="E603" s="7" t="str">
        <f>VLOOKUP($D603,KeyValues!$P$2:$Q$12,2)</f>
        <v>3* - P</v>
      </c>
      <c r="F603" s="2">
        <f t="shared" si="19"/>
        <v>50</v>
      </c>
      <c r="G603" s="8" t="str">
        <f>IF($D603&gt;=5,VLOOKUP(F603,KeyValues!$G$2:$H$601,2),VLOOKUP(F603,KeyValues!$M$2:$N$20,2))</f>
        <v>Diglett</v>
      </c>
    </row>
    <row r="604" spans="1:7" x14ac:dyDescent="0.25">
      <c r="A604" t="s">
        <v>3489</v>
      </c>
      <c r="B604" s="5">
        <v>604</v>
      </c>
      <c r="C604" s="6" t="str">
        <f>VLOOKUP($B604+443,KeyValues!$J$2:$K$1401,2)</f>
        <v>Dugtrio Bow</v>
      </c>
      <c r="D604">
        <f t="shared" si="18"/>
        <v>8</v>
      </c>
      <c r="E604" s="7" t="str">
        <f>VLOOKUP($D604,KeyValues!$P$2:$Q$12,2)</f>
        <v>3* - P</v>
      </c>
      <c r="F604" s="2">
        <f t="shared" si="19"/>
        <v>50</v>
      </c>
      <c r="G604" s="8" t="str">
        <f>IF($D604&gt;=5,VLOOKUP(F604,KeyValues!$G$2:$H$601,2),VLOOKUP(F604,KeyValues!$M$2:$N$20,2))</f>
        <v>Diglett</v>
      </c>
    </row>
    <row r="605" spans="1:7" x14ac:dyDescent="0.25">
      <c r="A605" t="s">
        <v>3488</v>
      </c>
      <c r="B605" s="5">
        <v>605</v>
      </c>
      <c r="C605" s="6" t="str">
        <f>VLOOKUP($B605+443,KeyValues!$J$2:$K$1401,2)</f>
        <v>Psyduck Hat</v>
      </c>
      <c r="D605">
        <f t="shared" si="18"/>
        <v>8</v>
      </c>
      <c r="E605" s="7" t="str">
        <f>VLOOKUP($D605,KeyValues!$P$2:$Q$12,2)</f>
        <v>3* - P</v>
      </c>
      <c r="F605" s="2">
        <f t="shared" si="19"/>
        <v>54</v>
      </c>
      <c r="G605" s="8" t="str">
        <f>IF($D605&gt;=5,VLOOKUP(F605,KeyValues!$G$2:$H$601,2),VLOOKUP(F605,KeyValues!$M$2:$N$20,2))</f>
        <v>Psyduck</v>
      </c>
    </row>
    <row r="606" spans="1:7" x14ac:dyDescent="0.25">
      <c r="A606" t="s">
        <v>3487</v>
      </c>
      <c r="B606" s="5">
        <v>606</v>
      </c>
      <c r="C606" s="6" t="str">
        <f>VLOOKUP($B606+443,KeyValues!$J$2:$K$1401,2)</f>
        <v>Paddle Scarf</v>
      </c>
      <c r="D606">
        <f t="shared" si="18"/>
        <v>8</v>
      </c>
      <c r="E606" s="7" t="str">
        <f>VLOOKUP($D606,KeyValues!$P$2:$Q$12,2)</f>
        <v>3* - P</v>
      </c>
      <c r="F606" s="2">
        <f t="shared" si="19"/>
        <v>54</v>
      </c>
      <c r="G606" s="8" t="str">
        <f>IF($D606&gt;=5,VLOOKUP(F606,KeyValues!$G$2:$H$601,2),VLOOKUP(F606,KeyValues!$M$2:$N$20,2))</f>
        <v>Psyduck</v>
      </c>
    </row>
    <row r="607" spans="1:7" x14ac:dyDescent="0.25">
      <c r="A607" t="s">
        <v>3486</v>
      </c>
      <c r="B607" s="5">
        <v>607</v>
      </c>
      <c r="C607" s="6" t="str">
        <f>VLOOKUP($B607+443,KeyValues!$J$2:$K$1401,2)</f>
        <v>Mankey Torc</v>
      </c>
      <c r="D607">
        <f t="shared" si="18"/>
        <v>8</v>
      </c>
      <c r="E607" s="7" t="str">
        <f>VLOOKUP($D607,KeyValues!$P$2:$Q$12,2)</f>
        <v>3* - P</v>
      </c>
      <c r="F607" s="2">
        <f t="shared" si="19"/>
        <v>56</v>
      </c>
      <c r="G607" s="8" t="str">
        <f>IF($D607&gt;=5,VLOOKUP(F607,KeyValues!$G$2:$H$601,2),VLOOKUP(F607,KeyValues!$M$2:$N$20,2))</f>
        <v>Mankey</v>
      </c>
    </row>
    <row r="608" spans="1:7" x14ac:dyDescent="0.25">
      <c r="A608" t="s">
        <v>3485</v>
      </c>
      <c r="B608" s="5">
        <v>608</v>
      </c>
      <c r="C608" s="6" t="str">
        <f>VLOOKUP($B608+443,KeyValues!$J$2:$K$1401,2)</f>
        <v>Nullify Belt</v>
      </c>
      <c r="D608">
        <f t="shared" si="18"/>
        <v>8</v>
      </c>
      <c r="E608" s="7" t="str">
        <f>VLOOKUP($D608,KeyValues!$P$2:$Q$12,2)</f>
        <v>3* - P</v>
      </c>
      <c r="F608" s="2">
        <f t="shared" si="19"/>
        <v>56</v>
      </c>
      <c r="G608" s="8" t="str">
        <f>IF($D608&gt;=5,VLOOKUP(F608,KeyValues!$G$2:$H$601,2),VLOOKUP(F608,KeyValues!$M$2:$N$20,2))</f>
        <v>Mankey</v>
      </c>
    </row>
    <row r="609" spans="1:7" x14ac:dyDescent="0.25">
      <c r="A609" t="s">
        <v>3484</v>
      </c>
      <c r="B609" s="5">
        <v>609</v>
      </c>
      <c r="C609" s="6" t="str">
        <f>VLOOKUP($B609+443,KeyValues!$J$2:$K$1401,2)</f>
        <v>Growl-Scarf</v>
      </c>
      <c r="D609">
        <f t="shared" si="18"/>
        <v>8</v>
      </c>
      <c r="E609" s="7" t="str">
        <f>VLOOKUP($D609,KeyValues!$P$2:$Q$12,2)</f>
        <v>3* - P</v>
      </c>
      <c r="F609" s="2">
        <f t="shared" si="19"/>
        <v>58</v>
      </c>
      <c r="G609" s="8" t="str">
        <f>IF($D609&gt;=5,VLOOKUP(F609,KeyValues!$G$2:$H$601,2),VLOOKUP(F609,KeyValues!$M$2:$N$20,2))</f>
        <v>Growlithe</v>
      </c>
    </row>
    <row r="610" spans="1:7" x14ac:dyDescent="0.25">
      <c r="A610" t="s">
        <v>3483</v>
      </c>
      <c r="B610" s="5">
        <v>610</v>
      </c>
      <c r="C610" s="6" t="str">
        <f>VLOOKUP($B610+443,KeyValues!$J$2:$K$1401,2)</f>
        <v>Legend Bow</v>
      </c>
      <c r="D610">
        <f t="shared" si="18"/>
        <v>8</v>
      </c>
      <c r="E610" s="7" t="str">
        <f>VLOOKUP($D610,KeyValues!$P$2:$Q$12,2)</f>
        <v>3* - P</v>
      </c>
      <c r="F610" s="2">
        <f t="shared" si="19"/>
        <v>58</v>
      </c>
      <c r="G610" s="8" t="str">
        <f>IF($D610&gt;=5,VLOOKUP(F610,KeyValues!$G$2:$H$601,2),VLOOKUP(F610,KeyValues!$M$2:$N$20,2))</f>
        <v>Growlithe</v>
      </c>
    </row>
    <row r="611" spans="1:7" x14ac:dyDescent="0.25">
      <c r="A611" t="s">
        <v>3482</v>
      </c>
      <c r="B611" s="5">
        <v>611</v>
      </c>
      <c r="C611" s="6" t="str">
        <f>VLOOKUP($B611+443,KeyValues!$J$2:$K$1401,2)</f>
        <v>Damp Bow</v>
      </c>
      <c r="D611">
        <f t="shared" si="18"/>
        <v>8</v>
      </c>
      <c r="E611" s="7" t="str">
        <f>VLOOKUP($D611,KeyValues!$P$2:$Q$12,2)</f>
        <v>3* - P</v>
      </c>
      <c r="F611" s="2">
        <f t="shared" si="19"/>
        <v>60</v>
      </c>
      <c r="G611" s="8" t="str">
        <f>IF($D611&gt;=5,VLOOKUP(F611,KeyValues!$G$2:$H$601,2),VLOOKUP(F611,KeyValues!$M$2:$N$20,2))</f>
        <v>Poliwag</v>
      </c>
    </row>
    <row r="612" spans="1:7" x14ac:dyDescent="0.25">
      <c r="A612" t="s">
        <v>3481</v>
      </c>
      <c r="B612" s="5">
        <v>612</v>
      </c>
      <c r="C612" s="6" t="str">
        <f>VLOOKUP($B612+443,KeyValues!$J$2:$K$1401,2)</f>
        <v>Poli-Bow</v>
      </c>
      <c r="D612">
        <f t="shared" si="18"/>
        <v>8</v>
      </c>
      <c r="E612" s="7" t="str">
        <f>VLOOKUP($D612,KeyValues!$P$2:$Q$12,2)</f>
        <v>3* - P</v>
      </c>
      <c r="F612" s="2">
        <f t="shared" si="19"/>
        <v>60</v>
      </c>
      <c r="G612" s="8" t="str">
        <f>IF($D612&gt;=5,VLOOKUP(F612,KeyValues!$G$2:$H$601,2),VLOOKUP(F612,KeyValues!$M$2:$N$20,2))</f>
        <v>Poliwag</v>
      </c>
    </row>
    <row r="613" spans="1:7" x14ac:dyDescent="0.25">
      <c r="A613" t="s">
        <v>3480</v>
      </c>
      <c r="B613" s="5">
        <v>613</v>
      </c>
      <c r="C613" s="6" t="str">
        <f>VLOOKUP($B613+443,KeyValues!$J$2:$K$1401,2)</f>
        <v>Bold Belt</v>
      </c>
      <c r="D613">
        <f t="shared" si="18"/>
        <v>8</v>
      </c>
      <c r="E613" s="7" t="str">
        <f>VLOOKUP($D613,KeyValues!$P$2:$Q$12,2)</f>
        <v>3* - P</v>
      </c>
      <c r="F613" s="2">
        <f t="shared" si="19"/>
        <v>60</v>
      </c>
      <c r="G613" s="8" t="str">
        <f>IF($D613&gt;=5,VLOOKUP(F613,KeyValues!$G$2:$H$601,2),VLOOKUP(F613,KeyValues!$M$2:$N$20,2))</f>
        <v>Poliwag</v>
      </c>
    </row>
    <row r="614" spans="1:7" x14ac:dyDescent="0.25">
      <c r="A614" t="s">
        <v>3479</v>
      </c>
      <c r="B614" s="5">
        <v>614</v>
      </c>
      <c r="C614" s="6" t="str">
        <f>VLOOKUP($B614+443,KeyValues!$J$2:$K$1401,2)</f>
        <v>Predict Torc</v>
      </c>
      <c r="D614">
        <f t="shared" si="18"/>
        <v>8</v>
      </c>
      <c r="E614" s="7" t="str">
        <f>VLOOKUP($D614,KeyValues!$P$2:$Q$12,2)</f>
        <v>3* - P</v>
      </c>
      <c r="F614" s="2">
        <f t="shared" si="19"/>
        <v>63</v>
      </c>
      <c r="G614" s="8" t="str">
        <f>IF($D614&gt;=5,VLOOKUP(F614,KeyValues!$G$2:$H$601,2),VLOOKUP(F614,KeyValues!$M$2:$N$20,2))</f>
        <v>Abra</v>
      </c>
    </row>
    <row r="615" spans="1:7" x14ac:dyDescent="0.25">
      <c r="A615" t="s">
        <v>3478</v>
      </c>
      <c r="B615" s="5">
        <v>615</v>
      </c>
      <c r="C615" s="6" t="str">
        <f>VLOOKUP($B615+443,KeyValues!$J$2:$K$1401,2)</f>
        <v>Psychic Torc</v>
      </c>
      <c r="D615">
        <f t="shared" si="18"/>
        <v>8</v>
      </c>
      <c r="E615" s="7" t="str">
        <f>VLOOKUP($D615,KeyValues!$P$2:$Q$12,2)</f>
        <v>3* - P</v>
      </c>
      <c r="F615" s="2">
        <f t="shared" si="19"/>
        <v>63</v>
      </c>
      <c r="G615" s="8" t="str">
        <f>IF($D615&gt;=5,VLOOKUP(F615,KeyValues!$G$2:$H$601,2),VLOOKUP(F615,KeyValues!$M$2:$N$20,2))</f>
        <v>Abra</v>
      </c>
    </row>
    <row r="616" spans="1:7" x14ac:dyDescent="0.25">
      <c r="A616" t="s">
        <v>3477</v>
      </c>
      <c r="B616" s="5">
        <v>616</v>
      </c>
      <c r="C616" s="6" t="str">
        <f>VLOOKUP($B616+443,KeyValues!$J$2:$K$1401,2)</f>
        <v>Sparkle Ruff</v>
      </c>
      <c r="D616">
        <f t="shared" si="18"/>
        <v>8</v>
      </c>
      <c r="E616" s="7" t="str">
        <f>VLOOKUP($D616,KeyValues!$P$2:$Q$12,2)</f>
        <v>3* - P</v>
      </c>
      <c r="F616" s="2">
        <f t="shared" si="19"/>
        <v>63</v>
      </c>
      <c r="G616" s="8" t="str">
        <f>IF($D616&gt;=5,VLOOKUP(F616,KeyValues!$G$2:$H$601,2),VLOOKUP(F616,KeyValues!$M$2:$N$20,2))</f>
        <v>Abra</v>
      </c>
    </row>
    <row r="617" spans="1:7" x14ac:dyDescent="0.25">
      <c r="A617" t="s">
        <v>3476</v>
      </c>
      <c r="B617" s="5">
        <v>617</v>
      </c>
      <c r="C617" s="6" t="str">
        <f>VLOOKUP($B617+443,KeyValues!$J$2:$K$1401,2)</f>
        <v>Impish Band</v>
      </c>
      <c r="D617">
        <f t="shared" si="18"/>
        <v>8</v>
      </c>
      <c r="E617" s="7" t="str">
        <f>VLOOKUP($D617,KeyValues!$P$2:$Q$12,2)</f>
        <v>3* - P</v>
      </c>
      <c r="F617" s="2">
        <f t="shared" si="19"/>
        <v>66</v>
      </c>
      <c r="G617" s="8" t="str">
        <f>IF($D617&gt;=5,VLOOKUP(F617,KeyValues!$G$2:$H$601,2),VLOOKUP(F617,KeyValues!$M$2:$N$20,2))</f>
        <v>Machop</v>
      </c>
    </row>
    <row r="618" spans="1:7" x14ac:dyDescent="0.25">
      <c r="A618" t="s">
        <v>3475</v>
      </c>
      <c r="B618" s="5">
        <v>618</v>
      </c>
      <c r="C618" s="6" t="str">
        <f>VLOOKUP($B618+443,KeyValues!$J$2:$K$1401,2)</f>
        <v>Strong Belt</v>
      </c>
      <c r="D618">
        <f t="shared" si="18"/>
        <v>8</v>
      </c>
      <c r="E618" s="7" t="str">
        <f>VLOOKUP($D618,KeyValues!$P$2:$Q$12,2)</f>
        <v>3* - P</v>
      </c>
      <c r="F618" s="2">
        <f t="shared" si="19"/>
        <v>66</v>
      </c>
      <c r="G618" s="8" t="str">
        <f>IF($D618&gt;=5,VLOOKUP(F618,KeyValues!$G$2:$H$601,2),VLOOKUP(F618,KeyValues!$M$2:$N$20,2))</f>
        <v>Machop</v>
      </c>
    </row>
    <row r="619" spans="1:7" x14ac:dyDescent="0.25">
      <c r="A619" t="s">
        <v>3474</v>
      </c>
      <c r="B619" s="5">
        <v>619</v>
      </c>
      <c r="C619" s="6" t="str">
        <f>VLOOKUP($B619+443,KeyValues!$J$2:$K$1401,2)</f>
        <v>Machamp Belt</v>
      </c>
      <c r="D619">
        <f t="shared" si="18"/>
        <v>8</v>
      </c>
      <c r="E619" s="7" t="str">
        <f>VLOOKUP($D619,KeyValues!$P$2:$Q$12,2)</f>
        <v>3* - P</v>
      </c>
      <c r="F619" s="2">
        <f t="shared" si="19"/>
        <v>66</v>
      </c>
      <c r="G619" s="8" t="str">
        <f>IF($D619&gt;=5,VLOOKUP(F619,KeyValues!$G$2:$H$601,2),VLOOKUP(F619,KeyValues!$M$2:$N$20,2))</f>
        <v>Machop</v>
      </c>
    </row>
    <row r="620" spans="1:7" x14ac:dyDescent="0.25">
      <c r="A620" t="s">
        <v>3473</v>
      </c>
      <c r="B620" s="5">
        <v>620</v>
      </c>
      <c r="C620" s="6" t="str">
        <f>VLOOKUP($B620+443,KeyValues!$J$2:$K$1401,2)</f>
        <v>Bell-Bow</v>
      </c>
      <c r="D620">
        <f t="shared" si="18"/>
        <v>8</v>
      </c>
      <c r="E620" s="7" t="str">
        <f>VLOOKUP($D620,KeyValues!$P$2:$Q$12,2)</f>
        <v>3* - P</v>
      </c>
      <c r="F620" s="2">
        <f t="shared" si="19"/>
        <v>69</v>
      </c>
      <c r="G620" s="8" t="str">
        <f>IF($D620&gt;=5,VLOOKUP(F620,KeyValues!$G$2:$H$601,2),VLOOKUP(F620,KeyValues!$M$2:$N$20,2))</f>
        <v>Bellsprout</v>
      </c>
    </row>
    <row r="621" spans="1:7" x14ac:dyDescent="0.25">
      <c r="A621" t="s">
        <v>3472</v>
      </c>
      <c r="B621" s="5">
        <v>621</v>
      </c>
      <c r="C621" s="6" t="str">
        <f>VLOOKUP($B621+443,KeyValues!$J$2:$K$1401,2)</f>
        <v>Digest Scarf</v>
      </c>
      <c r="D621">
        <f t="shared" si="18"/>
        <v>8</v>
      </c>
      <c r="E621" s="7" t="str">
        <f>VLOOKUP($D621,KeyValues!$P$2:$Q$12,2)</f>
        <v>3* - P</v>
      </c>
      <c r="F621" s="2">
        <f t="shared" si="19"/>
        <v>69</v>
      </c>
      <c r="G621" s="8" t="str">
        <f>IF($D621&gt;=5,VLOOKUP(F621,KeyValues!$G$2:$H$601,2),VLOOKUP(F621,KeyValues!$M$2:$N$20,2))</f>
        <v>Bellsprout</v>
      </c>
    </row>
    <row r="622" spans="1:7" x14ac:dyDescent="0.25">
      <c r="A622" t="s">
        <v>3471</v>
      </c>
      <c r="B622" s="5">
        <v>622</v>
      </c>
      <c r="C622" s="6" t="str">
        <f>VLOOKUP($B622+443,KeyValues!$J$2:$K$1401,2)</f>
        <v>Victree-Torc</v>
      </c>
      <c r="D622">
        <f t="shared" si="18"/>
        <v>8</v>
      </c>
      <c r="E622" s="7" t="str">
        <f>VLOOKUP($D622,KeyValues!$P$2:$Q$12,2)</f>
        <v>3* - P</v>
      </c>
      <c r="F622" s="2">
        <f t="shared" si="19"/>
        <v>69</v>
      </c>
      <c r="G622" s="8" t="str">
        <f>IF($D622&gt;=5,VLOOKUP(F622,KeyValues!$G$2:$H$601,2),VLOOKUP(F622,KeyValues!$M$2:$N$20,2))</f>
        <v>Bellsprout</v>
      </c>
    </row>
    <row r="623" spans="1:7" x14ac:dyDescent="0.25">
      <c r="A623" t="s">
        <v>3470</v>
      </c>
      <c r="B623" s="5">
        <v>623</v>
      </c>
      <c r="C623" s="6" t="str">
        <f>VLOOKUP($B623+443,KeyValues!$J$2:$K$1401,2)</f>
        <v>Tangle Bow</v>
      </c>
      <c r="D623">
        <f t="shared" si="18"/>
        <v>8</v>
      </c>
      <c r="E623" s="7" t="str">
        <f>VLOOKUP($D623,KeyValues!$P$2:$Q$12,2)</f>
        <v>3* - P</v>
      </c>
      <c r="F623" s="2">
        <f t="shared" si="19"/>
        <v>72</v>
      </c>
      <c r="G623" s="8" t="str">
        <f>IF($D623&gt;=5,VLOOKUP(F623,KeyValues!$G$2:$H$601,2),VLOOKUP(F623,KeyValues!$M$2:$N$20,2))</f>
        <v>Tentacool</v>
      </c>
    </row>
    <row r="624" spans="1:7" x14ac:dyDescent="0.25">
      <c r="A624" t="s">
        <v>3469</v>
      </c>
      <c r="B624" s="5">
        <v>624</v>
      </c>
      <c r="C624" s="6" t="str">
        <f>VLOOKUP($B624+443,KeyValues!$J$2:$K$1401,2)</f>
        <v>Tenta-Cape</v>
      </c>
      <c r="D624">
        <f t="shared" si="18"/>
        <v>8</v>
      </c>
      <c r="E624" s="7" t="str">
        <f>VLOOKUP($D624,KeyValues!$P$2:$Q$12,2)</f>
        <v>3* - P</v>
      </c>
      <c r="F624" s="2">
        <f t="shared" si="19"/>
        <v>72</v>
      </c>
      <c r="G624" s="8" t="str">
        <f>IF($D624&gt;=5,VLOOKUP(F624,KeyValues!$G$2:$H$601,2),VLOOKUP(F624,KeyValues!$M$2:$N$20,2))</f>
        <v>Tentacool</v>
      </c>
    </row>
    <row r="625" spans="1:7" x14ac:dyDescent="0.25">
      <c r="A625" t="s">
        <v>3468</v>
      </c>
      <c r="B625" s="5">
        <v>625</v>
      </c>
      <c r="C625" s="6" t="str">
        <f>VLOOKUP($B625+443,KeyValues!$J$2:$K$1401,2)</f>
        <v>Geodude Torc</v>
      </c>
      <c r="D625">
        <f t="shared" si="18"/>
        <v>8</v>
      </c>
      <c r="E625" s="7" t="str">
        <f>VLOOKUP($D625,KeyValues!$P$2:$Q$12,2)</f>
        <v>3* - P</v>
      </c>
      <c r="F625" s="2">
        <f t="shared" si="19"/>
        <v>74</v>
      </c>
      <c r="G625" s="8" t="str">
        <f>IF($D625&gt;=5,VLOOKUP(F625,KeyValues!$G$2:$H$601,2),VLOOKUP(F625,KeyValues!$M$2:$N$20,2))</f>
        <v>Geodude</v>
      </c>
    </row>
    <row r="626" spans="1:7" x14ac:dyDescent="0.25">
      <c r="A626" t="s">
        <v>3467</v>
      </c>
      <c r="B626" s="5">
        <v>626</v>
      </c>
      <c r="C626" s="6" t="str">
        <f>VLOOKUP($B626+443,KeyValues!$J$2:$K$1401,2)</f>
        <v>Rocky Torc</v>
      </c>
      <c r="D626">
        <f t="shared" si="18"/>
        <v>8</v>
      </c>
      <c r="E626" s="7" t="str">
        <f>VLOOKUP($D626,KeyValues!$P$2:$Q$12,2)</f>
        <v>3* - P</v>
      </c>
      <c r="F626" s="2">
        <f t="shared" si="19"/>
        <v>74</v>
      </c>
      <c r="G626" s="8" t="str">
        <f>IF($D626&gt;=5,VLOOKUP(F626,KeyValues!$G$2:$H$601,2),VLOOKUP(F626,KeyValues!$M$2:$N$20,2))</f>
        <v>Geodude</v>
      </c>
    </row>
    <row r="627" spans="1:7" x14ac:dyDescent="0.25">
      <c r="A627" t="s">
        <v>3466</v>
      </c>
      <c r="B627" s="5">
        <v>627</v>
      </c>
      <c r="C627" s="6" t="str">
        <f>VLOOKUP($B627+443,KeyValues!$J$2:$K$1401,2)</f>
        <v>Rugged Sash</v>
      </c>
      <c r="D627">
        <f t="shared" si="18"/>
        <v>8</v>
      </c>
      <c r="E627" s="7" t="str">
        <f>VLOOKUP($D627,KeyValues!$P$2:$Q$12,2)</f>
        <v>3* - P</v>
      </c>
      <c r="F627" s="2">
        <f t="shared" si="19"/>
        <v>74</v>
      </c>
      <c r="G627" s="8" t="str">
        <f>IF($D627&gt;=5,VLOOKUP(F627,KeyValues!$G$2:$H$601,2),VLOOKUP(F627,KeyValues!$M$2:$N$20,2))</f>
        <v>Geodude</v>
      </c>
    </row>
    <row r="628" spans="1:7" x14ac:dyDescent="0.25">
      <c r="A628" t="s">
        <v>3465</v>
      </c>
      <c r="B628" s="5">
        <v>628</v>
      </c>
      <c r="C628" s="6" t="str">
        <f>VLOOKUP($B628+443,KeyValues!$J$2:$K$1401,2)</f>
        <v>Heated Bow</v>
      </c>
      <c r="D628">
        <f t="shared" si="18"/>
        <v>8</v>
      </c>
      <c r="E628" s="7" t="str">
        <f>VLOOKUP($D628,KeyValues!$P$2:$Q$12,2)</f>
        <v>3* - P</v>
      </c>
      <c r="F628" s="2">
        <f t="shared" si="19"/>
        <v>77</v>
      </c>
      <c r="G628" s="8" t="str">
        <f>IF($D628&gt;=5,VLOOKUP(F628,KeyValues!$G$2:$H$601,2),VLOOKUP(F628,KeyValues!$M$2:$N$20,2))</f>
        <v>Ponyta</v>
      </c>
    </row>
    <row r="629" spans="1:7" x14ac:dyDescent="0.25">
      <c r="A629" t="s">
        <v>3464</v>
      </c>
      <c r="B629" s="5">
        <v>629</v>
      </c>
      <c r="C629" s="6" t="str">
        <f>VLOOKUP($B629+443,KeyValues!$J$2:$K$1401,2)</f>
        <v>Sunlight Bow</v>
      </c>
      <c r="D629">
        <f t="shared" si="18"/>
        <v>8</v>
      </c>
      <c r="E629" s="7" t="str">
        <f>VLOOKUP($D629,KeyValues!$P$2:$Q$12,2)</f>
        <v>3* - P</v>
      </c>
      <c r="F629" s="2">
        <f t="shared" si="19"/>
        <v>77</v>
      </c>
      <c r="G629" s="8" t="str">
        <f>IF($D629&gt;=5,VLOOKUP(F629,KeyValues!$G$2:$H$601,2),VLOOKUP(F629,KeyValues!$M$2:$N$20,2))</f>
        <v>Ponyta</v>
      </c>
    </row>
    <row r="630" spans="1:7" x14ac:dyDescent="0.25">
      <c r="A630" t="s">
        <v>3463</v>
      </c>
      <c r="B630" s="5">
        <v>630</v>
      </c>
      <c r="C630" s="6" t="str">
        <f>VLOOKUP($B630+443,KeyValues!$J$2:$K$1401,2)</f>
        <v>Slowpoke Hat</v>
      </c>
      <c r="D630">
        <f t="shared" si="18"/>
        <v>8</v>
      </c>
      <c r="E630" s="7" t="str">
        <f>VLOOKUP($D630,KeyValues!$P$2:$Q$12,2)</f>
        <v>3* - P</v>
      </c>
      <c r="F630" s="2">
        <f t="shared" si="19"/>
        <v>79</v>
      </c>
      <c r="G630" s="8" t="str">
        <f>IF($D630&gt;=5,VLOOKUP(F630,KeyValues!$G$2:$H$601,2),VLOOKUP(F630,KeyValues!$M$2:$N$20,2))</f>
        <v>Slowpoke</v>
      </c>
    </row>
    <row r="631" spans="1:7" x14ac:dyDescent="0.25">
      <c r="A631" t="s">
        <v>3462</v>
      </c>
      <c r="B631" s="5">
        <v>631</v>
      </c>
      <c r="C631" s="6" t="str">
        <f>VLOOKUP($B631+443,KeyValues!$J$2:$K$1401,2)</f>
        <v>Slow-Scarf</v>
      </c>
      <c r="D631">
        <f t="shared" si="18"/>
        <v>8</v>
      </c>
      <c r="E631" s="7" t="str">
        <f>VLOOKUP($D631,KeyValues!$P$2:$Q$12,2)</f>
        <v>3* - P</v>
      </c>
      <c r="F631" s="2">
        <f t="shared" si="19"/>
        <v>79</v>
      </c>
      <c r="G631" s="8" t="str">
        <f>IF($D631&gt;=5,VLOOKUP(F631,KeyValues!$G$2:$H$601,2),VLOOKUP(F631,KeyValues!$M$2:$N$20,2))</f>
        <v>Slowpoke</v>
      </c>
    </row>
    <row r="632" spans="1:7" x14ac:dyDescent="0.25">
      <c r="A632" t="s">
        <v>3461</v>
      </c>
      <c r="B632" s="5">
        <v>632</v>
      </c>
      <c r="C632" s="6" t="str">
        <f>VLOOKUP($B632+443,KeyValues!$J$2:$K$1401,2)</f>
        <v>Magne-Torc</v>
      </c>
      <c r="D632">
        <f t="shared" si="18"/>
        <v>8</v>
      </c>
      <c r="E632" s="7" t="str">
        <f>VLOOKUP($D632,KeyValues!$P$2:$Q$12,2)</f>
        <v>3* - P</v>
      </c>
      <c r="F632" s="2">
        <f t="shared" si="19"/>
        <v>81</v>
      </c>
      <c r="G632" s="8" t="str">
        <f>IF($D632&gt;=5,VLOOKUP(F632,KeyValues!$G$2:$H$601,2),VLOOKUP(F632,KeyValues!$M$2:$N$20,2))</f>
        <v>Magnemite</v>
      </c>
    </row>
    <row r="633" spans="1:7" x14ac:dyDescent="0.25">
      <c r="A633" t="s">
        <v>3460</v>
      </c>
      <c r="B633" s="5">
        <v>633</v>
      </c>
      <c r="C633" s="6" t="str">
        <f>VLOOKUP($B633+443,KeyValues!$J$2:$K$1401,2)</f>
        <v>Magneton Bow</v>
      </c>
      <c r="D633">
        <f t="shared" si="18"/>
        <v>8</v>
      </c>
      <c r="E633" s="7" t="str">
        <f>VLOOKUP($D633,KeyValues!$P$2:$Q$12,2)</f>
        <v>3* - P</v>
      </c>
      <c r="F633" s="2">
        <f t="shared" si="19"/>
        <v>81</v>
      </c>
      <c r="G633" s="8" t="str">
        <f>IF($D633&gt;=5,VLOOKUP(F633,KeyValues!$G$2:$H$601,2),VLOOKUP(F633,KeyValues!$M$2:$N$20,2))</f>
        <v>Magnemite</v>
      </c>
    </row>
    <row r="634" spans="1:7" x14ac:dyDescent="0.25">
      <c r="A634" t="s">
        <v>3459</v>
      </c>
      <c r="B634" s="5">
        <v>634</v>
      </c>
      <c r="C634" s="6" t="str">
        <f>VLOOKUP($B634+443,KeyValues!$J$2:$K$1401,2)</f>
        <v>Bullseye Bow</v>
      </c>
      <c r="D634">
        <f t="shared" si="18"/>
        <v>8</v>
      </c>
      <c r="E634" s="7" t="str">
        <f>VLOOKUP($D634,KeyValues!$P$2:$Q$12,2)</f>
        <v>3* - P</v>
      </c>
      <c r="F634" s="2">
        <f t="shared" si="19"/>
        <v>83</v>
      </c>
      <c r="G634" s="8" t="str">
        <f>IF($D634&gt;=5,VLOOKUP(F634,KeyValues!$G$2:$H$601,2),VLOOKUP(F634,KeyValues!$M$2:$N$20,2))</f>
        <v>Farfetch'd</v>
      </c>
    </row>
    <row r="635" spans="1:7" x14ac:dyDescent="0.25">
      <c r="A635" t="s">
        <v>3458</v>
      </c>
      <c r="B635" s="5">
        <v>635</v>
      </c>
      <c r="C635" s="6" t="str">
        <f>VLOOKUP($B635+443,KeyValues!$J$2:$K$1401,2)</f>
        <v>Buddy Torc</v>
      </c>
      <c r="D635">
        <f t="shared" si="18"/>
        <v>8</v>
      </c>
      <c r="E635" s="7" t="str">
        <f>VLOOKUP($D635,KeyValues!$P$2:$Q$12,2)</f>
        <v>3* - P</v>
      </c>
      <c r="F635" s="2">
        <f t="shared" si="19"/>
        <v>84</v>
      </c>
      <c r="G635" s="8" t="str">
        <f>IF($D635&gt;=5,VLOOKUP(F635,KeyValues!$G$2:$H$601,2),VLOOKUP(F635,KeyValues!$M$2:$N$20,2))</f>
        <v>Doduo</v>
      </c>
    </row>
    <row r="636" spans="1:7" x14ac:dyDescent="0.25">
      <c r="A636" t="s">
        <v>3457</v>
      </c>
      <c r="B636" s="5">
        <v>636</v>
      </c>
      <c r="C636" s="6" t="str">
        <f>VLOOKUP($B636+443,KeyValues!$J$2:$K$1401,2)</f>
        <v>Fight Torc</v>
      </c>
      <c r="D636">
        <f t="shared" si="18"/>
        <v>8</v>
      </c>
      <c r="E636" s="7" t="str">
        <f>VLOOKUP($D636,KeyValues!$P$2:$Q$12,2)</f>
        <v>3* - P</v>
      </c>
      <c r="F636" s="2">
        <f t="shared" si="19"/>
        <v>84</v>
      </c>
      <c r="G636" s="8" t="str">
        <f>IF($D636&gt;=5,VLOOKUP(F636,KeyValues!$G$2:$H$601,2),VLOOKUP(F636,KeyValues!$M$2:$N$20,2))</f>
        <v>Doduo</v>
      </c>
    </row>
    <row r="637" spans="1:7" x14ac:dyDescent="0.25">
      <c r="A637" t="s">
        <v>3456</v>
      </c>
      <c r="B637" s="5">
        <v>637</v>
      </c>
      <c r="C637" s="6" t="str">
        <f>VLOOKUP($B637+443,KeyValues!$J$2:$K$1401,2)</f>
        <v>Gentle Bow</v>
      </c>
      <c r="D637">
        <f t="shared" si="18"/>
        <v>8</v>
      </c>
      <c r="E637" s="7" t="str">
        <f>VLOOKUP($D637,KeyValues!$P$2:$Q$12,2)</f>
        <v>3* - P</v>
      </c>
      <c r="F637" s="2">
        <f t="shared" si="19"/>
        <v>86</v>
      </c>
      <c r="G637" s="8" t="str">
        <f>IF($D637&gt;=5,VLOOKUP(F637,KeyValues!$G$2:$H$601,2),VLOOKUP(F637,KeyValues!$M$2:$N$20,2))</f>
        <v>Seel</v>
      </c>
    </row>
    <row r="638" spans="1:7" x14ac:dyDescent="0.25">
      <c r="A638" t="s">
        <v>3455</v>
      </c>
      <c r="B638" s="5">
        <v>638</v>
      </c>
      <c r="C638" s="6" t="str">
        <f>VLOOKUP($B638+443,KeyValues!$J$2:$K$1401,2)</f>
        <v>North Torc</v>
      </c>
      <c r="D638">
        <f t="shared" si="18"/>
        <v>8</v>
      </c>
      <c r="E638" s="7" t="str">
        <f>VLOOKUP($D638,KeyValues!$P$2:$Q$12,2)</f>
        <v>3* - P</v>
      </c>
      <c r="F638" s="2">
        <f t="shared" si="19"/>
        <v>86</v>
      </c>
      <c r="G638" s="8" t="str">
        <f>IF($D638&gt;=5,VLOOKUP(F638,KeyValues!$G$2:$H$601,2),VLOOKUP(F638,KeyValues!$M$2:$N$20,2))</f>
        <v>Seel</v>
      </c>
    </row>
    <row r="639" spans="1:7" x14ac:dyDescent="0.25">
      <c r="A639" t="s">
        <v>3454</v>
      </c>
      <c r="B639" s="5">
        <v>639</v>
      </c>
      <c r="C639" s="6" t="str">
        <f>VLOOKUP($B639+443,KeyValues!$J$2:$K$1401,2)</f>
        <v>Grimy Scarf</v>
      </c>
      <c r="D639">
        <f t="shared" si="18"/>
        <v>8</v>
      </c>
      <c r="E639" s="7" t="str">
        <f>VLOOKUP($D639,KeyValues!$P$2:$Q$12,2)</f>
        <v>3* - P</v>
      </c>
      <c r="F639" s="2">
        <f t="shared" si="19"/>
        <v>88</v>
      </c>
      <c r="G639" s="8" t="str">
        <f>IF($D639&gt;=5,VLOOKUP(F639,KeyValues!$G$2:$H$601,2),VLOOKUP(F639,KeyValues!$M$2:$N$20,2))</f>
        <v>Grimer</v>
      </c>
    </row>
    <row r="640" spans="1:7" x14ac:dyDescent="0.25">
      <c r="A640" t="s">
        <v>3453</v>
      </c>
      <c r="B640" s="5">
        <v>640</v>
      </c>
      <c r="C640" s="6" t="str">
        <f>VLOOKUP($B640+443,KeyValues!$J$2:$K$1401,2)</f>
        <v>Slimy Bow</v>
      </c>
      <c r="D640">
        <f t="shared" si="18"/>
        <v>8</v>
      </c>
      <c r="E640" s="7" t="str">
        <f>VLOOKUP($D640,KeyValues!$P$2:$Q$12,2)</f>
        <v>3* - P</v>
      </c>
      <c r="F640" s="2">
        <f t="shared" si="19"/>
        <v>88</v>
      </c>
      <c r="G640" s="8" t="str">
        <f>IF($D640&gt;=5,VLOOKUP(F640,KeyValues!$G$2:$H$601,2),VLOOKUP(F640,KeyValues!$M$2:$N$20,2))</f>
        <v>Grimer</v>
      </c>
    </row>
    <row r="641" spans="1:7" x14ac:dyDescent="0.25">
      <c r="A641" t="s">
        <v>3452</v>
      </c>
      <c r="B641" s="5">
        <v>641</v>
      </c>
      <c r="C641" s="6" t="str">
        <f>VLOOKUP($B641+443,KeyValues!$J$2:$K$1401,2)</f>
        <v>Shell-Torc</v>
      </c>
      <c r="D641">
        <f t="shared" ref="D641:D704" si="20">HEX2DEC(MID($A641,4,2)&amp;MID($A641,1,2))</f>
        <v>8</v>
      </c>
      <c r="E641" s="7" t="str">
        <f>VLOOKUP($D641,KeyValues!$P$2:$Q$12,2)</f>
        <v>3* - P</v>
      </c>
      <c r="F641" s="2">
        <f t="shared" ref="F641:F704" si="21">HEX2DEC(MID($A641,10,2)&amp;MID($A641,7,2))</f>
        <v>90</v>
      </c>
      <c r="G641" s="8" t="str">
        <f>IF($D641&gt;=5,VLOOKUP(F641,KeyValues!$G$2:$H$601,2),VLOOKUP(F641,KeyValues!$M$2:$N$20,2))</f>
        <v>Shellder</v>
      </c>
    </row>
    <row r="642" spans="1:7" x14ac:dyDescent="0.25">
      <c r="A642" t="s">
        <v>3451</v>
      </c>
      <c r="B642" s="5">
        <v>642</v>
      </c>
      <c r="C642" s="6" t="str">
        <f>VLOOKUP($B642+443,KeyValues!$J$2:$K$1401,2)</f>
        <v>Cover Armor</v>
      </c>
      <c r="D642">
        <f t="shared" si="20"/>
        <v>8</v>
      </c>
      <c r="E642" s="7" t="str">
        <f>VLOOKUP($D642,KeyValues!$P$2:$Q$12,2)</f>
        <v>3* - P</v>
      </c>
      <c r="F642" s="2">
        <f t="shared" si="21"/>
        <v>90</v>
      </c>
      <c r="G642" s="8" t="str">
        <f>IF($D642&gt;=5,VLOOKUP(F642,KeyValues!$G$2:$H$601,2),VLOOKUP(F642,KeyValues!$M$2:$N$20,2))</f>
        <v>Shellder</v>
      </c>
    </row>
    <row r="643" spans="1:7" x14ac:dyDescent="0.25">
      <c r="A643" t="s">
        <v>3450</v>
      </c>
      <c r="B643" s="5">
        <v>643</v>
      </c>
      <c r="C643" s="6" t="str">
        <f>VLOOKUP($B643+443,KeyValues!$J$2:$K$1401,2)</f>
        <v>Gastly Veil</v>
      </c>
      <c r="D643">
        <f t="shared" si="20"/>
        <v>8</v>
      </c>
      <c r="E643" s="7" t="str">
        <f>VLOOKUP($D643,KeyValues!$P$2:$Q$12,2)</f>
        <v>3* - P</v>
      </c>
      <c r="F643" s="2">
        <f t="shared" si="21"/>
        <v>92</v>
      </c>
      <c r="G643" s="8" t="str">
        <f>IF($D643&gt;=5,VLOOKUP(F643,KeyValues!$G$2:$H$601,2),VLOOKUP(F643,KeyValues!$M$2:$N$20,2))</f>
        <v>Gastly</v>
      </c>
    </row>
    <row r="644" spans="1:7" x14ac:dyDescent="0.25">
      <c r="A644" t="s">
        <v>3449</v>
      </c>
      <c r="B644" s="5">
        <v>644</v>
      </c>
      <c r="C644" s="6" t="str">
        <f>VLOOKUP($B644+443,KeyValues!$J$2:$K$1401,2)</f>
        <v>Slip Scarf</v>
      </c>
      <c r="D644">
        <f t="shared" si="20"/>
        <v>8</v>
      </c>
      <c r="E644" s="7" t="str">
        <f>VLOOKUP($D644,KeyValues!$P$2:$Q$12,2)</f>
        <v>3* - P</v>
      </c>
      <c r="F644" s="2">
        <f t="shared" si="21"/>
        <v>92</v>
      </c>
      <c r="G644" s="8" t="str">
        <f>IF($D644&gt;=5,VLOOKUP(F644,KeyValues!$G$2:$H$601,2),VLOOKUP(F644,KeyValues!$M$2:$N$20,2))</f>
        <v>Gastly</v>
      </c>
    </row>
    <row r="645" spans="1:7" x14ac:dyDescent="0.25">
      <c r="A645" t="s">
        <v>3448</v>
      </c>
      <c r="B645" s="5">
        <v>645</v>
      </c>
      <c r="C645" s="6" t="str">
        <f>VLOOKUP($B645+443,KeyValues!$J$2:$K$1401,2)</f>
        <v>Sunglasses</v>
      </c>
      <c r="D645">
        <f t="shared" si="20"/>
        <v>8</v>
      </c>
      <c r="E645" s="7" t="str">
        <f>VLOOKUP($D645,KeyValues!$P$2:$Q$12,2)</f>
        <v>3* - P</v>
      </c>
      <c r="F645" s="2">
        <f t="shared" si="21"/>
        <v>92</v>
      </c>
      <c r="G645" s="8" t="str">
        <f>IF($D645&gt;=5,VLOOKUP(F645,KeyValues!$G$2:$H$601,2),VLOOKUP(F645,KeyValues!$M$2:$N$20,2))</f>
        <v>Gastly</v>
      </c>
    </row>
    <row r="646" spans="1:7" x14ac:dyDescent="0.25">
      <c r="A646" t="s">
        <v>3447</v>
      </c>
      <c r="B646" s="5">
        <v>646</v>
      </c>
      <c r="C646" s="6" t="str">
        <f>VLOOKUP($B646+443,KeyValues!$J$2:$K$1401,2)</f>
        <v>Trust Brooch</v>
      </c>
      <c r="D646">
        <f t="shared" si="20"/>
        <v>8</v>
      </c>
      <c r="E646" s="7" t="str">
        <f>VLOOKUP($D646,KeyValues!$P$2:$Q$12,2)</f>
        <v>3* - P</v>
      </c>
      <c r="F646" s="2">
        <f t="shared" si="21"/>
        <v>95</v>
      </c>
      <c r="G646" s="8" t="str">
        <f>IF($D646&gt;=5,VLOOKUP(F646,KeyValues!$G$2:$H$601,2),VLOOKUP(F646,KeyValues!$M$2:$N$20,2))</f>
        <v>Onix</v>
      </c>
    </row>
    <row r="647" spans="1:7" x14ac:dyDescent="0.25">
      <c r="A647" t="s">
        <v>3446</v>
      </c>
      <c r="B647" s="5">
        <v>647</v>
      </c>
      <c r="C647" s="6" t="str">
        <f>VLOOKUP($B647+443,KeyValues!$J$2:$K$1401,2)</f>
        <v>Drowzee Tie</v>
      </c>
      <c r="D647">
        <f t="shared" si="20"/>
        <v>8</v>
      </c>
      <c r="E647" s="7" t="str">
        <f>VLOOKUP($D647,KeyValues!$P$2:$Q$12,2)</f>
        <v>3* - P</v>
      </c>
      <c r="F647" s="2">
        <f t="shared" si="21"/>
        <v>96</v>
      </c>
      <c r="G647" s="8" t="str">
        <f>IF($D647&gt;=5,VLOOKUP(F647,KeyValues!$G$2:$H$601,2),VLOOKUP(F647,KeyValues!$M$2:$N$20,2))</f>
        <v>Drowzee</v>
      </c>
    </row>
    <row r="648" spans="1:7" x14ac:dyDescent="0.25">
      <c r="A648" t="s">
        <v>3445</v>
      </c>
      <c r="B648" s="5">
        <v>648</v>
      </c>
      <c r="C648" s="6" t="str">
        <f>VLOOKUP($B648+443,KeyValues!$J$2:$K$1401,2)</f>
        <v>Dream Coin</v>
      </c>
      <c r="D648">
        <f t="shared" si="20"/>
        <v>8</v>
      </c>
      <c r="E648" s="7" t="str">
        <f>VLOOKUP($D648,KeyValues!$P$2:$Q$12,2)</f>
        <v>3* - P</v>
      </c>
      <c r="F648" s="2">
        <f t="shared" si="21"/>
        <v>96</v>
      </c>
      <c r="G648" s="8" t="str">
        <f>IF($D648&gt;=5,VLOOKUP(F648,KeyValues!$G$2:$H$601,2),VLOOKUP(F648,KeyValues!$M$2:$N$20,2))</f>
        <v>Drowzee</v>
      </c>
    </row>
    <row r="649" spans="1:7" x14ac:dyDescent="0.25">
      <c r="A649" t="s">
        <v>3444</v>
      </c>
      <c r="B649" s="5">
        <v>649</v>
      </c>
      <c r="C649" s="6" t="str">
        <f>VLOOKUP($B649+443,KeyValues!$J$2:$K$1401,2)</f>
        <v>Krabby Bow</v>
      </c>
      <c r="D649">
        <f t="shared" si="20"/>
        <v>8</v>
      </c>
      <c r="E649" s="7" t="str">
        <f>VLOOKUP($D649,KeyValues!$P$2:$Q$12,2)</f>
        <v>3* - P</v>
      </c>
      <c r="F649" s="2">
        <f t="shared" si="21"/>
        <v>98</v>
      </c>
      <c r="G649" s="8" t="str">
        <f>IF($D649&gt;=5,VLOOKUP(F649,KeyValues!$G$2:$H$601,2),VLOOKUP(F649,KeyValues!$M$2:$N$20,2))</f>
        <v>Krabby</v>
      </c>
    </row>
    <row r="650" spans="1:7" x14ac:dyDescent="0.25">
      <c r="A650" t="s">
        <v>3443</v>
      </c>
      <c r="B650" s="5">
        <v>650</v>
      </c>
      <c r="C650" s="6" t="str">
        <f>VLOOKUP($B650+443,KeyValues!$J$2:$K$1401,2)</f>
        <v>Super Sash</v>
      </c>
      <c r="D650">
        <f t="shared" si="20"/>
        <v>8</v>
      </c>
      <c r="E650" s="7" t="str">
        <f>VLOOKUP($D650,KeyValues!$P$2:$Q$12,2)</f>
        <v>3* - P</v>
      </c>
      <c r="F650" s="2">
        <f t="shared" si="21"/>
        <v>98</v>
      </c>
      <c r="G650" s="8" t="str">
        <f>IF($D650&gt;=5,VLOOKUP(F650,KeyValues!$G$2:$H$601,2),VLOOKUP(F650,KeyValues!$M$2:$N$20,2))</f>
        <v>Krabby</v>
      </c>
    </row>
    <row r="651" spans="1:7" x14ac:dyDescent="0.25">
      <c r="A651" t="s">
        <v>3442</v>
      </c>
      <c r="B651" s="5">
        <v>651</v>
      </c>
      <c r="C651" s="6" t="str">
        <f>VLOOKUP($B651+443,KeyValues!$J$2:$K$1401,2)</f>
        <v>Ball Scarf</v>
      </c>
      <c r="D651">
        <f t="shared" si="20"/>
        <v>8</v>
      </c>
      <c r="E651" s="7" t="str">
        <f>VLOOKUP($D651,KeyValues!$P$2:$Q$12,2)</f>
        <v>3* - P</v>
      </c>
      <c r="F651" s="2">
        <f t="shared" si="21"/>
        <v>100</v>
      </c>
      <c r="G651" s="8" t="str">
        <f>IF($D651&gt;=5,VLOOKUP(F651,KeyValues!$G$2:$H$601,2),VLOOKUP(F651,KeyValues!$M$2:$N$20,2))</f>
        <v>Voltorb</v>
      </c>
    </row>
    <row r="652" spans="1:7" x14ac:dyDescent="0.25">
      <c r="A652" t="s">
        <v>3441</v>
      </c>
      <c r="B652" s="5">
        <v>652</v>
      </c>
      <c r="C652" s="6" t="str">
        <f>VLOOKUP($B652+443,KeyValues!$J$2:$K$1401,2)</f>
        <v>Electro-Bow</v>
      </c>
      <c r="D652">
        <f t="shared" si="20"/>
        <v>8</v>
      </c>
      <c r="E652" s="7" t="str">
        <f>VLOOKUP($D652,KeyValues!$P$2:$Q$12,2)</f>
        <v>3* - P</v>
      </c>
      <c r="F652" s="2">
        <f t="shared" si="21"/>
        <v>100</v>
      </c>
      <c r="G652" s="8" t="str">
        <f>IF($D652&gt;=5,VLOOKUP(F652,KeyValues!$G$2:$H$601,2),VLOOKUP(F652,KeyValues!$M$2:$N$20,2))</f>
        <v>Voltorb</v>
      </c>
    </row>
    <row r="653" spans="1:7" x14ac:dyDescent="0.25">
      <c r="A653" t="s">
        <v>3440</v>
      </c>
      <c r="B653" s="5">
        <v>653</v>
      </c>
      <c r="C653" s="6" t="str">
        <f>VLOOKUP($B653+443,KeyValues!$J$2:$K$1401,2)</f>
        <v>Repel Scarf</v>
      </c>
      <c r="D653">
        <f t="shared" si="20"/>
        <v>8</v>
      </c>
      <c r="E653" s="7" t="str">
        <f>VLOOKUP($D653,KeyValues!$P$2:$Q$12,2)</f>
        <v>3* - P</v>
      </c>
      <c r="F653" s="2">
        <f t="shared" si="21"/>
        <v>102</v>
      </c>
      <c r="G653" s="8" t="str">
        <f>IF($D653&gt;=5,VLOOKUP(F653,KeyValues!$G$2:$H$601,2),VLOOKUP(F653,KeyValues!$M$2:$N$20,2))</f>
        <v>Exeggcute</v>
      </c>
    </row>
    <row r="654" spans="1:7" x14ac:dyDescent="0.25">
      <c r="A654" t="s">
        <v>3439</v>
      </c>
      <c r="B654" s="5">
        <v>654</v>
      </c>
      <c r="C654" s="6" t="str">
        <f>VLOOKUP($B654+443,KeyValues!$J$2:$K$1401,2)</f>
        <v>Exeggu-Sash</v>
      </c>
      <c r="D654">
        <f t="shared" si="20"/>
        <v>8</v>
      </c>
      <c r="E654" s="7" t="str">
        <f>VLOOKUP($D654,KeyValues!$P$2:$Q$12,2)</f>
        <v>3* - P</v>
      </c>
      <c r="F654" s="2">
        <f t="shared" si="21"/>
        <v>102</v>
      </c>
      <c r="G654" s="8" t="str">
        <f>IF($D654&gt;=5,VLOOKUP(F654,KeyValues!$G$2:$H$601,2),VLOOKUP(F654,KeyValues!$M$2:$N$20,2))</f>
        <v>Exeggcute</v>
      </c>
    </row>
    <row r="655" spans="1:7" x14ac:dyDescent="0.25">
      <c r="A655" t="s">
        <v>3438</v>
      </c>
      <c r="B655" s="5">
        <v>655</v>
      </c>
      <c r="C655" s="6" t="str">
        <f>VLOOKUP($B655+443,KeyValues!$J$2:$K$1401,2)</f>
        <v>Cubone Scarf</v>
      </c>
      <c r="D655">
        <f t="shared" si="20"/>
        <v>8</v>
      </c>
      <c r="E655" s="7" t="str">
        <f>VLOOKUP($D655,KeyValues!$P$2:$Q$12,2)</f>
        <v>3* - P</v>
      </c>
      <c r="F655" s="2">
        <f t="shared" si="21"/>
        <v>104</v>
      </c>
      <c r="G655" s="8" t="str">
        <f>IF($D655&gt;=5,VLOOKUP(F655,KeyValues!$G$2:$H$601,2),VLOOKUP(F655,KeyValues!$M$2:$N$20,2))</f>
        <v>Cubone</v>
      </c>
    </row>
    <row r="656" spans="1:7" x14ac:dyDescent="0.25">
      <c r="A656" t="s">
        <v>3437</v>
      </c>
      <c r="B656" s="5">
        <v>656</v>
      </c>
      <c r="C656" s="6" t="str">
        <f>VLOOKUP($B656+443,KeyValues!$J$2:$K$1401,2)</f>
        <v>Marowak Torc</v>
      </c>
      <c r="D656">
        <f t="shared" si="20"/>
        <v>8</v>
      </c>
      <c r="E656" s="7" t="str">
        <f>VLOOKUP($D656,KeyValues!$P$2:$Q$12,2)</f>
        <v>3* - P</v>
      </c>
      <c r="F656" s="2">
        <f t="shared" si="21"/>
        <v>104</v>
      </c>
      <c r="G656" s="8" t="str">
        <f>IF($D656&gt;=5,VLOOKUP(F656,KeyValues!$G$2:$H$601,2),VLOOKUP(F656,KeyValues!$M$2:$N$20,2))</f>
        <v>Cubone</v>
      </c>
    </row>
    <row r="657" spans="1:7" x14ac:dyDescent="0.25">
      <c r="A657" t="s">
        <v>3436</v>
      </c>
      <c r="B657" s="5">
        <v>657</v>
      </c>
      <c r="C657" s="6" t="str">
        <f>VLOOKUP($B657+443,KeyValues!$J$2:$K$1401,2)</f>
        <v>Licky Scarf</v>
      </c>
      <c r="D657">
        <f t="shared" si="20"/>
        <v>8</v>
      </c>
      <c r="E657" s="7" t="str">
        <f>VLOOKUP($D657,KeyValues!$P$2:$Q$12,2)</f>
        <v>3* - P</v>
      </c>
      <c r="F657" s="2">
        <f t="shared" si="21"/>
        <v>108</v>
      </c>
      <c r="G657" s="8" t="str">
        <f>IF($D657&gt;=5,VLOOKUP(F657,KeyValues!$G$2:$H$601,2),VLOOKUP(F657,KeyValues!$M$2:$N$20,2))</f>
        <v>Lickitung</v>
      </c>
    </row>
    <row r="658" spans="1:7" x14ac:dyDescent="0.25">
      <c r="A658" t="s">
        <v>3435</v>
      </c>
      <c r="B658" s="5">
        <v>658</v>
      </c>
      <c r="C658" s="6" t="str">
        <f>VLOOKUP($B658+443,KeyValues!$J$2:$K$1401,2)</f>
        <v>Koffing Bow</v>
      </c>
      <c r="D658">
        <f t="shared" si="20"/>
        <v>8</v>
      </c>
      <c r="E658" s="7" t="str">
        <f>VLOOKUP($D658,KeyValues!$P$2:$Q$12,2)</f>
        <v>3* - P</v>
      </c>
      <c r="F658" s="2">
        <f t="shared" si="21"/>
        <v>109</v>
      </c>
      <c r="G658" s="8" t="str">
        <f>IF($D658&gt;=5,VLOOKUP(F658,KeyValues!$G$2:$H$601,2),VLOOKUP(F658,KeyValues!$M$2:$N$20,2))</f>
        <v>Koffing</v>
      </c>
    </row>
    <row r="659" spans="1:7" x14ac:dyDescent="0.25">
      <c r="A659" t="s">
        <v>3434</v>
      </c>
      <c r="B659" s="5">
        <v>659</v>
      </c>
      <c r="C659" s="6" t="str">
        <f>VLOOKUP($B659+443,KeyValues!$J$2:$K$1401,2)</f>
        <v>Weez-Scarf</v>
      </c>
      <c r="D659">
        <f t="shared" si="20"/>
        <v>8</v>
      </c>
      <c r="E659" s="7" t="str">
        <f>VLOOKUP($D659,KeyValues!$P$2:$Q$12,2)</f>
        <v>3* - P</v>
      </c>
      <c r="F659" s="2">
        <f t="shared" si="21"/>
        <v>109</v>
      </c>
      <c r="G659" s="8" t="str">
        <f>IF($D659&gt;=5,VLOOKUP(F659,KeyValues!$G$2:$H$601,2),VLOOKUP(F659,KeyValues!$M$2:$N$20,2))</f>
        <v>Koffing</v>
      </c>
    </row>
    <row r="660" spans="1:7" x14ac:dyDescent="0.25">
      <c r="A660" t="s">
        <v>3433</v>
      </c>
      <c r="B660" s="5">
        <v>660</v>
      </c>
      <c r="C660" s="6" t="str">
        <f>VLOOKUP($B660+443,KeyValues!$J$2:$K$1401,2)</f>
        <v>Solid Shield</v>
      </c>
      <c r="D660">
        <f t="shared" si="20"/>
        <v>8</v>
      </c>
      <c r="E660" s="7" t="str">
        <f>VLOOKUP($D660,KeyValues!$P$2:$Q$12,2)</f>
        <v>3* - P</v>
      </c>
      <c r="F660" s="2">
        <f t="shared" si="21"/>
        <v>111</v>
      </c>
      <c r="G660" s="8" t="str">
        <f>IF($D660&gt;=5,VLOOKUP(F660,KeyValues!$G$2:$H$601,2),VLOOKUP(F660,KeyValues!$M$2:$N$20,2))</f>
        <v>Rhyhorn</v>
      </c>
    </row>
    <row r="661" spans="1:7" x14ac:dyDescent="0.25">
      <c r="A661" t="s">
        <v>3432</v>
      </c>
      <c r="B661" s="5">
        <v>661</v>
      </c>
      <c r="C661" s="6" t="str">
        <f>VLOOKUP($B661+443,KeyValues!$J$2:$K$1401,2)</f>
        <v>Pierce Drill</v>
      </c>
      <c r="D661">
        <f t="shared" si="20"/>
        <v>8</v>
      </c>
      <c r="E661" s="7" t="str">
        <f>VLOOKUP($D661,KeyValues!$P$2:$Q$12,2)</f>
        <v>3* - P</v>
      </c>
      <c r="F661" s="2">
        <f t="shared" si="21"/>
        <v>111</v>
      </c>
      <c r="G661" s="8" t="str">
        <f>IF($D661&gt;=5,VLOOKUP(F661,KeyValues!$G$2:$H$601,2),VLOOKUP(F661,KeyValues!$M$2:$N$20,2))</f>
        <v>Rhyhorn</v>
      </c>
    </row>
    <row r="662" spans="1:7" x14ac:dyDescent="0.25">
      <c r="A662" t="s">
        <v>3431</v>
      </c>
      <c r="B662" s="5">
        <v>662</v>
      </c>
      <c r="C662" s="6" t="str">
        <f>VLOOKUP($B662+443,KeyValues!$J$2:$K$1401,2)</f>
        <v>Sticky Bow</v>
      </c>
      <c r="D662">
        <f t="shared" si="20"/>
        <v>8</v>
      </c>
      <c r="E662" s="7" t="str">
        <f>VLOOKUP($D662,KeyValues!$P$2:$Q$12,2)</f>
        <v>3* - P</v>
      </c>
      <c r="F662" s="2">
        <f t="shared" si="21"/>
        <v>114</v>
      </c>
      <c r="G662" s="8" t="str">
        <f>IF($D662&gt;=5,VLOOKUP(F662,KeyValues!$G$2:$H$601,2),VLOOKUP(F662,KeyValues!$M$2:$N$20,2))</f>
        <v>Tangela</v>
      </c>
    </row>
    <row r="663" spans="1:7" x14ac:dyDescent="0.25">
      <c r="A663" t="s">
        <v>3430</v>
      </c>
      <c r="B663" s="5">
        <v>663</v>
      </c>
      <c r="C663" s="6" t="str">
        <f>VLOOKUP($B663+443,KeyValues!$J$2:$K$1401,2)</f>
        <v>Kang-Apron</v>
      </c>
      <c r="D663">
        <f t="shared" si="20"/>
        <v>8</v>
      </c>
      <c r="E663" s="7" t="str">
        <f>VLOOKUP($D663,KeyValues!$P$2:$Q$12,2)</f>
        <v>3* - P</v>
      </c>
      <c r="F663" s="2">
        <f t="shared" si="21"/>
        <v>115</v>
      </c>
      <c r="G663" s="8" t="str">
        <f>IF($D663&gt;=5,VLOOKUP(F663,KeyValues!$G$2:$H$601,2),VLOOKUP(F663,KeyValues!$M$2:$N$20,2))</f>
        <v>Kangaskhan</v>
      </c>
    </row>
    <row r="664" spans="1:7" x14ac:dyDescent="0.25">
      <c r="A664" t="s">
        <v>3429</v>
      </c>
      <c r="B664" s="5">
        <v>664</v>
      </c>
      <c r="C664" s="6" t="str">
        <f>VLOOKUP($B664+443,KeyValues!$J$2:$K$1401,2)</f>
        <v>Horsea Bow</v>
      </c>
      <c r="D664">
        <f t="shared" si="20"/>
        <v>8</v>
      </c>
      <c r="E664" s="7" t="str">
        <f>VLOOKUP($D664,KeyValues!$P$2:$Q$12,2)</f>
        <v>3* - P</v>
      </c>
      <c r="F664" s="2">
        <f t="shared" si="21"/>
        <v>116</v>
      </c>
      <c r="G664" s="8" t="str">
        <f>IF($D664&gt;=5,VLOOKUP(F664,KeyValues!$G$2:$H$601,2),VLOOKUP(F664,KeyValues!$M$2:$N$20,2))</f>
        <v>Horsea</v>
      </c>
    </row>
    <row r="665" spans="1:7" x14ac:dyDescent="0.25">
      <c r="A665" t="s">
        <v>3428</v>
      </c>
      <c r="B665" s="5">
        <v>665</v>
      </c>
      <c r="C665" s="6" t="str">
        <f>VLOOKUP($B665+443,KeyValues!$J$2:$K$1401,2)</f>
        <v>Swirl Scarf</v>
      </c>
      <c r="D665">
        <f t="shared" si="20"/>
        <v>8</v>
      </c>
      <c r="E665" s="7" t="str">
        <f>VLOOKUP($D665,KeyValues!$P$2:$Q$12,2)</f>
        <v>3* - P</v>
      </c>
      <c r="F665" s="2">
        <f t="shared" si="21"/>
        <v>116</v>
      </c>
      <c r="G665" s="8" t="str">
        <f>IF($D665&gt;=5,VLOOKUP(F665,KeyValues!$G$2:$H$601,2),VLOOKUP(F665,KeyValues!$M$2:$N$20,2))</f>
        <v>Horsea</v>
      </c>
    </row>
    <row r="666" spans="1:7" x14ac:dyDescent="0.25">
      <c r="A666" t="s">
        <v>3427</v>
      </c>
      <c r="B666" s="5">
        <v>666</v>
      </c>
      <c r="C666" s="6" t="str">
        <f>VLOOKUP($B666+443,KeyValues!$J$2:$K$1401,2)</f>
        <v>Goldeen Bow</v>
      </c>
      <c r="D666">
        <f t="shared" si="20"/>
        <v>8</v>
      </c>
      <c r="E666" s="7" t="str">
        <f>VLOOKUP($D666,KeyValues!$P$2:$Q$12,2)</f>
        <v>3* - P</v>
      </c>
      <c r="F666" s="2">
        <f t="shared" si="21"/>
        <v>118</v>
      </c>
      <c r="G666" s="8" t="str">
        <f>IF($D666&gt;=5,VLOOKUP(F666,KeyValues!$G$2:$H$601,2),VLOOKUP(F666,KeyValues!$M$2:$N$20,2))</f>
        <v>Goldeen</v>
      </c>
    </row>
    <row r="667" spans="1:7" x14ac:dyDescent="0.25">
      <c r="A667" t="s">
        <v>3426</v>
      </c>
      <c r="B667" s="5">
        <v>667</v>
      </c>
      <c r="C667" s="6" t="str">
        <f>VLOOKUP($B667+443,KeyValues!$J$2:$K$1401,2)</f>
        <v>Seaking Bow</v>
      </c>
      <c r="D667">
        <f t="shared" si="20"/>
        <v>8</v>
      </c>
      <c r="E667" s="7" t="str">
        <f>VLOOKUP($D667,KeyValues!$P$2:$Q$12,2)</f>
        <v>3* - P</v>
      </c>
      <c r="F667" s="2">
        <f t="shared" si="21"/>
        <v>118</v>
      </c>
      <c r="G667" s="8" t="str">
        <f>IF($D667&gt;=5,VLOOKUP(F667,KeyValues!$G$2:$H$601,2),VLOOKUP(F667,KeyValues!$M$2:$N$20,2))</f>
        <v>Goldeen</v>
      </c>
    </row>
    <row r="668" spans="1:7" x14ac:dyDescent="0.25">
      <c r="A668" t="s">
        <v>3425</v>
      </c>
      <c r="B668" s="5">
        <v>668</v>
      </c>
      <c r="C668" s="6" t="str">
        <f>VLOOKUP($B668+443,KeyValues!$J$2:$K$1401,2)</f>
        <v>Recover Torc</v>
      </c>
      <c r="D668">
        <f t="shared" si="20"/>
        <v>8</v>
      </c>
      <c r="E668" s="7" t="str">
        <f>VLOOKUP($D668,KeyValues!$P$2:$Q$12,2)</f>
        <v>3* - P</v>
      </c>
      <c r="F668" s="2">
        <f t="shared" si="21"/>
        <v>120</v>
      </c>
      <c r="G668" s="8" t="str">
        <f>IF($D668&gt;=5,VLOOKUP(F668,KeyValues!$G$2:$H$601,2),VLOOKUP(F668,KeyValues!$M$2:$N$20,2))</f>
        <v>Staryu</v>
      </c>
    </row>
    <row r="669" spans="1:7" x14ac:dyDescent="0.25">
      <c r="A669" t="s">
        <v>3424</v>
      </c>
      <c r="B669" s="5">
        <v>669</v>
      </c>
      <c r="C669" s="6" t="str">
        <f>VLOOKUP($B669+443,KeyValues!$J$2:$K$1401,2)</f>
        <v>Starmie Belt</v>
      </c>
      <c r="D669">
        <f t="shared" si="20"/>
        <v>8</v>
      </c>
      <c r="E669" s="7" t="str">
        <f>VLOOKUP($D669,KeyValues!$P$2:$Q$12,2)</f>
        <v>3* - P</v>
      </c>
      <c r="F669" s="2">
        <f t="shared" si="21"/>
        <v>120</v>
      </c>
      <c r="G669" s="8" t="str">
        <f>IF($D669&gt;=5,VLOOKUP(F669,KeyValues!$G$2:$H$601,2),VLOOKUP(F669,KeyValues!$M$2:$N$20,2))</f>
        <v>Staryu</v>
      </c>
    </row>
    <row r="670" spans="1:7" x14ac:dyDescent="0.25">
      <c r="A670" t="s">
        <v>3423</v>
      </c>
      <c r="B670" s="5">
        <v>670</v>
      </c>
      <c r="C670" s="6" t="str">
        <f>VLOOKUP($B670+443,KeyValues!$J$2:$K$1401,2)</f>
        <v>Pinsir Sash</v>
      </c>
      <c r="D670">
        <f t="shared" si="20"/>
        <v>8</v>
      </c>
      <c r="E670" s="7" t="str">
        <f>VLOOKUP($D670,KeyValues!$P$2:$Q$12,2)</f>
        <v>3* - P</v>
      </c>
      <c r="F670" s="2">
        <f t="shared" si="21"/>
        <v>127</v>
      </c>
      <c r="G670" s="8" t="str">
        <f>IF($D670&gt;=5,VLOOKUP(F670,KeyValues!$G$2:$H$601,2),VLOOKUP(F670,KeyValues!$M$2:$N$20,2))</f>
        <v>Pinsir</v>
      </c>
    </row>
    <row r="671" spans="1:7" x14ac:dyDescent="0.25">
      <c r="A671" t="s">
        <v>3422</v>
      </c>
      <c r="B671" s="5">
        <v>671</v>
      </c>
      <c r="C671" s="6" t="str">
        <f>VLOOKUP($B671+443,KeyValues!$J$2:$K$1401,2)</f>
        <v>Rushing Bow</v>
      </c>
      <c r="D671">
        <f t="shared" si="20"/>
        <v>8</v>
      </c>
      <c r="E671" s="7" t="str">
        <f>VLOOKUP($D671,KeyValues!$P$2:$Q$12,2)</f>
        <v>3* - P</v>
      </c>
      <c r="F671" s="2">
        <f t="shared" si="21"/>
        <v>128</v>
      </c>
      <c r="G671" s="8" t="str">
        <f>IF($D671&gt;=5,VLOOKUP(F671,KeyValues!$G$2:$H$601,2),VLOOKUP(F671,KeyValues!$M$2:$N$20,2))</f>
        <v>Tauros</v>
      </c>
    </row>
    <row r="672" spans="1:7" x14ac:dyDescent="0.25">
      <c r="A672" t="s">
        <v>3421</v>
      </c>
      <c r="B672" s="5">
        <v>672</v>
      </c>
      <c r="C672" s="6" t="str">
        <f>VLOOKUP($B672+443,KeyValues!$J$2:$K$1401,2)</f>
        <v>Magikarp Bow</v>
      </c>
      <c r="D672">
        <f t="shared" si="20"/>
        <v>8</v>
      </c>
      <c r="E672" s="7" t="str">
        <f>VLOOKUP($D672,KeyValues!$P$2:$Q$12,2)</f>
        <v>3* - P</v>
      </c>
      <c r="F672" s="2">
        <f t="shared" si="21"/>
        <v>129</v>
      </c>
      <c r="G672" s="8" t="str">
        <f>IF($D672&gt;=5,VLOOKUP(F672,KeyValues!$G$2:$H$601,2),VLOOKUP(F672,KeyValues!$M$2:$N$20,2))</f>
        <v>Magikarp</v>
      </c>
    </row>
    <row r="673" spans="1:7" x14ac:dyDescent="0.25">
      <c r="A673" t="s">
        <v>3420</v>
      </c>
      <c r="B673" s="5">
        <v>673</v>
      </c>
      <c r="C673" s="6" t="str">
        <f>VLOOKUP($B673+443,KeyValues!$J$2:$K$1401,2)</f>
        <v>Tempest Sash</v>
      </c>
      <c r="D673">
        <f t="shared" si="20"/>
        <v>8</v>
      </c>
      <c r="E673" s="7" t="str">
        <f>VLOOKUP($D673,KeyValues!$P$2:$Q$12,2)</f>
        <v>3* - P</v>
      </c>
      <c r="F673" s="2">
        <f t="shared" si="21"/>
        <v>129</v>
      </c>
      <c r="G673" s="8" t="str">
        <f>IF($D673&gt;=5,VLOOKUP(F673,KeyValues!$G$2:$H$601,2),VLOOKUP(F673,KeyValues!$M$2:$N$20,2))</f>
        <v>Magikarp</v>
      </c>
    </row>
    <row r="674" spans="1:7" x14ac:dyDescent="0.25">
      <c r="A674" t="s">
        <v>3419</v>
      </c>
      <c r="B674" s="5">
        <v>674</v>
      </c>
      <c r="C674" s="6" t="str">
        <f>VLOOKUP($B674+443,KeyValues!$J$2:$K$1401,2)</f>
        <v>Ditto Torc</v>
      </c>
      <c r="D674">
        <f t="shared" si="20"/>
        <v>8</v>
      </c>
      <c r="E674" s="7" t="str">
        <f>VLOOKUP($D674,KeyValues!$P$2:$Q$12,2)</f>
        <v>3* - P</v>
      </c>
      <c r="F674" s="2">
        <f t="shared" si="21"/>
        <v>132</v>
      </c>
      <c r="G674" s="8" t="str">
        <f>IF($D674&gt;=5,VLOOKUP(F674,KeyValues!$G$2:$H$601,2),VLOOKUP(F674,KeyValues!$M$2:$N$20,2))</f>
        <v>Ditto</v>
      </c>
    </row>
    <row r="675" spans="1:7" x14ac:dyDescent="0.25">
      <c r="A675" t="s">
        <v>3418</v>
      </c>
      <c r="B675" s="5">
        <v>675</v>
      </c>
      <c r="C675" s="6" t="str">
        <f>VLOOKUP($B675+443,KeyValues!$J$2:$K$1401,2)</f>
        <v>AI Brooch</v>
      </c>
      <c r="D675">
        <f t="shared" si="20"/>
        <v>8</v>
      </c>
      <c r="E675" s="7" t="str">
        <f>VLOOKUP($D675,KeyValues!$P$2:$Q$12,2)</f>
        <v>3* - P</v>
      </c>
      <c r="F675" s="2">
        <f t="shared" si="21"/>
        <v>137</v>
      </c>
      <c r="G675" s="8" t="str">
        <f>IF($D675&gt;=5,VLOOKUP(F675,KeyValues!$G$2:$H$601,2),VLOOKUP(F675,KeyValues!$M$2:$N$20,2))</f>
        <v>Porygon</v>
      </c>
    </row>
    <row r="676" spans="1:7" x14ac:dyDescent="0.25">
      <c r="A676" t="s">
        <v>3417</v>
      </c>
      <c r="B676" s="5">
        <v>676</v>
      </c>
      <c r="C676" s="6" t="str">
        <f>VLOOKUP($B676+443,KeyValues!$J$2:$K$1401,2)</f>
        <v>Spike Brooch</v>
      </c>
      <c r="D676">
        <f t="shared" si="20"/>
        <v>8</v>
      </c>
      <c r="E676" s="7" t="str">
        <f>VLOOKUP($D676,KeyValues!$P$2:$Q$12,2)</f>
        <v>3* - P</v>
      </c>
      <c r="F676" s="2">
        <f t="shared" si="21"/>
        <v>138</v>
      </c>
      <c r="G676" s="8" t="str">
        <f>IF($D676&gt;=5,VLOOKUP(F676,KeyValues!$G$2:$H$601,2),VLOOKUP(F676,KeyValues!$M$2:$N$20,2))</f>
        <v>Omanyte</v>
      </c>
    </row>
    <row r="677" spans="1:7" x14ac:dyDescent="0.25">
      <c r="A677" t="s">
        <v>3416</v>
      </c>
      <c r="B677" s="5">
        <v>677</v>
      </c>
      <c r="C677" s="6" t="str">
        <f>VLOOKUP($B677+443,KeyValues!$J$2:$K$1401,2)</f>
        <v>Aged Scarf</v>
      </c>
      <c r="D677">
        <f t="shared" si="20"/>
        <v>8</v>
      </c>
      <c r="E677" s="7" t="str">
        <f>VLOOKUP($D677,KeyValues!$P$2:$Q$12,2)</f>
        <v>3* - P</v>
      </c>
      <c r="F677" s="2">
        <f t="shared" si="21"/>
        <v>138</v>
      </c>
      <c r="G677" s="8" t="str">
        <f>IF($D677&gt;=5,VLOOKUP(F677,KeyValues!$G$2:$H$601,2),VLOOKUP(F677,KeyValues!$M$2:$N$20,2))</f>
        <v>Omanyte</v>
      </c>
    </row>
    <row r="678" spans="1:7" x14ac:dyDescent="0.25">
      <c r="A678" t="s">
        <v>3415</v>
      </c>
      <c r="B678" s="5">
        <v>678</v>
      </c>
      <c r="C678" s="6" t="str">
        <f>VLOOKUP($B678+443,KeyValues!$J$2:$K$1401,2)</f>
        <v>Kabuto Hat</v>
      </c>
      <c r="D678">
        <f t="shared" si="20"/>
        <v>8</v>
      </c>
      <c r="E678" s="7" t="str">
        <f>VLOOKUP($D678,KeyValues!$P$2:$Q$12,2)</f>
        <v>3* - P</v>
      </c>
      <c r="F678" s="2">
        <f t="shared" si="21"/>
        <v>140</v>
      </c>
      <c r="G678" s="8" t="str">
        <f>IF($D678&gt;=5,VLOOKUP(F678,KeyValues!$G$2:$H$601,2),VLOOKUP(F678,KeyValues!$M$2:$N$20,2))</f>
        <v>Kabuto</v>
      </c>
    </row>
    <row r="679" spans="1:7" x14ac:dyDescent="0.25">
      <c r="A679" t="s">
        <v>3414</v>
      </c>
      <c r="B679" s="5">
        <v>679</v>
      </c>
      <c r="C679" s="6" t="str">
        <f>VLOOKUP($B679+443,KeyValues!$J$2:$K$1401,2)</f>
        <v>Kabu-Torc</v>
      </c>
      <c r="D679">
        <f t="shared" si="20"/>
        <v>8</v>
      </c>
      <c r="E679" s="7" t="str">
        <f>VLOOKUP($D679,KeyValues!$P$2:$Q$12,2)</f>
        <v>3* - P</v>
      </c>
      <c r="F679" s="2">
        <f t="shared" si="21"/>
        <v>140</v>
      </c>
      <c r="G679" s="8" t="str">
        <f>IF($D679&gt;=5,VLOOKUP(F679,KeyValues!$G$2:$H$601,2),VLOOKUP(F679,KeyValues!$M$2:$N$20,2))</f>
        <v>Kabuto</v>
      </c>
    </row>
    <row r="680" spans="1:7" x14ac:dyDescent="0.25">
      <c r="A680" t="s">
        <v>3413</v>
      </c>
      <c r="B680" s="5">
        <v>680</v>
      </c>
      <c r="C680" s="6" t="str">
        <f>VLOOKUP($B680+443,KeyValues!$J$2:$K$1401,2)</f>
        <v>Old Brooch</v>
      </c>
      <c r="D680">
        <f t="shared" si="20"/>
        <v>8</v>
      </c>
      <c r="E680" s="7" t="str">
        <f>VLOOKUP($D680,KeyValues!$P$2:$Q$12,2)</f>
        <v>3* - P</v>
      </c>
      <c r="F680" s="2">
        <f t="shared" si="21"/>
        <v>142</v>
      </c>
      <c r="G680" s="8" t="str">
        <f>IF($D680&gt;=5,VLOOKUP(F680,KeyValues!$G$2:$H$601,2),VLOOKUP(F680,KeyValues!$M$2:$N$20,2))</f>
        <v>Aerodactyl</v>
      </c>
    </row>
    <row r="681" spans="1:7" x14ac:dyDescent="0.25">
      <c r="A681" t="s">
        <v>3412</v>
      </c>
      <c r="B681" s="5">
        <v>681</v>
      </c>
      <c r="C681" s="6" t="str">
        <f>VLOOKUP($B681+443,KeyValues!$J$2:$K$1401,2)</f>
        <v>Dragon Sash</v>
      </c>
      <c r="D681">
        <f t="shared" si="20"/>
        <v>8</v>
      </c>
      <c r="E681" s="7" t="str">
        <f>VLOOKUP($D681,KeyValues!$P$2:$Q$12,2)</f>
        <v>3* - P</v>
      </c>
      <c r="F681" s="2">
        <f t="shared" si="21"/>
        <v>147</v>
      </c>
      <c r="G681" s="8" t="str">
        <f>IF($D681&gt;=5,VLOOKUP(F681,KeyValues!$G$2:$H$601,2),VLOOKUP(F681,KeyValues!$M$2:$N$20,2))</f>
        <v>Dratini</v>
      </c>
    </row>
    <row r="682" spans="1:7" x14ac:dyDescent="0.25">
      <c r="A682" t="s">
        <v>3411</v>
      </c>
      <c r="B682" s="5">
        <v>682</v>
      </c>
      <c r="C682" s="6" t="str">
        <f>VLOOKUP($B682+443,KeyValues!$J$2:$K$1401,2)</f>
        <v>Aloft Mantle</v>
      </c>
      <c r="D682">
        <f t="shared" si="20"/>
        <v>8</v>
      </c>
      <c r="E682" s="7" t="str">
        <f>VLOOKUP($D682,KeyValues!$P$2:$Q$12,2)</f>
        <v>3* - P</v>
      </c>
      <c r="F682" s="2">
        <f t="shared" si="21"/>
        <v>147</v>
      </c>
      <c r="G682" s="8" t="str">
        <f>IF($D682&gt;=5,VLOOKUP(F682,KeyValues!$G$2:$H$601,2),VLOOKUP(F682,KeyValues!$M$2:$N$20,2))</f>
        <v>Dratini</v>
      </c>
    </row>
    <row r="683" spans="1:7" x14ac:dyDescent="0.25">
      <c r="A683" t="s">
        <v>3410</v>
      </c>
      <c r="B683" s="5">
        <v>683</v>
      </c>
      <c r="C683" s="6" t="str">
        <f>VLOOKUP($B683+443,KeyValues!$J$2:$K$1401,2)</f>
        <v>Mirage Cape</v>
      </c>
      <c r="D683">
        <f t="shared" si="20"/>
        <v>8</v>
      </c>
      <c r="E683" s="7" t="str">
        <f>VLOOKUP($D683,KeyValues!$P$2:$Q$12,2)</f>
        <v>3* - P</v>
      </c>
      <c r="F683" s="2">
        <f t="shared" si="21"/>
        <v>147</v>
      </c>
      <c r="G683" s="8" t="str">
        <f>IF($D683&gt;=5,VLOOKUP(F683,KeyValues!$G$2:$H$601,2),VLOOKUP(F683,KeyValues!$M$2:$N$20,2))</f>
        <v>Dratini</v>
      </c>
    </row>
    <row r="684" spans="1:7" x14ac:dyDescent="0.25">
      <c r="A684" t="s">
        <v>3409</v>
      </c>
      <c r="B684" s="5">
        <v>684</v>
      </c>
      <c r="C684" s="6" t="str">
        <f>VLOOKUP($B684+443,KeyValues!$J$2:$K$1401,2)</f>
        <v>Sentret Ruff</v>
      </c>
      <c r="D684">
        <f t="shared" si="20"/>
        <v>8</v>
      </c>
      <c r="E684" s="7" t="str">
        <f>VLOOKUP($D684,KeyValues!$P$2:$Q$12,2)</f>
        <v>3* - P</v>
      </c>
      <c r="F684" s="2">
        <f t="shared" si="21"/>
        <v>161</v>
      </c>
      <c r="G684" s="8" t="str">
        <f>IF($D684&gt;=5,VLOOKUP(F684,KeyValues!$G$2:$H$601,2),VLOOKUP(F684,KeyValues!$M$2:$N$20,2))</f>
        <v>Sentret</v>
      </c>
    </row>
    <row r="685" spans="1:7" x14ac:dyDescent="0.25">
      <c r="A685" t="s">
        <v>3408</v>
      </c>
      <c r="B685" s="5">
        <v>685</v>
      </c>
      <c r="C685" s="6" t="str">
        <f>VLOOKUP($B685+443,KeyValues!$J$2:$K$1401,2)</f>
        <v>Body Collar</v>
      </c>
      <c r="D685">
        <f t="shared" si="20"/>
        <v>8</v>
      </c>
      <c r="E685" s="7" t="str">
        <f>VLOOKUP($D685,KeyValues!$P$2:$Q$12,2)</f>
        <v>3* - P</v>
      </c>
      <c r="F685" s="2">
        <f t="shared" si="21"/>
        <v>161</v>
      </c>
      <c r="G685" s="8" t="str">
        <f>IF($D685&gt;=5,VLOOKUP(F685,KeyValues!$G$2:$H$601,2),VLOOKUP(F685,KeyValues!$M$2:$N$20,2))</f>
        <v>Sentret</v>
      </c>
    </row>
    <row r="686" spans="1:7" x14ac:dyDescent="0.25">
      <c r="A686" t="s">
        <v>3407</v>
      </c>
      <c r="B686" s="5">
        <v>686</v>
      </c>
      <c r="C686" s="6" t="str">
        <f>VLOOKUP($B686+443,KeyValues!$J$2:$K$1401,2)</f>
        <v>Expose Specs</v>
      </c>
      <c r="D686">
        <f t="shared" si="20"/>
        <v>8</v>
      </c>
      <c r="E686" s="7" t="str">
        <f>VLOOKUP($D686,KeyValues!$P$2:$Q$12,2)</f>
        <v>3* - P</v>
      </c>
      <c r="F686" s="2">
        <f t="shared" si="21"/>
        <v>163</v>
      </c>
      <c r="G686" s="8" t="str">
        <f>IF($D686&gt;=5,VLOOKUP(F686,KeyValues!$G$2:$H$601,2),VLOOKUP(F686,KeyValues!$M$2:$N$20,2))</f>
        <v>Hoothoot</v>
      </c>
    </row>
    <row r="687" spans="1:7" x14ac:dyDescent="0.25">
      <c r="A687" t="s">
        <v>3406</v>
      </c>
      <c r="B687" s="5">
        <v>687</v>
      </c>
      <c r="C687" s="6" t="str">
        <f>VLOOKUP($B687+443,KeyValues!$J$2:$K$1401,2)</f>
        <v>Noctowl Torc</v>
      </c>
      <c r="D687">
        <f t="shared" si="20"/>
        <v>8</v>
      </c>
      <c r="E687" s="7" t="str">
        <f>VLOOKUP($D687,KeyValues!$P$2:$Q$12,2)</f>
        <v>3* - P</v>
      </c>
      <c r="F687" s="2">
        <f t="shared" si="21"/>
        <v>163</v>
      </c>
      <c r="G687" s="8" t="str">
        <f>IF($D687&gt;=5,VLOOKUP(F687,KeyValues!$G$2:$H$601,2),VLOOKUP(F687,KeyValues!$M$2:$N$20,2))</f>
        <v>Hoothoot</v>
      </c>
    </row>
    <row r="688" spans="1:7" x14ac:dyDescent="0.25">
      <c r="A688" t="s">
        <v>3405</v>
      </c>
      <c r="B688" s="5">
        <v>688</v>
      </c>
      <c r="C688" s="6" t="str">
        <f>VLOOKUP($B688+443,KeyValues!$J$2:$K$1401,2)</f>
        <v>Morning Bow</v>
      </c>
      <c r="D688">
        <f t="shared" si="20"/>
        <v>8</v>
      </c>
      <c r="E688" s="7" t="str">
        <f>VLOOKUP($D688,KeyValues!$P$2:$Q$12,2)</f>
        <v>3* - P</v>
      </c>
      <c r="F688" s="2">
        <f t="shared" si="21"/>
        <v>165</v>
      </c>
      <c r="G688" s="8" t="str">
        <f>IF($D688&gt;=5,VLOOKUP(F688,KeyValues!$G$2:$H$601,2),VLOOKUP(F688,KeyValues!$M$2:$N$20,2))</f>
        <v>Ledyba</v>
      </c>
    </row>
    <row r="689" spans="1:7" x14ac:dyDescent="0.25">
      <c r="A689" t="s">
        <v>3404</v>
      </c>
      <c r="B689" s="5">
        <v>689</v>
      </c>
      <c r="C689" s="6" t="str">
        <f>VLOOKUP($B689+443,KeyValues!$J$2:$K$1401,2)</f>
        <v>Ledian Bow</v>
      </c>
      <c r="D689">
        <f t="shared" si="20"/>
        <v>8</v>
      </c>
      <c r="E689" s="7" t="str">
        <f>VLOOKUP($D689,KeyValues!$P$2:$Q$12,2)</f>
        <v>3* - P</v>
      </c>
      <c r="F689" s="2">
        <f t="shared" si="21"/>
        <v>165</v>
      </c>
      <c r="G689" s="8" t="str">
        <f>IF($D689&gt;=5,VLOOKUP(F689,KeyValues!$G$2:$H$601,2),VLOOKUP(F689,KeyValues!$M$2:$N$20,2))</f>
        <v>Ledyba</v>
      </c>
    </row>
    <row r="690" spans="1:7" x14ac:dyDescent="0.25">
      <c r="A690" t="s">
        <v>3403</v>
      </c>
      <c r="B690" s="5">
        <v>690</v>
      </c>
      <c r="C690" s="6" t="str">
        <f>VLOOKUP($B690+443,KeyValues!$J$2:$K$1401,2)</f>
        <v>Spina-Scarf</v>
      </c>
      <c r="D690">
        <f t="shared" si="20"/>
        <v>8</v>
      </c>
      <c r="E690" s="7" t="str">
        <f>VLOOKUP($D690,KeyValues!$P$2:$Q$12,2)</f>
        <v>3* - P</v>
      </c>
      <c r="F690" s="2">
        <f t="shared" si="21"/>
        <v>167</v>
      </c>
      <c r="G690" s="8" t="str">
        <f>IF($D690&gt;=5,VLOOKUP(F690,KeyValues!$G$2:$H$601,2),VLOOKUP(F690,KeyValues!$M$2:$N$20,2))</f>
        <v>Spinarak</v>
      </c>
    </row>
    <row r="691" spans="1:7" x14ac:dyDescent="0.25">
      <c r="A691" t="s">
        <v>3402</v>
      </c>
      <c r="B691" s="5">
        <v>691</v>
      </c>
      <c r="C691" s="6" t="str">
        <f>VLOOKUP($B691+443,KeyValues!$J$2:$K$1401,2)</f>
        <v>Ariados Bow</v>
      </c>
      <c r="D691">
        <f t="shared" si="20"/>
        <v>8</v>
      </c>
      <c r="E691" s="7" t="str">
        <f>VLOOKUP($D691,KeyValues!$P$2:$Q$12,2)</f>
        <v>3* - P</v>
      </c>
      <c r="F691" s="2">
        <f t="shared" si="21"/>
        <v>167</v>
      </c>
      <c r="G691" s="8" t="str">
        <f>IF($D691&gt;=5,VLOOKUP(F691,KeyValues!$G$2:$H$601,2),VLOOKUP(F691,KeyValues!$M$2:$N$20,2))</f>
        <v>Spinarak</v>
      </c>
    </row>
    <row r="692" spans="1:7" x14ac:dyDescent="0.25">
      <c r="A692" t="s">
        <v>3401</v>
      </c>
      <c r="B692" s="5">
        <v>692</v>
      </c>
      <c r="C692" s="6" t="str">
        <f>VLOOKUP($B692+443,KeyValues!$J$2:$K$1401,2)</f>
        <v>Slash Bow</v>
      </c>
      <c r="D692">
        <f t="shared" si="20"/>
        <v>8</v>
      </c>
      <c r="E692" s="7" t="str">
        <f>VLOOKUP($D692,KeyValues!$P$2:$Q$12,2)</f>
        <v>3* - P</v>
      </c>
      <c r="F692" s="2">
        <f t="shared" si="21"/>
        <v>41</v>
      </c>
      <c r="G692" s="8" t="str">
        <f>IF($D692&gt;=5,VLOOKUP(F692,KeyValues!$G$2:$H$601,2),VLOOKUP(F692,KeyValues!$M$2:$N$20,2))</f>
        <v>Zubat</v>
      </c>
    </row>
    <row r="693" spans="1:7" x14ac:dyDescent="0.25">
      <c r="A693" t="s">
        <v>3400</v>
      </c>
      <c r="B693" s="5">
        <v>693</v>
      </c>
      <c r="C693" s="6" t="str">
        <f>VLOOKUP($B693+443,KeyValues!$J$2:$K$1401,2)</f>
        <v>Shine Torc</v>
      </c>
      <c r="D693">
        <f t="shared" si="20"/>
        <v>8</v>
      </c>
      <c r="E693" s="7" t="str">
        <f>VLOOKUP($D693,KeyValues!$P$2:$Q$12,2)</f>
        <v>3* - P</v>
      </c>
      <c r="F693" s="2">
        <f t="shared" si="21"/>
        <v>170</v>
      </c>
      <c r="G693" s="8" t="str">
        <f>IF($D693&gt;=5,VLOOKUP(F693,KeyValues!$G$2:$H$601,2),VLOOKUP(F693,KeyValues!$M$2:$N$20,2))</f>
        <v>Chinchou</v>
      </c>
    </row>
    <row r="694" spans="1:7" x14ac:dyDescent="0.25">
      <c r="A694" t="s">
        <v>3399</v>
      </c>
      <c r="B694" s="5">
        <v>694</v>
      </c>
      <c r="C694" s="6" t="str">
        <f>VLOOKUP($B694+443,KeyValues!$J$2:$K$1401,2)</f>
        <v>Lanturn Bow</v>
      </c>
      <c r="D694">
        <f t="shared" si="20"/>
        <v>8</v>
      </c>
      <c r="E694" s="7" t="str">
        <f>VLOOKUP($D694,KeyValues!$P$2:$Q$12,2)</f>
        <v>3* - P</v>
      </c>
      <c r="F694" s="2">
        <f t="shared" si="21"/>
        <v>170</v>
      </c>
      <c r="G694" s="8" t="str">
        <f>IF($D694&gt;=5,VLOOKUP(F694,KeyValues!$G$2:$H$601,2),VLOOKUP(F694,KeyValues!$M$2:$N$20,2))</f>
        <v>Chinchou</v>
      </c>
    </row>
    <row r="695" spans="1:7" x14ac:dyDescent="0.25">
      <c r="A695" t="s">
        <v>3398</v>
      </c>
      <c r="B695" s="5">
        <v>695</v>
      </c>
      <c r="C695" s="6" t="str">
        <f>VLOOKUP($B695+443,KeyValues!$J$2:$K$1401,2)</f>
        <v>Lively Scarf</v>
      </c>
      <c r="D695">
        <f t="shared" si="20"/>
        <v>8</v>
      </c>
      <c r="E695" s="7" t="str">
        <f>VLOOKUP($D695,KeyValues!$P$2:$Q$12,2)</f>
        <v>3* - P</v>
      </c>
      <c r="F695" s="2">
        <f t="shared" si="21"/>
        <v>177</v>
      </c>
      <c r="G695" s="8" t="str">
        <f>IF($D695&gt;=5,VLOOKUP(F695,KeyValues!$G$2:$H$601,2),VLOOKUP(F695,KeyValues!$M$2:$N$20,2))</f>
        <v>Natu</v>
      </c>
    </row>
    <row r="696" spans="1:7" x14ac:dyDescent="0.25">
      <c r="A696" t="s">
        <v>3397</v>
      </c>
      <c r="B696" s="5">
        <v>696</v>
      </c>
      <c r="C696" s="6" t="str">
        <f>VLOOKUP($B696+443,KeyValues!$J$2:$K$1401,2)</f>
        <v>Xatu Bow</v>
      </c>
      <c r="D696">
        <f t="shared" si="20"/>
        <v>8</v>
      </c>
      <c r="E696" s="7" t="str">
        <f>VLOOKUP($D696,KeyValues!$P$2:$Q$12,2)</f>
        <v>3* - P</v>
      </c>
      <c r="F696" s="2">
        <f t="shared" si="21"/>
        <v>177</v>
      </c>
      <c r="G696" s="8" t="str">
        <f>IF($D696&gt;=5,VLOOKUP(F696,KeyValues!$G$2:$H$601,2),VLOOKUP(F696,KeyValues!$M$2:$N$20,2))</f>
        <v>Natu</v>
      </c>
    </row>
    <row r="697" spans="1:7" x14ac:dyDescent="0.25">
      <c r="A697" t="s">
        <v>3396</v>
      </c>
      <c r="B697" s="5">
        <v>697</v>
      </c>
      <c r="C697" s="6" t="str">
        <f>VLOOKUP($B697+443,KeyValues!$J$2:$K$1401,2)</f>
        <v>Wool Bow</v>
      </c>
      <c r="D697">
        <f t="shared" si="20"/>
        <v>8</v>
      </c>
      <c r="E697" s="7" t="str">
        <f>VLOOKUP($D697,KeyValues!$P$2:$Q$12,2)</f>
        <v>3* - P</v>
      </c>
      <c r="F697" s="2">
        <f t="shared" si="21"/>
        <v>179</v>
      </c>
      <c r="G697" s="8" t="str">
        <f>IF($D697&gt;=5,VLOOKUP(F697,KeyValues!$G$2:$H$601,2),VLOOKUP(F697,KeyValues!$M$2:$N$20,2))</f>
        <v>Mareep</v>
      </c>
    </row>
    <row r="698" spans="1:7" x14ac:dyDescent="0.25">
      <c r="A698" t="s">
        <v>3395</v>
      </c>
      <c r="B698" s="5">
        <v>698</v>
      </c>
      <c r="C698" s="6" t="str">
        <f>VLOOKUP($B698+443,KeyValues!$J$2:$K$1401,2)</f>
        <v>Fluffy Scarf</v>
      </c>
      <c r="D698">
        <f t="shared" si="20"/>
        <v>8</v>
      </c>
      <c r="E698" s="7" t="str">
        <f>VLOOKUP($D698,KeyValues!$P$2:$Q$12,2)</f>
        <v>3* - P</v>
      </c>
      <c r="F698" s="2">
        <f t="shared" si="21"/>
        <v>179</v>
      </c>
      <c r="G698" s="8" t="str">
        <f>IF($D698&gt;=5,VLOOKUP(F698,KeyValues!$G$2:$H$601,2),VLOOKUP(F698,KeyValues!$M$2:$N$20,2))</f>
        <v>Mareep</v>
      </c>
    </row>
    <row r="699" spans="1:7" x14ac:dyDescent="0.25">
      <c r="A699" t="s">
        <v>3394</v>
      </c>
      <c r="B699" s="5">
        <v>699</v>
      </c>
      <c r="C699" s="6" t="str">
        <f>VLOOKUP($B699+443,KeyValues!$J$2:$K$1401,2)</f>
        <v>Sacred Scarf</v>
      </c>
      <c r="D699">
        <f t="shared" si="20"/>
        <v>8</v>
      </c>
      <c r="E699" s="7" t="str">
        <f>VLOOKUP($D699,KeyValues!$P$2:$Q$12,2)</f>
        <v>3* - P</v>
      </c>
      <c r="F699" s="2">
        <f t="shared" si="21"/>
        <v>179</v>
      </c>
      <c r="G699" s="8" t="str">
        <f>IF($D699&gt;=5,VLOOKUP(F699,KeyValues!$G$2:$H$601,2),VLOOKUP(F699,KeyValues!$M$2:$N$20,2))</f>
        <v>Mareep</v>
      </c>
    </row>
    <row r="700" spans="1:7" x14ac:dyDescent="0.25">
      <c r="A700" t="s">
        <v>3393</v>
      </c>
      <c r="B700" s="5">
        <v>700</v>
      </c>
      <c r="C700" s="6" t="str">
        <f>VLOOKUP($B700+443,KeyValues!$J$2:$K$1401,2)</f>
        <v>Bright Tiara</v>
      </c>
      <c r="D700">
        <f t="shared" si="20"/>
        <v>8</v>
      </c>
      <c r="E700" s="7" t="str">
        <f>VLOOKUP($D700,KeyValues!$P$2:$Q$12,2)</f>
        <v>3* - P</v>
      </c>
      <c r="F700" s="2">
        <f t="shared" si="21"/>
        <v>43</v>
      </c>
      <c r="G700" s="8" t="str">
        <f>IF($D700&gt;=5,VLOOKUP(F700,KeyValues!$G$2:$H$601,2),VLOOKUP(F700,KeyValues!$M$2:$N$20,2))</f>
        <v>Oddish</v>
      </c>
    </row>
    <row r="701" spans="1:7" x14ac:dyDescent="0.25">
      <c r="A701" t="s">
        <v>3392</v>
      </c>
      <c r="B701" s="5">
        <v>701</v>
      </c>
      <c r="C701" s="6" t="str">
        <f>VLOOKUP($B701+443,KeyValues!$J$2:$K$1401,2)</f>
        <v>Rain Crown</v>
      </c>
      <c r="D701">
        <f t="shared" si="20"/>
        <v>8</v>
      </c>
      <c r="E701" s="7" t="str">
        <f>VLOOKUP($D701,KeyValues!$P$2:$Q$12,2)</f>
        <v>3* - P</v>
      </c>
      <c r="F701" s="2">
        <f t="shared" si="21"/>
        <v>60</v>
      </c>
      <c r="G701" s="8" t="str">
        <f>IF($D701&gt;=5,VLOOKUP(F701,KeyValues!$G$2:$H$601,2),VLOOKUP(F701,KeyValues!$M$2:$N$20,2))</f>
        <v>Poliwag</v>
      </c>
    </row>
    <row r="702" spans="1:7" x14ac:dyDescent="0.25">
      <c r="A702" t="s">
        <v>3391</v>
      </c>
      <c r="B702" s="5">
        <v>702</v>
      </c>
      <c r="C702" s="6" t="str">
        <f>VLOOKUP($B702+443,KeyValues!$J$2:$K$1401,2)</f>
        <v>Zephyr Bow</v>
      </c>
      <c r="D702">
        <f t="shared" si="20"/>
        <v>8</v>
      </c>
      <c r="E702" s="7" t="str">
        <f>VLOOKUP($D702,KeyValues!$P$2:$Q$12,2)</f>
        <v>3* - P</v>
      </c>
      <c r="F702" s="2">
        <f t="shared" si="21"/>
        <v>187</v>
      </c>
      <c r="G702" s="8" t="str">
        <f>IF($D702&gt;=5,VLOOKUP(F702,KeyValues!$G$2:$H$601,2),VLOOKUP(F702,KeyValues!$M$2:$N$20,2))</f>
        <v>Hoppip</v>
      </c>
    </row>
    <row r="703" spans="1:7" x14ac:dyDescent="0.25">
      <c r="A703" t="s">
        <v>3390</v>
      </c>
      <c r="B703" s="5">
        <v>703</v>
      </c>
      <c r="C703" s="6" t="str">
        <f>VLOOKUP($B703+443,KeyValues!$J$2:$K$1401,2)</f>
        <v>Skip-Scarf</v>
      </c>
      <c r="D703">
        <f t="shared" si="20"/>
        <v>8</v>
      </c>
      <c r="E703" s="7" t="str">
        <f>VLOOKUP($D703,KeyValues!$P$2:$Q$12,2)</f>
        <v>3* - P</v>
      </c>
      <c r="F703" s="2">
        <f t="shared" si="21"/>
        <v>187</v>
      </c>
      <c r="G703" s="8" t="str">
        <f>IF($D703&gt;=5,VLOOKUP(F703,KeyValues!$G$2:$H$601,2),VLOOKUP(F703,KeyValues!$M$2:$N$20,2))</f>
        <v>Hoppip</v>
      </c>
    </row>
    <row r="704" spans="1:7" x14ac:dyDescent="0.25">
      <c r="A704" t="s">
        <v>3389</v>
      </c>
      <c r="B704" s="5">
        <v>704</v>
      </c>
      <c r="C704" s="6" t="str">
        <f>VLOOKUP($B704+443,KeyValues!$J$2:$K$1401,2)</f>
        <v>Cotton Torc</v>
      </c>
      <c r="D704">
        <f t="shared" si="20"/>
        <v>8</v>
      </c>
      <c r="E704" s="7" t="str">
        <f>VLOOKUP($D704,KeyValues!$P$2:$Q$12,2)</f>
        <v>3* - P</v>
      </c>
      <c r="F704" s="2">
        <f t="shared" si="21"/>
        <v>187</v>
      </c>
      <c r="G704" s="8" t="str">
        <f>IF($D704&gt;=5,VLOOKUP(F704,KeyValues!$G$2:$H$601,2),VLOOKUP(F704,KeyValues!$M$2:$N$20,2))</f>
        <v>Hoppip</v>
      </c>
    </row>
    <row r="705" spans="1:7" x14ac:dyDescent="0.25">
      <c r="A705" t="s">
        <v>3388</v>
      </c>
      <c r="B705" s="5">
        <v>705</v>
      </c>
      <c r="C705" s="6" t="str">
        <f>VLOOKUP($B705+443,KeyValues!$J$2:$K$1401,2)</f>
        <v>Revenge Ruff</v>
      </c>
      <c r="D705">
        <f t="shared" ref="D705:D768" si="22">HEX2DEC(MID($A705,4,2)&amp;MID($A705,1,2))</f>
        <v>8</v>
      </c>
      <c r="E705" s="7" t="str">
        <f>VLOOKUP($D705,KeyValues!$P$2:$Q$12,2)</f>
        <v>3* - P</v>
      </c>
      <c r="F705" s="2">
        <f t="shared" ref="F705:F768" si="23">HEX2DEC(MID($A705,10,2)&amp;MID($A705,7,2))</f>
        <v>190</v>
      </c>
      <c r="G705" s="8" t="str">
        <f>IF($D705&gt;=5,VLOOKUP(F705,KeyValues!$G$2:$H$601,2),VLOOKUP(F705,KeyValues!$M$2:$N$20,2))</f>
        <v>Aipom</v>
      </c>
    </row>
    <row r="706" spans="1:7" x14ac:dyDescent="0.25">
      <c r="A706" t="s">
        <v>3387</v>
      </c>
      <c r="B706" s="5">
        <v>706</v>
      </c>
      <c r="C706" s="6" t="str">
        <f>VLOOKUP($B706+443,KeyValues!$J$2:$K$1401,2)</f>
        <v>Hasty Bow</v>
      </c>
      <c r="D706">
        <f t="shared" si="22"/>
        <v>8</v>
      </c>
      <c r="E706" s="7" t="str">
        <f>VLOOKUP($D706,KeyValues!$P$2:$Q$12,2)</f>
        <v>3* - P</v>
      </c>
      <c r="F706" s="2">
        <f t="shared" si="23"/>
        <v>191</v>
      </c>
      <c r="G706" s="8" t="str">
        <f>IF($D706&gt;=5,VLOOKUP(F706,KeyValues!$G$2:$H$601,2),VLOOKUP(F706,KeyValues!$M$2:$N$20,2))</f>
        <v>Sunkern</v>
      </c>
    </row>
    <row r="707" spans="1:7" x14ac:dyDescent="0.25">
      <c r="A707" t="s">
        <v>3386</v>
      </c>
      <c r="B707" s="5">
        <v>707</v>
      </c>
      <c r="C707" s="6" t="str">
        <f>VLOOKUP($B707+443,KeyValues!$J$2:$K$1401,2)</f>
        <v>Sun Scarf</v>
      </c>
      <c r="D707">
        <f t="shared" si="22"/>
        <v>8</v>
      </c>
      <c r="E707" s="7" t="str">
        <f>VLOOKUP($D707,KeyValues!$P$2:$Q$12,2)</f>
        <v>3* - P</v>
      </c>
      <c r="F707" s="2">
        <f t="shared" si="23"/>
        <v>191</v>
      </c>
      <c r="G707" s="8" t="str">
        <f>IF($D707&gt;=5,VLOOKUP(F707,KeyValues!$G$2:$H$601,2),VLOOKUP(F707,KeyValues!$M$2:$N$20,2))</f>
        <v>Sunkern</v>
      </c>
    </row>
    <row r="708" spans="1:7" x14ac:dyDescent="0.25">
      <c r="A708" t="s">
        <v>3385</v>
      </c>
      <c r="B708" s="5">
        <v>708</v>
      </c>
      <c r="C708" s="6" t="str">
        <f>VLOOKUP($B708+443,KeyValues!$J$2:$K$1401,2)</f>
        <v>Chitin Bow</v>
      </c>
      <c r="D708">
        <f t="shared" si="22"/>
        <v>8</v>
      </c>
      <c r="E708" s="7" t="str">
        <f>VLOOKUP($D708,KeyValues!$P$2:$Q$12,2)</f>
        <v>3* - P</v>
      </c>
      <c r="F708" s="2">
        <f t="shared" si="23"/>
        <v>193</v>
      </c>
      <c r="G708" s="8" t="str">
        <f>IF($D708&gt;=5,VLOOKUP(F708,KeyValues!$G$2:$H$601,2),VLOOKUP(F708,KeyValues!$M$2:$N$20,2))</f>
        <v>Yanma</v>
      </c>
    </row>
    <row r="709" spans="1:7" x14ac:dyDescent="0.25">
      <c r="A709" t="s">
        <v>3384</v>
      </c>
      <c r="B709" s="5">
        <v>709</v>
      </c>
      <c r="C709" s="6" t="str">
        <f>VLOOKUP($B709+443,KeyValues!$J$2:$K$1401,2)</f>
        <v>Wooper Bow</v>
      </c>
      <c r="D709">
        <f t="shared" si="22"/>
        <v>8</v>
      </c>
      <c r="E709" s="7" t="str">
        <f>VLOOKUP($D709,KeyValues!$P$2:$Q$12,2)</f>
        <v>3* - P</v>
      </c>
      <c r="F709" s="2">
        <f t="shared" si="23"/>
        <v>194</v>
      </c>
      <c r="G709" s="8" t="str">
        <f>IF($D709&gt;=5,VLOOKUP(F709,KeyValues!$G$2:$H$601,2),VLOOKUP(F709,KeyValues!$M$2:$N$20,2))</f>
        <v>Wooper</v>
      </c>
    </row>
    <row r="710" spans="1:7" x14ac:dyDescent="0.25">
      <c r="A710" t="s">
        <v>3383</v>
      </c>
      <c r="B710" s="5">
        <v>710</v>
      </c>
      <c r="C710" s="6" t="str">
        <f>VLOOKUP($B710+443,KeyValues!$J$2:$K$1401,2)</f>
        <v>Quag-Torc</v>
      </c>
      <c r="D710">
        <f t="shared" si="22"/>
        <v>8</v>
      </c>
      <c r="E710" s="7" t="str">
        <f>VLOOKUP($D710,KeyValues!$P$2:$Q$12,2)</f>
        <v>3* - P</v>
      </c>
      <c r="F710" s="2">
        <f t="shared" si="23"/>
        <v>194</v>
      </c>
      <c r="G710" s="8" t="str">
        <f>IF($D710&gt;=5,VLOOKUP(F710,KeyValues!$G$2:$H$601,2),VLOOKUP(F710,KeyValues!$M$2:$N$20,2))</f>
        <v>Wooper</v>
      </c>
    </row>
    <row r="711" spans="1:7" x14ac:dyDescent="0.25">
      <c r="A711" t="s">
        <v>3382</v>
      </c>
      <c r="B711" s="5">
        <v>711</v>
      </c>
      <c r="C711" s="6" t="str">
        <f>VLOOKUP($B711+443,KeyValues!$J$2:$K$1401,2)</f>
        <v>Murkrow Hat</v>
      </c>
      <c r="D711">
        <f t="shared" si="22"/>
        <v>8</v>
      </c>
      <c r="E711" s="7" t="str">
        <f>VLOOKUP($D711,KeyValues!$P$2:$Q$12,2)</f>
        <v>3* - P</v>
      </c>
      <c r="F711" s="2">
        <f t="shared" si="23"/>
        <v>198</v>
      </c>
      <c r="G711" s="8" t="str">
        <f>IF($D711&gt;=5,VLOOKUP(F711,KeyValues!$G$2:$H$601,2),VLOOKUP(F711,KeyValues!$M$2:$N$20,2))</f>
        <v>Murkrow</v>
      </c>
    </row>
    <row r="712" spans="1:7" x14ac:dyDescent="0.25">
      <c r="A712" t="s">
        <v>3381</v>
      </c>
      <c r="B712" s="5">
        <v>712</v>
      </c>
      <c r="C712" s="6" t="str">
        <f>VLOOKUP($B712+443,KeyValues!$J$2:$K$1401,2)</f>
        <v>King Cap</v>
      </c>
      <c r="D712">
        <f t="shared" si="22"/>
        <v>8</v>
      </c>
      <c r="E712" s="7" t="str">
        <f>VLOOKUP($D712,KeyValues!$P$2:$Q$12,2)</f>
        <v>3* - P</v>
      </c>
      <c r="F712" s="2">
        <f t="shared" si="23"/>
        <v>79</v>
      </c>
      <c r="G712" s="8" t="str">
        <f>IF($D712&gt;=5,VLOOKUP(F712,KeyValues!$G$2:$H$601,2),VLOOKUP(F712,KeyValues!$M$2:$N$20,2))</f>
        <v>Slowpoke</v>
      </c>
    </row>
    <row r="713" spans="1:7" x14ac:dyDescent="0.25">
      <c r="A713" t="s">
        <v>3380</v>
      </c>
      <c r="B713" s="5">
        <v>713</v>
      </c>
      <c r="C713" s="6" t="str">
        <f>VLOOKUP($B713+443,KeyValues!$J$2:$K$1401,2)</f>
        <v>Misdrea-Cape</v>
      </c>
      <c r="D713">
        <f t="shared" si="22"/>
        <v>8</v>
      </c>
      <c r="E713" s="7" t="str">
        <f>VLOOKUP($D713,KeyValues!$P$2:$Q$12,2)</f>
        <v>3* - P</v>
      </c>
      <c r="F713" s="2">
        <f t="shared" si="23"/>
        <v>200</v>
      </c>
      <c r="G713" s="8" t="str">
        <f>IF($D713&gt;=5,VLOOKUP(F713,KeyValues!$G$2:$H$601,2),VLOOKUP(F713,KeyValues!$M$2:$N$20,2))</f>
        <v>Misdreavus</v>
      </c>
    </row>
    <row r="714" spans="1:7" x14ac:dyDescent="0.25">
      <c r="A714" t="s">
        <v>3379</v>
      </c>
      <c r="B714" s="5">
        <v>714</v>
      </c>
      <c r="C714" s="6" t="str">
        <f>VLOOKUP($B714+443,KeyValues!$J$2:$K$1401,2)</f>
        <v>Cryptic Sash</v>
      </c>
      <c r="D714">
        <f t="shared" si="22"/>
        <v>8</v>
      </c>
      <c r="E714" s="7" t="str">
        <f>VLOOKUP($D714,KeyValues!$P$2:$Q$12,2)</f>
        <v>3* - P</v>
      </c>
      <c r="F714" s="2">
        <f t="shared" si="23"/>
        <v>201</v>
      </c>
      <c r="G714" s="8" t="str">
        <f>IF($D714&gt;=5,VLOOKUP(F714,KeyValues!$G$2:$H$601,2),VLOOKUP(F714,KeyValues!$M$2:$N$20,2))</f>
        <v>Unown A</v>
      </c>
    </row>
    <row r="715" spans="1:7" x14ac:dyDescent="0.25">
      <c r="A715" t="s">
        <v>3378</v>
      </c>
      <c r="B715" s="5">
        <v>715</v>
      </c>
      <c r="C715" s="6" t="str">
        <f>VLOOKUP($B715+443,KeyValues!$J$2:$K$1401,2)</f>
        <v>Reverse Bow</v>
      </c>
      <c r="D715">
        <f t="shared" si="22"/>
        <v>8</v>
      </c>
      <c r="E715" s="7" t="str">
        <f>VLOOKUP($D715,KeyValues!$P$2:$Q$12,2)</f>
        <v>3* - P</v>
      </c>
      <c r="F715" s="2">
        <f t="shared" si="23"/>
        <v>230</v>
      </c>
      <c r="G715" s="8" t="str">
        <f>IF($D715&gt;=5,VLOOKUP(F715,KeyValues!$G$2:$H$601,2),VLOOKUP(F715,KeyValues!$M$2:$N$20,2))</f>
        <v>Girafarig</v>
      </c>
    </row>
    <row r="716" spans="1:7" x14ac:dyDescent="0.25">
      <c r="A716" t="s">
        <v>3377</v>
      </c>
      <c r="B716" s="5">
        <v>716</v>
      </c>
      <c r="C716" s="6" t="str">
        <f>VLOOKUP($B716+443,KeyValues!$J$2:$K$1401,2)</f>
        <v>Robust Bow</v>
      </c>
      <c r="D716">
        <f t="shared" si="22"/>
        <v>8</v>
      </c>
      <c r="E716" s="7" t="str">
        <f>VLOOKUP($D716,KeyValues!$P$2:$Q$12,2)</f>
        <v>3* - P</v>
      </c>
      <c r="F716" s="2">
        <f t="shared" si="23"/>
        <v>231</v>
      </c>
      <c r="G716" s="8" t="str">
        <f>IF($D716&gt;=5,VLOOKUP(F716,KeyValues!$G$2:$H$601,2),VLOOKUP(F716,KeyValues!$M$2:$N$20,2))</f>
        <v>Pineco</v>
      </c>
    </row>
    <row r="717" spans="1:7" x14ac:dyDescent="0.25">
      <c r="A717" t="s">
        <v>3376</v>
      </c>
      <c r="B717" s="5">
        <v>717</v>
      </c>
      <c r="C717" s="6" t="str">
        <f>VLOOKUP($B717+443,KeyValues!$J$2:$K$1401,2)</f>
        <v>Dense Poncho</v>
      </c>
      <c r="D717">
        <f t="shared" si="22"/>
        <v>8</v>
      </c>
      <c r="E717" s="7" t="str">
        <f>VLOOKUP($D717,KeyValues!$P$2:$Q$12,2)</f>
        <v>3* - P</v>
      </c>
      <c r="F717" s="2">
        <f t="shared" si="23"/>
        <v>231</v>
      </c>
      <c r="G717" s="8" t="str">
        <f>IF($D717&gt;=5,VLOOKUP(F717,KeyValues!$G$2:$H$601,2),VLOOKUP(F717,KeyValues!$M$2:$N$20,2))</f>
        <v>Pineco</v>
      </c>
    </row>
    <row r="718" spans="1:7" x14ac:dyDescent="0.25">
      <c r="A718" t="s">
        <v>3375</v>
      </c>
      <c r="B718" s="5">
        <v>718</v>
      </c>
      <c r="C718" s="6" t="str">
        <f>VLOOKUP($B718+443,KeyValues!$J$2:$K$1401,2)</f>
        <v>Escape Scarf</v>
      </c>
      <c r="D718">
        <f t="shared" si="22"/>
        <v>8</v>
      </c>
      <c r="E718" s="7" t="str">
        <f>VLOOKUP($D718,KeyValues!$P$2:$Q$12,2)</f>
        <v>3* - P</v>
      </c>
      <c r="F718" s="2">
        <f t="shared" si="23"/>
        <v>233</v>
      </c>
      <c r="G718" s="8" t="str">
        <f>IF($D718&gt;=5,VLOOKUP(F718,KeyValues!$G$2:$H$601,2),VLOOKUP(F718,KeyValues!$M$2:$N$20,2))</f>
        <v>Dunsparce</v>
      </c>
    </row>
    <row r="719" spans="1:7" x14ac:dyDescent="0.25">
      <c r="A719" t="s">
        <v>3374</v>
      </c>
      <c r="B719" s="5">
        <v>719</v>
      </c>
      <c r="C719" s="6" t="str">
        <f>VLOOKUP($B719+443,KeyValues!$J$2:$K$1401,2)</f>
        <v>Takeoff Ruff</v>
      </c>
      <c r="D719">
        <f t="shared" si="22"/>
        <v>8</v>
      </c>
      <c r="E719" s="7" t="str">
        <f>VLOOKUP($D719,KeyValues!$P$2:$Q$12,2)</f>
        <v>3* - P</v>
      </c>
      <c r="F719" s="2">
        <f t="shared" si="23"/>
        <v>234</v>
      </c>
      <c r="G719" s="8" t="str">
        <f>IF($D719&gt;=5,VLOOKUP(F719,KeyValues!$G$2:$H$601,2),VLOOKUP(F719,KeyValues!$M$2:$N$20,2))</f>
        <v>Gligar</v>
      </c>
    </row>
    <row r="720" spans="1:7" x14ac:dyDescent="0.25">
      <c r="A720" t="s">
        <v>3373</v>
      </c>
      <c r="B720" s="5">
        <v>720</v>
      </c>
      <c r="C720" s="6" t="str">
        <f>VLOOKUP($B720+443,KeyValues!$J$2:$K$1401,2)</f>
        <v>Quartz Torc</v>
      </c>
      <c r="D720">
        <f t="shared" si="22"/>
        <v>8</v>
      </c>
      <c r="E720" s="7" t="str">
        <f>VLOOKUP($D720,KeyValues!$P$2:$Q$12,2)</f>
        <v>3* - P</v>
      </c>
      <c r="F720" s="2">
        <f t="shared" si="23"/>
        <v>95</v>
      </c>
      <c r="G720" s="8" t="str">
        <f>IF($D720&gt;=5,VLOOKUP(F720,KeyValues!$G$2:$H$601,2),VLOOKUP(F720,KeyValues!$M$2:$N$20,2))</f>
        <v>Onix</v>
      </c>
    </row>
    <row r="721" spans="1:7" x14ac:dyDescent="0.25">
      <c r="A721" t="s">
        <v>3372</v>
      </c>
      <c r="B721" s="5">
        <v>721</v>
      </c>
      <c r="C721" s="6" t="str">
        <f>VLOOKUP($B721+443,KeyValues!$J$2:$K$1401,2)</f>
        <v>Snub-Cape</v>
      </c>
      <c r="D721">
        <f t="shared" si="22"/>
        <v>8</v>
      </c>
      <c r="E721" s="7" t="str">
        <f>VLOOKUP($D721,KeyValues!$P$2:$Q$12,2)</f>
        <v>3* - P</v>
      </c>
      <c r="F721" s="2">
        <f t="shared" si="23"/>
        <v>236</v>
      </c>
      <c r="G721" s="8" t="str">
        <f>IF($D721&gt;=5,VLOOKUP(F721,KeyValues!$G$2:$H$601,2),VLOOKUP(F721,KeyValues!$M$2:$N$20,2))</f>
        <v>Snubbull</v>
      </c>
    </row>
    <row r="722" spans="1:7" x14ac:dyDescent="0.25">
      <c r="A722" t="s">
        <v>3371</v>
      </c>
      <c r="B722" s="5">
        <v>722</v>
      </c>
      <c r="C722" s="6" t="str">
        <f>VLOOKUP($B722+443,KeyValues!$J$2:$K$1401,2)</f>
        <v>Stern Sash</v>
      </c>
      <c r="D722">
        <f t="shared" si="22"/>
        <v>8</v>
      </c>
      <c r="E722" s="7" t="str">
        <f>VLOOKUP($D722,KeyValues!$P$2:$Q$12,2)</f>
        <v>3* - P</v>
      </c>
      <c r="F722" s="2">
        <f t="shared" si="23"/>
        <v>236</v>
      </c>
      <c r="G722" s="8" t="str">
        <f>IF($D722&gt;=5,VLOOKUP(F722,KeyValues!$G$2:$H$601,2),VLOOKUP(F722,KeyValues!$M$2:$N$20,2))</f>
        <v>Snubbull</v>
      </c>
    </row>
    <row r="723" spans="1:7" x14ac:dyDescent="0.25">
      <c r="A723" t="s">
        <v>3370</v>
      </c>
      <c r="B723" s="5">
        <v>723</v>
      </c>
      <c r="C723" s="6" t="str">
        <f>VLOOKUP($B723+443,KeyValues!$J$2:$K$1401,2)</f>
        <v>Qwilfish Bow</v>
      </c>
      <c r="D723">
        <f t="shared" si="22"/>
        <v>8</v>
      </c>
      <c r="E723" s="7" t="str">
        <f>VLOOKUP($D723,KeyValues!$P$2:$Q$12,2)</f>
        <v>3* - P</v>
      </c>
      <c r="F723" s="2">
        <f t="shared" si="23"/>
        <v>238</v>
      </c>
      <c r="G723" s="8" t="str">
        <f>IF($D723&gt;=5,VLOOKUP(F723,KeyValues!$G$2:$H$601,2),VLOOKUP(F723,KeyValues!$M$2:$N$20,2))</f>
        <v>Qwilfish</v>
      </c>
    </row>
    <row r="724" spans="1:7" x14ac:dyDescent="0.25">
      <c r="A724" t="s">
        <v>3369</v>
      </c>
      <c r="B724" s="5">
        <v>724</v>
      </c>
      <c r="C724" s="6" t="str">
        <f>VLOOKUP($B724+443,KeyValues!$J$2:$K$1401,2)</f>
        <v>Shuckle Bow</v>
      </c>
      <c r="D724">
        <f t="shared" si="22"/>
        <v>8</v>
      </c>
      <c r="E724" s="7" t="str">
        <f>VLOOKUP($D724,KeyValues!$P$2:$Q$12,2)</f>
        <v>3* - P</v>
      </c>
      <c r="F724" s="2">
        <f t="shared" si="23"/>
        <v>240</v>
      </c>
      <c r="G724" s="8" t="str">
        <f>IF($D724&gt;=5,VLOOKUP(F724,KeyValues!$G$2:$H$601,2),VLOOKUP(F724,KeyValues!$M$2:$N$20,2))</f>
        <v>Shuckle</v>
      </c>
    </row>
    <row r="725" spans="1:7" x14ac:dyDescent="0.25">
      <c r="A725" t="s">
        <v>3368</v>
      </c>
      <c r="B725" s="5">
        <v>725</v>
      </c>
      <c r="C725" s="6" t="str">
        <f>VLOOKUP($B725+443,KeyValues!$J$2:$K$1401,2)</f>
        <v>Horn Torc</v>
      </c>
      <c r="D725">
        <f t="shared" si="22"/>
        <v>8</v>
      </c>
      <c r="E725" s="7" t="str">
        <f>VLOOKUP($D725,KeyValues!$P$2:$Q$12,2)</f>
        <v>3* - P</v>
      </c>
      <c r="F725" s="2">
        <f t="shared" si="23"/>
        <v>241</v>
      </c>
      <c r="G725" s="8" t="str">
        <f>IF($D725&gt;=5,VLOOKUP(F725,KeyValues!$G$2:$H$601,2),VLOOKUP(F725,KeyValues!$M$2:$N$20,2))</f>
        <v>Heracross</v>
      </c>
    </row>
    <row r="726" spans="1:7" x14ac:dyDescent="0.25">
      <c r="A726" t="s">
        <v>3367</v>
      </c>
      <c r="B726" s="5">
        <v>726</v>
      </c>
      <c r="C726" s="6" t="str">
        <f>VLOOKUP($B726+443,KeyValues!$J$2:$K$1401,2)</f>
        <v>Lava Bow</v>
      </c>
      <c r="D726">
        <f t="shared" si="22"/>
        <v>8</v>
      </c>
      <c r="E726" s="7" t="str">
        <f>VLOOKUP($D726,KeyValues!$P$2:$Q$12,2)</f>
        <v>3* - P</v>
      </c>
      <c r="F726" s="2">
        <f t="shared" si="23"/>
        <v>245</v>
      </c>
      <c r="G726" s="8" t="str">
        <f>IF($D726&gt;=5,VLOOKUP(F726,KeyValues!$G$2:$H$601,2),VLOOKUP(F726,KeyValues!$M$2:$N$20,2))</f>
        <v>Slugma</v>
      </c>
    </row>
    <row r="727" spans="1:7" x14ac:dyDescent="0.25">
      <c r="A727" t="s">
        <v>3366</v>
      </c>
      <c r="B727" s="5">
        <v>727</v>
      </c>
      <c r="C727" s="6" t="str">
        <f>VLOOKUP($B727+443,KeyValues!$J$2:$K$1401,2)</f>
        <v>Torrid Scarf</v>
      </c>
      <c r="D727">
        <f t="shared" si="22"/>
        <v>8</v>
      </c>
      <c r="E727" s="7" t="str">
        <f>VLOOKUP($D727,KeyValues!$P$2:$Q$12,2)</f>
        <v>3* - P</v>
      </c>
      <c r="F727" s="2">
        <f t="shared" si="23"/>
        <v>245</v>
      </c>
      <c r="G727" s="8" t="str">
        <f>IF($D727&gt;=5,VLOOKUP(F727,KeyValues!$G$2:$H$601,2),VLOOKUP(F727,KeyValues!$M$2:$N$20,2))</f>
        <v>Slugma</v>
      </c>
    </row>
    <row r="728" spans="1:7" x14ac:dyDescent="0.25">
      <c r="A728" t="s">
        <v>3365</v>
      </c>
      <c r="B728" s="5">
        <v>728</v>
      </c>
      <c r="C728" s="6" t="str">
        <f>VLOOKUP($B728+443,KeyValues!$J$2:$K$1401,2)</f>
        <v>Frigid Bow</v>
      </c>
      <c r="D728">
        <f t="shared" si="22"/>
        <v>8</v>
      </c>
      <c r="E728" s="7" t="str">
        <f>VLOOKUP($D728,KeyValues!$P$2:$Q$12,2)</f>
        <v>3* - P</v>
      </c>
      <c r="F728" s="2">
        <f t="shared" si="23"/>
        <v>247</v>
      </c>
      <c r="G728" s="8" t="str">
        <f>IF($D728&gt;=5,VLOOKUP(F728,KeyValues!$G$2:$H$601,2),VLOOKUP(F728,KeyValues!$M$2:$N$20,2))</f>
        <v>Swinub</v>
      </c>
    </row>
    <row r="729" spans="1:7" x14ac:dyDescent="0.25">
      <c r="A729" t="s">
        <v>3364</v>
      </c>
      <c r="B729" s="5">
        <v>729</v>
      </c>
      <c r="C729" s="6" t="str">
        <f>VLOOKUP($B729+443,KeyValues!$J$2:$K$1401,2)</f>
        <v>Frost Torc</v>
      </c>
      <c r="D729">
        <f t="shared" si="22"/>
        <v>8</v>
      </c>
      <c r="E729" s="7" t="str">
        <f>VLOOKUP($D729,KeyValues!$P$2:$Q$12,2)</f>
        <v>3* - P</v>
      </c>
      <c r="F729" s="2">
        <f t="shared" si="23"/>
        <v>247</v>
      </c>
      <c r="G729" s="8" t="str">
        <f>IF($D729&gt;=5,VLOOKUP(F729,KeyValues!$G$2:$H$601,2),VLOOKUP(F729,KeyValues!$M$2:$N$20,2))</f>
        <v>Swinub</v>
      </c>
    </row>
    <row r="730" spans="1:7" x14ac:dyDescent="0.25">
      <c r="A730" t="s">
        <v>3363</v>
      </c>
      <c r="B730" s="5">
        <v>730</v>
      </c>
      <c r="C730" s="6" t="str">
        <f>VLOOKUP($B730+443,KeyValues!$J$2:$K$1401,2)</f>
        <v>Eager Brooch</v>
      </c>
      <c r="D730">
        <f t="shared" si="22"/>
        <v>8</v>
      </c>
      <c r="E730" s="7" t="str">
        <f>VLOOKUP($D730,KeyValues!$P$2:$Q$12,2)</f>
        <v>3* - P</v>
      </c>
      <c r="F730" s="2">
        <f t="shared" si="23"/>
        <v>249</v>
      </c>
      <c r="G730" s="8" t="str">
        <f>IF($D730&gt;=5,VLOOKUP(F730,KeyValues!$G$2:$H$601,2),VLOOKUP(F730,KeyValues!$M$2:$N$20,2))</f>
        <v>Corsola</v>
      </c>
    </row>
    <row r="731" spans="1:7" x14ac:dyDescent="0.25">
      <c r="A731" t="s">
        <v>3362</v>
      </c>
      <c r="B731" s="5">
        <v>731</v>
      </c>
      <c r="C731" s="6" t="str">
        <f>VLOOKUP($B731+443,KeyValues!$J$2:$K$1401,2)</f>
        <v>Reach Bow</v>
      </c>
      <c r="D731">
        <f t="shared" si="22"/>
        <v>8</v>
      </c>
      <c r="E731" s="7" t="str">
        <f>VLOOKUP($D731,KeyValues!$P$2:$Q$12,2)</f>
        <v>3* - P</v>
      </c>
      <c r="F731" s="2">
        <f t="shared" si="23"/>
        <v>250</v>
      </c>
      <c r="G731" s="8" t="str">
        <f>IF($D731&gt;=5,VLOOKUP(F731,KeyValues!$G$2:$H$601,2),VLOOKUP(F731,KeyValues!$M$2:$N$20,2))</f>
        <v>Remoraid</v>
      </c>
    </row>
    <row r="732" spans="1:7" x14ac:dyDescent="0.25">
      <c r="A732" t="s">
        <v>3361</v>
      </c>
      <c r="B732" s="5">
        <v>732</v>
      </c>
      <c r="C732" s="6" t="str">
        <f>VLOOKUP($B732+443,KeyValues!$J$2:$K$1401,2)</f>
        <v>Psy Bow</v>
      </c>
      <c r="D732">
        <f t="shared" si="22"/>
        <v>8</v>
      </c>
      <c r="E732" s="7" t="str">
        <f>VLOOKUP($D732,KeyValues!$P$2:$Q$12,2)</f>
        <v>3* - P</v>
      </c>
      <c r="F732" s="2">
        <f t="shared" si="23"/>
        <v>250</v>
      </c>
      <c r="G732" s="8" t="str">
        <f>IF($D732&gt;=5,VLOOKUP(F732,KeyValues!$G$2:$H$601,2),VLOOKUP(F732,KeyValues!$M$2:$N$20,2))</f>
        <v>Remoraid</v>
      </c>
    </row>
    <row r="733" spans="1:7" x14ac:dyDescent="0.25">
      <c r="A733" t="s">
        <v>3360</v>
      </c>
      <c r="B733" s="5">
        <v>733</v>
      </c>
      <c r="C733" s="6" t="str">
        <f>VLOOKUP($B733+443,KeyValues!$J$2:$K$1401,2)</f>
        <v>Snow Brooch</v>
      </c>
      <c r="D733">
        <f t="shared" si="22"/>
        <v>8</v>
      </c>
      <c r="E733" s="7" t="str">
        <f>VLOOKUP($D733,KeyValues!$P$2:$Q$12,2)</f>
        <v>3* - P</v>
      </c>
      <c r="F733" s="2">
        <f t="shared" si="23"/>
        <v>252</v>
      </c>
      <c r="G733" s="8" t="str">
        <f>IF($D733&gt;=5,VLOOKUP(F733,KeyValues!$G$2:$H$601,2),VLOOKUP(F733,KeyValues!$M$2:$N$20,2))</f>
        <v>Delibird</v>
      </c>
    </row>
    <row r="734" spans="1:7" x14ac:dyDescent="0.25">
      <c r="A734" t="s">
        <v>3359</v>
      </c>
      <c r="B734" s="5">
        <v>734</v>
      </c>
      <c r="C734" s="6" t="str">
        <f>VLOOKUP($B734+443,KeyValues!$J$2:$K$1401,2)</f>
        <v>Skar-Cape</v>
      </c>
      <c r="D734">
        <f t="shared" si="22"/>
        <v>8</v>
      </c>
      <c r="E734" s="7" t="str">
        <f>VLOOKUP($D734,KeyValues!$P$2:$Q$12,2)</f>
        <v>3* - P</v>
      </c>
      <c r="F734" s="2">
        <f t="shared" si="23"/>
        <v>254</v>
      </c>
      <c r="G734" s="8" t="str">
        <f>IF($D734&gt;=5,VLOOKUP(F734,KeyValues!$G$2:$H$601,2),VLOOKUP(F734,KeyValues!$M$2:$N$20,2))</f>
        <v>Skarmory</v>
      </c>
    </row>
    <row r="735" spans="1:7" x14ac:dyDescent="0.25">
      <c r="A735" t="s">
        <v>3358</v>
      </c>
      <c r="B735" s="5">
        <v>735</v>
      </c>
      <c r="C735" s="6" t="str">
        <f>VLOOKUP($B735+443,KeyValues!$J$2:$K$1401,2)</f>
        <v>Dark Choker</v>
      </c>
      <c r="D735">
        <f t="shared" si="22"/>
        <v>8</v>
      </c>
      <c r="E735" s="7" t="str">
        <f>VLOOKUP($D735,KeyValues!$P$2:$Q$12,2)</f>
        <v>3* - P</v>
      </c>
      <c r="F735" s="2">
        <f t="shared" si="23"/>
        <v>255</v>
      </c>
      <c r="G735" s="8" t="str">
        <f>IF($D735&gt;=5,VLOOKUP(F735,KeyValues!$G$2:$H$601,2),VLOOKUP(F735,KeyValues!$M$2:$N$20,2))</f>
        <v>Houndour</v>
      </c>
    </row>
    <row r="736" spans="1:7" x14ac:dyDescent="0.25">
      <c r="A736" t="s">
        <v>3357</v>
      </c>
      <c r="B736" s="5">
        <v>736</v>
      </c>
      <c r="C736" s="6" t="str">
        <f>VLOOKUP($B736+443,KeyValues!$J$2:$K$1401,2)</f>
        <v>Pit Fang</v>
      </c>
      <c r="D736">
        <f t="shared" si="22"/>
        <v>8</v>
      </c>
      <c r="E736" s="7" t="str">
        <f>VLOOKUP($D736,KeyValues!$P$2:$Q$12,2)</f>
        <v>3* - P</v>
      </c>
      <c r="F736" s="2">
        <f t="shared" si="23"/>
        <v>255</v>
      </c>
      <c r="G736" s="8" t="str">
        <f>IF($D736&gt;=5,VLOOKUP(F736,KeyValues!$G$2:$H$601,2),VLOOKUP(F736,KeyValues!$M$2:$N$20,2))</f>
        <v>Houndour</v>
      </c>
    </row>
    <row r="737" spans="1:7" x14ac:dyDescent="0.25">
      <c r="A737" t="s">
        <v>3356</v>
      </c>
      <c r="B737" s="5">
        <v>737</v>
      </c>
      <c r="C737" s="6" t="str">
        <f>VLOOKUP($B737+443,KeyValues!$J$2:$K$1401,2)</f>
        <v>Tornado Bow</v>
      </c>
      <c r="D737">
        <f t="shared" si="22"/>
        <v>8</v>
      </c>
      <c r="E737" s="7" t="str">
        <f>VLOOKUP($D737,KeyValues!$P$2:$Q$12,2)</f>
        <v>3* - P</v>
      </c>
      <c r="F737" s="2">
        <f t="shared" si="23"/>
        <v>116</v>
      </c>
      <c r="G737" s="8" t="str">
        <f>IF($D737&gt;=5,VLOOKUP(F737,KeyValues!$G$2:$H$601,2),VLOOKUP(F737,KeyValues!$M$2:$N$20,2))</f>
        <v>Horsea</v>
      </c>
    </row>
    <row r="738" spans="1:7" x14ac:dyDescent="0.25">
      <c r="A738" t="s">
        <v>3355</v>
      </c>
      <c r="B738" s="5">
        <v>738</v>
      </c>
      <c r="C738" s="6" t="str">
        <f>VLOOKUP($B738+443,KeyValues!$J$2:$K$1401,2)</f>
        <v>Virtual Bow</v>
      </c>
      <c r="D738">
        <f t="shared" si="22"/>
        <v>8</v>
      </c>
      <c r="E738" s="7" t="str">
        <f>VLOOKUP($D738,KeyValues!$P$2:$Q$12,2)</f>
        <v>3* - P</v>
      </c>
      <c r="F738" s="2">
        <f t="shared" si="23"/>
        <v>137</v>
      </c>
      <c r="G738" s="8" t="str">
        <f>IF($D738&gt;=5,VLOOKUP(F738,KeyValues!$G$2:$H$601,2),VLOOKUP(F738,KeyValues!$M$2:$N$20,2))</f>
        <v>Porygon</v>
      </c>
    </row>
    <row r="739" spans="1:7" x14ac:dyDescent="0.25">
      <c r="A739" t="s">
        <v>3354</v>
      </c>
      <c r="B739" s="5">
        <v>739</v>
      </c>
      <c r="C739" s="6" t="str">
        <f>VLOOKUP($B739+443,KeyValues!$J$2:$K$1401,2)</f>
        <v>Delusion Bow</v>
      </c>
      <c r="D739">
        <f t="shared" si="22"/>
        <v>8</v>
      </c>
      <c r="E739" s="7" t="str">
        <f>VLOOKUP($D739,KeyValues!$P$2:$Q$12,2)</f>
        <v>3* - P</v>
      </c>
      <c r="F739" s="2">
        <f t="shared" si="23"/>
        <v>261</v>
      </c>
      <c r="G739" s="8" t="str">
        <f>IF($D739&gt;=5,VLOOKUP(F739,KeyValues!$G$2:$H$601,2),VLOOKUP(F739,KeyValues!$M$2:$N$20,2))</f>
        <v>Stantler</v>
      </c>
    </row>
    <row r="740" spans="1:7" x14ac:dyDescent="0.25">
      <c r="A740" t="s">
        <v>3353</v>
      </c>
      <c r="B740" s="5">
        <v>740</v>
      </c>
      <c r="C740" s="6" t="str">
        <f>VLOOKUP($B740+443,KeyValues!$J$2:$K$1401,2)</f>
        <v>Paint Scarf</v>
      </c>
      <c r="D740">
        <f t="shared" si="22"/>
        <v>8</v>
      </c>
      <c r="E740" s="7" t="str">
        <f>VLOOKUP($D740,KeyValues!$P$2:$Q$12,2)</f>
        <v>3* - P</v>
      </c>
      <c r="F740" s="2">
        <f t="shared" si="23"/>
        <v>262</v>
      </c>
      <c r="G740" s="8" t="str">
        <f>IF($D740&gt;=5,VLOOKUP(F740,KeyValues!$G$2:$H$601,2),VLOOKUP(F740,KeyValues!$M$2:$N$20,2))</f>
        <v>Smeargle</v>
      </c>
    </row>
    <row r="741" spans="1:7" x14ac:dyDescent="0.25">
      <c r="A741" t="s">
        <v>3352</v>
      </c>
      <c r="B741" s="5">
        <v>741</v>
      </c>
      <c r="C741" s="6" t="str">
        <f>VLOOKUP($B741+443,KeyValues!$J$2:$K$1401,2)</f>
        <v>Milky Scarf</v>
      </c>
      <c r="D741">
        <f t="shared" si="22"/>
        <v>8</v>
      </c>
      <c r="E741" s="7" t="str">
        <f>VLOOKUP($D741,KeyValues!$P$2:$Q$12,2)</f>
        <v>3* - P</v>
      </c>
      <c r="F741" s="2">
        <f t="shared" si="23"/>
        <v>268</v>
      </c>
      <c r="G741" s="8" t="str">
        <f>IF($D741&gt;=5,VLOOKUP(F741,KeyValues!$G$2:$H$601,2),VLOOKUP(F741,KeyValues!$M$2:$N$20,2))</f>
        <v>Miltank</v>
      </c>
    </row>
    <row r="742" spans="1:7" x14ac:dyDescent="0.25">
      <c r="A742" t="s">
        <v>3351</v>
      </c>
      <c r="B742" s="5">
        <v>742</v>
      </c>
      <c r="C742" s="6" t="str">
        <f>VLOOKUP($B742+443,KeyValues!$J$2:$K$1401,2)</f>
        <v>Larvitar Bow</v>
      </c>
      <c r="D742">
        <f t="shared" si="22"/>
        <v>8</v>
      </c>
      <c r="E742" s="7" t="str">
        <f>VLOOKUP($D742,KeyValues!$P$2:$Q$12,2)</f>
        <v>3* - P</v>
      </c>
      <c r="F742" s="2">
        <f t="shared" si="23"/>
        <v>273</v>
      </c>
      <c r="G742" s="8" t="str">
        <f>IF($D742&gt;=5,VLOOKUP(F742,KeyValues!$G$2:$H$601,2),VLOOKUP(F742,KeyValues!$M$2:$N$20,2))</f>
        <v>Larvitar</v>
      </c>
    </row>
    <row r="743" spans="1:7" x14ac:dyDescent="0.25">
      <c r="A743" t="s">
        <v>3350</v>
      </c>
      <c r="B743" s="5">
        <v>743</v>
      </c>
      <c r="C743" s="6" t="str">
        <f>VLOOKUP($B743+443,KeyValues!$J$2:$K$1401,2)</f>
        <v>Pupita-Scarf</v>
      </c>
      <c r="D743">
        <f t="shared" si="22"/>
        <v>8</v>
      </c>
      <c r="E743" s="7" t="str">
        <f>VLOOKUP($D743,KeyValues!$P$2:$Q$12,2)</f>
        <v>3* - P</v>
      </c>
      <c r="F743" s="2">
        <f t="shared" si="23"/>
        <v>273</v>
      </c>
      <c r="G743" s="8" t="str">
        <f>IF($D743&gt;=5,VLOOKUP(F743,KeyValues!$G$2:$H$601,2),VLOOKUP(F743,KeyValues!$M$2:$N$20,2))</f>
        <v>Larvitar</v>
      </c>
    </row>
    <row r="744" spans="1:7" x14ac:dyDescent="0.25">
      <c r="A744" t="s">
        <v>3349</v>
      </c>
      <c r="B744" s="5">
        <v>744</v>
      </c>
      <c r="C744" s="6" t="str">
        <f>VLOOKUP($B744+443,KeyValues!$J$2:$K$1401,2)</f>
        <v>Crash Claw</v>
      </c>
      <c r="D744">
        <f t="shared" si="22"/>
        <v>8</v>
      </c>
      <c r="E744" s="7" t="str">
        <f>VLOOKUP($D744,KeyValues!$P$2:$Q$12,2)</f>
        <v>3* - P</v>
      </c>
      <c r="F744" s="2">
        <f t="shared" si="23"/>
        <v>273</v>
      </c>
      <c r="G744" s="8" t="str">
        <f>IF($D744&gt;=5,VLOOKUP(F744,KeyValues!$G$2:$H$601,2),VLOOKUP(F744,KeyValues!$M$2:$N$20,2))</f>
        <v>Larvitar</v>
      </c>
    </row>
    <row r="745" spans="1:7" x14ac:dyDescent="0.25">
      <c r="A745" t="s">
        <v>3348</v>
      </c>
      <c r="B745" s="5">
        <v>745</v>
      </c>
      <c r="C745" s="6" t="str">
        <f>VLOOKUP($B745+443,KeyValues!$J$2:$K$1401,2)</f>
        <v>Pooch-Collar</v>
      </c>
      <c r="D745">
        <f t="shared" si="22"/>
        <v>8</v>
      </c>
      <c r="E745" s="7" t="str">
        <f>VLOOKUP($D745,KeyValues!$P$2:$Q$12,2)</f>
        <v>3* - P</v>
      </c>
      <c r="F745" s="2">
        <f t="shared" si="23"/>
        <v>289</v>
      </c>
      <c r="G745" s="8" t="str">
        <f>IF($D745&gt;=5,VLOOKUP(F745,KeyValues!$G$2:$H$601,2),VLOOKUP(F745,KeyValues!$M$2:$N$20,2))</f>
        <v>Poochyena</v>
      </c>
    </row>
    <row r="746" spans="1:7" x14ac:dyDescent="0.25">
      <c r="A746" t="s">
        <v>3347</v>
      </c>
      <c r="B746" s="5">
        <v>746</v>
      </c>
      <c r="C746" s="6" t="str">
        <f>VLOOKUP($B746+443,KeyValues!$J$2:$K$1401,2)</f>
        <v>Dark Fang</v>
      </c>
      <c r="D746">
        <f t="shared" si="22"/>
        <v>8</v>
      </c>
      <c r="E746" s="7" t="str">
        <f>VLOOKUP($D746,KeyValues!$P$2:$Q$12,2)</f>
        <v>3* - P</v>
      </c>
      <c r="F746" s="2">
        <f t="shared" si="23"/>
        <v>289</v>
      </c>
      <c r="G746" s="8" t="str">
        <f>IF($D746&gt;=5,VLOOKUP(F746,KeyValues!$G$2:$H$601,2),VLOOKUP(F746,KeyValues!$M$2:$N$20,2))</f>
        <v>Poochyena</v>
      </c>
    </row>
    <row r="747" spans="1:7" x14ac:dyDescent="0.25">
      <c r="A747" t="s">
        <v>3346</v>
      </c>
      <c r="B747" s="5">
        <v>747</v>
      </c>
      <c r="C747" s="6" t="str">
        <f>VLOOKUP($B747+443,KeyValues!$J$2:$K$1401,2)</f>
        <v>Merry Scarf</v>
      </c>
      <c r="D747">
        <f t="shared" si="22"/>
        <v>8</v>
      </c>
      <c r="E747" s="7" t="str">
        <f>VLOOKUP($D747,KeyValues!$P$2:$Q$12,2)</f>
        <v>3* - P</v>
      </c>
      <c r="F747" s="2">
        <f t="shared" si="23"/>
        <v>291</v>
      </c>
      <c r="G747" s="8" t="str">
        <f>IF($D747&gt;=5,VLOOKUP(F747,KeyValues!$G$2:$H$601,2),VLOOKUP(F747,KeyValues!$M$2:$N$20,2))</f>
        <v>Zigzagoon</v>
      </c>
    </row>
    <row r="748" spans="1:7" x14ac:dyDescent="0.25">
      <c r="A748" t="s">
        <v>3345</v>
      </c>
      <c r="B748" s="5">
        <v>748</v>
      </c>
      <c r="C748" s="6" t="str">
        <f>VLOOKUP($B748+443,KeyValues!$J$2:$K$1401,2)</f>
        <v>Linoone Ruff</v>
      </c>
      <c r="D748">
        <f t="shared" si="22"/>
        <v>8</v>
      </c>
      <c r="E748" s="7" t="str">
        <f>VLOOKUP($D748,KeyValues!$P$2:$Q$12,2)</f>
        <v>3* - P</v>
      </c>
      <c r="F748" s="2">
        <f t="shared" si="23"/>
        <v>291</v>
      </c>
      <c r="G748" s="8" t="str">
        <f>IF($D748&gt;=5,VLOOKUP(F748,KeyValues!$G$2:$H$601,2),VLOOKUP(F748,KeyValues!$M$2:$N$20,2))</f>
        <v>Zigzagoon</v>
      </c>
    </row>
    <row r="749" spans="1:7" x14ac:dyDescent="0.25">
      <c r="A749" t="s">
        <v>3344</v>
      </c>
      <c r="B749" s="5">
        <v>749</v>
      </c>
      <c r="C749" s="6" t="str">
        <f>VLOOKUP($B749+443,KeyValues!$J$2:$K$1401,2)</f>
        <v>Wurmple Bow</v>
      </c>
      <c r="D749">
        <f t="shared" si="22"/>
        <v>8</v>
      </c>
      <c r="E749" s="7" t="str">
        <f>VLOOKUP($D749,KeyValues!$P$2:$Q$12,2)</f>
        <v>3* - P</v>
      </c>
      <c r="F749" s="2">
        <f t="shared" si="23"/>
        <v>293</v>
      </c>
      <c r="G749" s="8" t="str">
        <f>IF($D749&gt;=5,VLOOKUP(F749,KeyValues!$G$2:$H$601,2),VLOOKUP(F749,KeyValues!$M$2:$N$20,2))</f>
        <v>Wurmple</v>
      </c>
    </row>
    <row r="750" spans="1:7" x14ac:dyDescent="0.25">
      <c r="A750" t="s">
        <v>3343</v>
      </c>
      <c r="B750" s="5">
        <v>750</v>
      </c>
      <c r="C750" s="6" t="str">
        <f>VLOOKUP($B750+443,KeyValues!$J$2:$K$1401,2)</f>
        <v>Tough Scarf</v>
      </c>
      <c r="D750">
        <f t="shared" si="22"/>
        <v>8</v>
      </c>
      <c r="E750" s="7" t="str">
        <f>VLOOKUP($D750,KeyValues!$P$2:$Q$12,2)</f>
        <v>3* - P</v>
      </c>
      <c r="F750" s="2">
        <f t="shared" si="23"/>
        <v>293</v>
      </c>
      <c r="G750" s="8" t="str">
        <f>IF($D750&gt;=5,VLOOKUP(F750,KeyValues!$G$2:$H$601,2),VLOOKUP(F750,KeyValues!$M$2:$N$20,2))</f>
        <v>Wurmple</v>
      </c>
    </row>
    <row r="751" spans="1:7" x14ac:dyDescent="0.25">
      <c r="A751" t="s">
        <v>3342</v>
      </c>
      <c r="B751" s="5">
        <v>751</v>
      </c>
      <c r="C751" s="6" t="str">
        <f>VLOOKUP($B751+443,KeyValues!$J$2:$K$1401,2)</f>
        <v>Vivid Silk</v>
      </c>
      <c r="D751">
        <f t="shared" si="22"/>
        <v>8</v>
      </c>
      <c r="E751" s="7" t="str">
        <f>VLOOKUP($D751,KeyValues!$P$2:$Q$12,2)</f>
        <v>3* - P</v>
      </c>
      <c r="F751" s="2">
        <f t="shared" si="23"/>
        <v>293</v>
      </c>
      <c r="G751" s="8" t="str">
        <f>IF($D751&gt;=5,VLOOKUP(F751,KeyValues!$G$2:$H$601,2),VLOOKUP(F751,KeyValues!$M$2:$N$20,2))</f>
        <v>Wurmple</v>
      </c>
    </row>
    <row r="752" spans="1:7" x14ac:dyDescent="0.25">
      <c r="A752" t="s">
        <v>3341</v>
      </c>
      <c r="B752" s="5">
        <v>752</v>
      </c>
      <c r="C752" s="6" t="str">
        <f>VLOOKUP($B752+443,KeyValues!$J$2:$K$1401,2)</f>
        <v>Guard Bow</v>
      </c>
      <c r="D752">
        <f t="shared" si="22"/>
        <v>8</v>
      </c>
      <c r="E752" s="7" t="str">
        <f>VLOOKUP($D752,KeyValues!$P$2:$Q$12,2)</f>
        <v>3* - P</v>
      </c>
      <c r="F752" s="2">
        <f t="shared" si="23"/>
        <v>293</v>
      </c>
      <c r="G752" s="8" t="str">
        <f>IF($D752&gt;=5,VLOOKUP(F752,KeyValues!$G$2:$H$601,2),VLOOKUP(F752,KeyValues!$M$2:$N$20,2))</f>
        <v>Wurmple</v>
      </c>
    </row>
    <row r="753" spans="1:7" x14ac:dyDescent="0.25">
      <c r="A753" t="s">
        <v>3340</v>
      </c>
      <c r="B753" s="5">
        <v>753</v>
      </c>
      <c r="C753" s="6" t="str">
        <f>VLOOKUP($B753+443,KeyValues!$J$2:$K$1401,2)</f>
        <v>Dustox Bow</v>
      </c>
      <c r="D753">
        <f t="shared" si="22"/>
        <v>8</v>
      </c>
      <c r="E753" s="7" t="str">
        <f>VLOOKUP($D753,KeyValues!$P$2:$Q$12,2)</f>
        <v>3* - P</v>
      </c>
      <c r="F753" s="2">
        <f t="shared" si="23"/>
        <v>293</v>
      </c>
      <c r="G753" s="8" t="str">
        <f>IF($D753&gt;=5,VLOOKUP(F753,KeyValues!$G$2:$H$601,2),VLOOKUP(F753,KeyValues!$M$2:$N$20,2))</f>
        <v>Wurmple</v>
      </c>
    </row>
    <row r="754" spans="1:7" x14ac:dyDescent="0.25">
      <c r="A754" t="s">
        <v>3339</v>
      </c>
      <c r="B754" s="5">
        <v>754</v>
      </c>
      <c r="C754" s="6" t="str">
        <f>VLOOKUP($B754+443,KeyValues!$J$2:$K$1401,2)</f>
        <v>Kelp Hat</v>
      </c>
      <c r="D754">
        <f t="shared" si="22"/>
        <v>8</v>
      </c>
      <c r="E754" s="7" t="str">
        <f>VLOOKUP($D754,KeyValues!$P$2:$Q$12,2)</f>
        <v>3* - P</v>
      </c>
      <c r="F754" s="2">
        <f t="shared" si="23"/>
        <v>298</v>
      </c>
      <c r="G754" s="8" t="str">
        <f>IF($D754&gt;=5,VLOOKUP(F754,KeyValues!$G$2:$H$601,2),VLOOKUP(F754,KeyValues!$M$2:$N$20,2))</f>
        <v>Lotad</v>
      </c>
    </row>
    <row r="755" spans="1:7" x14ac:dyDescent="0.25">
      <c r="A755" t="s">
        <v>3338</v>
      </c>
      <c r="B755" s="5">
        <v>755</v>
      </c>
      <c r="C755" s="6" t="str">
        <f>VLOOKUP($B755+443,KeyValues!$J$2:$K$1401,2)</f>
        <v>Jolly Scarf</v>
      </c>
      <c r="D755">
        <f t="shared" si="22"/>
        <v>8</v>
      </c>
      <c r="E755" s="7" t="str">
        <f>VLOOKUP($D755,KeyValues!$P$2:$Q$12,2)</f>
        <v>3* - P</v>
      </c>
      <c r="F755" s="2">
        <f t="shared" si="23"/>
        <v>298</v>
      </c>
      <c r="G755" s="8" t="str">
        <f>IF($D755&gt;=5,VLOOKUP(F755,KeyValues!$G$2:$H$601,2),VLOOKUP(F755,KeyValues!$M$2:$N$20,2))</f>
        <v>Lotad</v>
      </c>
    </row>
    <row r="756" spans="1:7" x14ac:dyDescent="0.25">
      <c r="A756" t="s">
        <v>3337</v>
      </c>
      <c r="B756" s="5">
        <v>756</v>
      </c>
      <c r="C756" s="6" t="str">
        <f>VLOOKUP($B756+443,KeyValues!$J$2:$K$1401,2)</f>
        <v>Ludicolo Hat</v>
      </c>
      <c r="D756">
        <f t="shared" si="22"/>
        <v>8</v>
      </c>
      <c r="E756" s="7" t="str">
        <f>VLOOKUP($D756,KeyValues!$P$2:$Q$12,2)</f>
        <v>3* - P</v>
      </c>
      <c r="F756" s="2">
        <f t="shared" si="23"/>
        <v>298</v>
      </c>
      <c r="G756" s="8" t="str">
        <f>IF($D756&gt;=5,VLOOKUP(F756,KeyValues!$G$2:$H$601,2),VLOOKUP(F756,KeyValues!$M$2:$N$20,2))</f>
        <v>Lotad</v>
      </c>
    </row>
    <row r="757" spans="1:7" x14ac:dyDescent="0.25">
      <c r="A757" t="s">
        <v>3336</v>
      </c>
      <c r="B757" s="5">
        <v>757</v>
      </c>
      <c r="C757" s="6" t="str">
        <f>VLOOKUP($B757+443,KeyValues!$J$2:$K$1401,2)</f>
        <v>Seedot Hat</v>
      </c>
      <c r="D757">
        <f t="shared" si="22"/>
        <v>8</v>
      </c>
      <c r="E757" s="7" t="str">
        <f>VLOOKUP($D757,KeyValues!$P$2:$Q$12,2)</f>
        <v>3* - P</v>
      </c>
      <c r="F757" s="2">
        <f t="shared" si="23"/>
        <v>301</v>
      </c>
      <c r="G757" s="8" t="str">
        <f>IF($D757&gt;=5,VLOOKUP(F757,KeyValues!$G$2:$H$601,2),VLOOKUP(F757,KeyValues!$M$2:$N$20,2))</f>
        <v>Seedot</v>
      </c>
    </row>
    <row r="758" spans="1:7" x14ac:dyDescent="0.25">
      <c r="A758" t="s">
        <v>3335</v>
      </c>
      <c r="B758" s="5">
        <v>758</v>
      </c>
      <c r="C758" s="6" t="str">
        <f>VLOOKUP($B758+443,KeyValues!$J$2:$K$1401,2)</f>
        <v>Nuzleaf Bow</v>
      </c>
      <c r="D758">
        <f t="shared" si="22"/>
        <v>8</v>
      </c>
      <c r="E758" s="7" t="str">
        <f>VLOOKUP($D758,KeyValues!$P$2:$Q$12,2)</f>
        <v>3* - P</v>
      </c>
      <c r="F758" s="2">
        <f t="shared" si="23"/>
        <v>301</v>
      </c>
      <c r="G758" s="8" t="str">
        <f>IF($D758&gt;=5,VLOOKUP(F758,KeyValues!$G$2:$H$601,2),VLOOKUP(F758,KeyValues!$M$2:$N$20,2))</f>
        <v>Seedot</v>
      </c>
    </row>
    <row r="759" spans="1:7" x14ac:dyDescent="0.25">
      <c r="A759" t="s">
        <v>3334</v>
      </c>
      <c r="B759" s="5">
        <v>759</v>
      </c>
      <c r="C759" s="6" t="str">
        <f>VLOOKUP($B759+443,KeyValues!$J$2:$K$1401,2)</f>
        <v>Shiftry Belt</v>
      </c>
      <c r="D759">
        <f t="shared" si="22"/>
        <v>8</v>
      </c>
      <c r="E759" s="7" t="str">
        <f>VLOOKUP($D759,KeyValues!$P$2:$Q$12,2)</f>
        <v>3* - P</v>
      </c>
      <c r="F759" s="2">
        <f t="shared" si="23"/>
        <v>301</v>
      </c>
      <c r="G759" s="8" t="str">
        <f>IF($D759&gt;=5,VLOOKUP(F759,KeyValues!$G$2:$H$601,2),VLOOKUP(F759,KeyValues!$M$2:$N$20,2))</f>
        <v>Seedot</v>
      </c>
    </row>
    <row r="760" spans="1:7" x14ac:dyDescent="0.25">
      <c r="A760" t="s">
        <v>3333</v>
      </c>
      <c r="B760" s="5">
        <v>760</v>
      </c>
      <c r="C760" s="6" t="str">
        <f>VLOOKUP($B760+443,KeyValues!$J$2:$K$1401,2)</f>
        <v>Taillow Bow</v>
      </c>
      <c r="D760">
        <f t="shared" si="22"/>
        <v>8</v>
      </c>
      <c r="E760" s="7" t="str">
        <f>VLOOKUP($D760,KeyValues!$P$2:$Q$12,2)</f>
        <v>3* - P</v>
      </c>
      <c r="F760" s="2">
        <f t="shared" si="23"/>
        <v>304</v>
      </c>
      <c r="G760" s="8" t="str">
        <f>IF($D760&gt;=5,VLOOKUP(F760,KeyValues!$G$2:$H$601,2),VLOOKUP(F760,KeyValues!$M$2:$N$20,2))</f>
        <v>Taillow</v>
      </c>
    </row>
    <row r="761" spans="1:7" x14ac:dyDescent="0.25">
      <c r="A761" t="s">
        <v>3332</v>
      </c>
      <c r="B761" s="5">
        <v>761</v>
      </c>
      <c r="C761" s="6" t="str">
        <f>VLOOKUP($B761+443,KeyValues!$J$2:$K$1401,2)</f>
        <v>Midair Scarf</v>
      </c>
      <c r="D761">
        <f t="shared" si="22"/>
        <v>8</v>
      </c>
      <c r="E761" s="7" t="str">
        <f>VLOOKUP($D761,KeyValues!$P$2:$Q$12,2)</f>
        <v>3* - P</v>
      </c>
      <c r="F761" s="2">
        <f t="shared" si="23"/>
        <v>304</v>
      </c>
      <c r="G761" s="8" t="str">
        <f>IF($D761&gt;=5,VLOOKUP(F761,KeyValues!$G$2:$H$601,2),VLOOKUP(F761,KeyValues!$M$2:$N$20,2))</f>
        <v>Taillow</v>
      </c>
    </row>
    <row r="762" spans="1:7" x14ac:dyDescent="0.25">
      <c r="A762" t="s">
        <v>3331</v>
      </c>
      <c r="B762" s="5">
        <v>762</v>
      </c>
      <c r="C762" s="6" t="str">
        <f>VLOOKUP($B762+443,KeyValues!$J$2:$K$1401,2)</f>
        <v>Wingull Bow</v>
      </c>
      <c r="D762">
        <f t="shared" si="22"/>
        <v>8</v>
      </c>
      <c r="E762" s="7" t="str">
        <f>VLOOKUP($D762,KeyValues!$P$2:$Q$12,2)</f>
        <v>3* - P</v>
      </c>
      <c r="F762" s="2">
        <f t="shared" si="23"/>
        <v>306</v>
      </c>
      <c r="G762" s="8" t="str">
        <f>IF($D762&gt;=5,VLOOKUP(F762,KeyValues!$G$2:$H$601,2),VLOOKUP(F762,KeyValues!$M$2:$N$20,2))</f>
        <v>Wingull</v>
      </c>
    </row>
    <row r="763" spans="1:7" x14ac:dyDescent="0.25">
      <c r="A763" t="s">
        <v>3330</v>
      </c>
      <c r="B763" s="5">
        <v>763</v>
      </c>
      <c r="C763" s="6" t="str">
        <f>VLOOKUP($B763+443,KeyValues!$J$2:$K$1401,2)</f>
        <v>Stock Scarf</v>
      </c>
      <c r="D763">
        <f t="shared" si="22"/>
        <v>8</v>
      </c>
      <c r="E763" s="7" t="str">
        <f>VLOOKUP($D763,KeyValues!$P$2:$Q$12,2)</f>
        <v>3* - P</v>
      </c>
      <c r="F763" s="2">
        <f t="shared" si="23"/>
        <v>306</v>
      </c>
      <c r="G763" s="8" t="str">
        <f>IF($D763&gt;=5,VLOOKUP(F763,KeyValues!$G$2:$H$601,2),VLOOKUP(F763,KeyValues!$M$2:$N$20,2))</f>
        <v>Wingull</v>
      </c>
    </row>
    <row r="764" spans="1:7" x14ac:dyDescent="0.25">
      <c r="A764" t="s">
        <v>3329</v>
      </c>
      <c r="B764" s="5">
        <v>764</v>
      </c>
      <c r="C764" s="6" t="str">
        <f>VLOOKUP($B764+443,KeyValues!$J$2:$K$1401,2)</f>
        <v>Sensing Hat</v>
      </c>
      <c r="D764">
        <f t="shared" si="22"/>
        <v>8</v>
      </c>
      <c r="E764" s="7" t="str">
        <f>VLOOKUP($D764,KeyValues!$P$2:$Q$12,2)</f>
        <v>3* - P</v>
      </c>
      <c r="F764" s="2">
        <f t="shared" si="23"/>
        <v>308</v>
      </c>
      <c r="G764" s="8" t="str">
        <f>IF($D764&gt;=5,VLOOKUP(F764,KeyValues!$G$2:$H$601,2),VLOOKUP(F764,KeyValues!$M$2:$N$20,2))</f>
        <v>Ralts</v>
      </c>
    </row>
    <row r="765" spans="1:7" x14ac:dyDescent="0.25">
      <c r="A765" t="s">
        <v>3328</v>
      </c>
      <c r="B765" s="5">
        <v>765</v>
      </c>
      <c r="C765" s="6" t="str">
        <f>VLOOKUP($B765+443,KeyValues!$J$2:$K$1401,2)</f>
        <v>Magical Bow</v>
      </c>
      <c r="D765">
        <f t="shared" si="22"/>
        <v>8</v>
      </c>
      <c r="E765" s="7" t="str">
        <f>VLOOKUP($D765,KeyValues!$P$2:$Q$12,2)</f>
        <v>3* - P</v>
      </c>
      <c r="F765" s="2">
        <f t="shared" si="23"/>
        <v>308</v>
      </c>
      <c r="G765" s="8" t="str">
        <f>IF($D765&gt;=5,VLOOKUP(F765,KeyValues!$G$2:$H$601,2),VLOOKUP(F765,KeyValues!$M$2:$N$20,2))</f>
        <v>Ralts</v>
      </c>
    </row>
    <row r="766" spans="1:7" x14ac:dyDescent="0.25">
      <c r="A766" t="s">
        <v>3327</v>
      </c>
      <c r="B766" s="5">
        <v>766</v>
      </c>
      <c r="C766" s="6" t="str">
        <f>VLOOKUP($B766+443,KeyValues!$J$2:$K$1401,2)</f>
        <v>Caring Scarf</v>
      </c>
      <c r="D766">
        <f t="shared" si="22"/>
        <v>8</v>
      </c>
      <c r="E766" s="7" t="str">
        <f>VLOOKUP($D766,KeyValues!$P$2:$Q$12,2)</f>
        <v>3* - P</v>
      </c>
      <c r="F766" s="2">
        <f t="shared" si="23"/>
        <v>308</v>
      </c>
      <c r="G766" s="8" t="str">
        <f>IF($D766&gt;=5,VLOOKUP(F766,KeyValues!$G$2:$H$601,2),VLOOKUP(F766,KeyValues!$M$2:$N$20,2))</f>
        <v>Ralts</v>
      </c>
    </row>
    <row r="767" spans="1:7" x14ac:dyDescent="0.25">
      <c r="A767" t="s">
        <v>3326</v>
      </c>
      <c r="B767" s="5">
        <v>767</v>
      </c>
      <c r="C767" s="6" t="str">
        <f>VLOOKUP($B767+443,KeyValues!$J$2:$K$1401,2)</f>
        <v>Bliss Scarf</v>
      </c>
      <c r="D767">
        <f t="shared" si="22"/>
        <v>8</v>
      </c>
      <c r="E767" s="7" t="str">
        <f>VLOOKUP($D767,KeyValues!$P$2:$Q$12,2)</f>
        <v>3* - P</v>
      </c>
      <c r="F767" s="2">
        <f t="shared" si="23"/>
        <v>311</v>
      </c>
      <c r="G767" s="8" t="str">
        <f>IF($D767&gt;=5,VLOOKUP(F767,KeyValues!$G$2:$H$601,2),VLOOKUP(F767,KeyValues!$M$2:$N$20,2))</f>
        <v>Surskit</v>
      </c>
    </row>
    <row r="768" spans="1:7" x14ac:dyDescent="0.25">
      <c r="A768" t="s">
        <v>3325</v>
      </c>
      <c r="B768" s="5">
        <v>768</v>
      </c>
      <c r="C768" s="6" t="str">
        <f>VLOOKUP($B768+443,KeyValues!$J$2:$K$1401,2)</f>
        <v>Blocking Bow</v>
      </c>
      <c r="D768">
        <f t="shared" si="22"/>
        <v>8</v>
      </c>
      <c r="E768" s="7" t="str">
        <f>VLOOKUP($D768,KeyValues!$P$2:$Q$12,2)</f>
        <v>3* - P</v>
      </c>
      <c r="F768" s="2">
        <f t="shared" si="23"/>
        <v>311</v>
      </c>
      <c r="G768" s="8" t="str">
        <f>IF($D768&gt;=5,VLOOKUP(F768,KeyValues!$G$2:$H$601,2),VLOOKUP(F768,KeyValues!$M$2:$N$20,2))</f>
        <v>Surskit</v>
      </c>
    </row>
    <row r="769" spans="1:7" x14ac:dyDescent="0.25">
      <c r="A769" t="s">
        <v>3324</v>
      </c>
      <c r="B769" s="5">
        <v>769</v>
      </c>
      <c r="C769" s="6" t="str">
        <f>VLOOKUP($B769+443,KeyValues!$J$2:$K$1401,2)</f>
        <v>Mobile Bow</v>
      </c>
      <c r="D769">
        <f t="shared" ref="D769:D832" si="24">HEX2DEC(MID($A769,4,2)&amp;MID($A769,1,2))</f>
        <v>8</v>
      </c>
      <c r="E769" s="7" t="str">
        <f>VLOOKUP($D769,KeyValues!$P$2:$Q$12,2)</f>
        <v>3* - P</v>
      </c>
      <c r="F769" s="2">
        <f t="shared" ref="F769:F832" si="25">HEX2DEC(MID($A769,10,2)&amp;MID($A769,7,2))</f>
        <v>313</v>
      </c>
      <c r="G769" s="8" t="str">
        <f>IF($D769&gt;=5,VLOOKUP(F769,KeyValues!$G$2:$H$601,2),VLOOKUP(F769,KeyValues!$M$2:$N$20,2))</f>
        <v>Shroomish</v>
      </c>
    </row>
    <row r="770" spans="1:7" x14ac:dyDescent="0.25">
      <c r="A770" t="s">
        <v>3323</v>
      </c>
      <c r="B770" s="5">
        <v>770</v>
      </c>
      <c r="C770" s="6" t="str">
        <f>VLOOKUP($B770+443,KeyValues!$J$2:$K$1401,2)</f>
        <v>Thwart Bow</v>
      </c>
      <c r="D770">
        <f t="shared" si="24"/>
        <v>8</v>
      </c>
      <c r="E770" s="7" t="str">
        <f>VLOOKUP($D770,KeyValues!$P$2:$Q$12,2)</f>
        <v>3* - P</v>
      </c>
      <c r="F770" s="2">
        <f t="shared" si="25"/>
        <v>313</v>
      </c>
      <c r="G770" s="8" t="str">
        <f>IF($D770&gt;=5,VLOOKUP(F770,KeyValues!$G$2:$H$601,2),VLOOKUP(F770,KeyValues!$M$2:$N$20,2))</f>
        <v>Shroomish</v>
      </c>
    </row>
    <row r="771" spans="1:7" x14ac:dyDescent="0.25">
      <c r="A771" t="s">
        <v>3322</v>
      </c>
      <c r="B771" s="5">
        <v>771</v>
      </c>
      <c r="C771" s="6" t="str">
        <f>VLOOKUP($B771+443,KeyValues!$J$2:$K$1401,2)</f>
        <v>Slak-Scarf</v>
      </c>
      <c r="D771">
        <f t="shared" si="24"/>
        <v>8</v>
      </c>
      <c r="E771" s="7" t="str">
        <f>VLOOKUP($D771,KeyValues!$P$2:$Q$12,2)</f>
        <v>3* - P</v>
      </c>
      <c r="F771" s="2">
        <f t="shared" si="25"/>
        <v>315</v>
      </c>
      <c r="G771" s="8" t="str">
        <f>IF($D771&gt;=5,VLOOKUP(F771,KeyValues!$G$2:$H$601,2),VLOOKUP(F771,KeyValues!$M$2:$N$20,2))</f>
        <v>Slakoth</v>
      </c>
    </row>
    <row r="772" spans="1:7" x14ac:dyDescent="0.25">
      <c r="A772" t="s">
        <v>3321</v>
      </c>
      <c r="B772" s="5">
        <v>772</v>
      </c>
      <c r="C772" s="6" t="str">
        <f>VLOOKUP($B772+443,KeyValues!$J$2:$K$1401,2)</f>
        <v>Vigor Sash</v>
      </c>
      <c r="D772">
        <f t="shared" si="24"/>
        <v>8</v>
      </c>
      <c r="E772" s="7" t="str">
        <f>VLOOKUP($D772,KeyValues!$P$2:$Q$12,2)</f>
        <v>3* - P</v>
      </c>
      <c r="F772" s="2">
        <f t="shared" si="25"/>
        <v>315</v>
      </c>
      <c r="G772" s="8" t="str">
        <f>IF($D772&gt;=5,VLOOKUP(F772,KeyValues!$G$2:$H$601,2),VLOOKUP(F772,KeyValues!$M$2:$N$20,2))</f>
        <v>Slakoth</v>
      </c>
    </row>
    <row r="773" spans="1:7" x14ac:dyDescent="0.25">
      <c r="A773" t="s">
        <v>3320</v>
      </c>
      <c r="B773" s="5">
        <v>773</v>
      </c>
      <c r="C773" s="6" t="str">
        <f>VLOOKUP($B773+443,KeyValues!$J$2:$K$1401,2)</f>
        <v>Lazy Ruff</v>
      </c>
      <c r="D773">
        <f t="shared" si="24"/>
        <v>8</v>
      </c>
      <c r="E773" s="7" t="str">
        <f>VLOOKUP($D773,KeyValues!$P$2:$Q$12,2)</f>
        <v>3* - P</v>
      </c>
      <c r="F773" s="2">
        <f t="shared" si="25"/>
        <v>315</v>
      </c>
      <c r="G773" s="8" t="str">
        <f>IF($D773&gt;=5,VLOOKUP(F773,KeyValues!$G$2:$H$601,2),VLOOKUP(F773,KeyValues!$M$2:$N$20,2))</f>
        <v>Slakoth</v>
      </c>
    </row>
    <row r="774" spans="1:7" x14ac:dyDescent="0.25">
      <c r="A774" t="s">
        <v>3319</v>
      </c>
      <c r="B774" s="5">
        <v>774</v>
      </c>
      <c r="C774" s="6" t="str">
        <f>VLOOKUP($B774+443,KeyValues!$J$2:$K$1401,2)</f>
        <v>Novice Scarf</v>
      </c>
      <c r="D774">
        <f t="shared" si="24"/>
        <v>8</v>
      </c>
      <c r="E774" s="7" t="str">
        <f>VLOOKUP($D774,KeyValues!$P$2:$Q$12,2)</f>
        <v>3* - P</v>
      </c>
      <c r="F774" s="2">
        <f t="shared" si="25"/>
        <v>318</v>
      </c>
      <c r="G774" s="8" t="str">
        <f>IF($D774&gt;=5,VLOOKUP(F774,KeyValues!$G$2:$H$601,2),VLOOKUP(F774,KeyValues!$M$2:$N$20,2))</f>
        <v>Nincada</v>
      </c>
    </row>
    <row r="775" spans="1:7" x14ac:dyDescent="0.25">
      <c r="A775" t="s">
        <v>3318</v>
      </c>
      <c r="B775" s="5">
        <v>775</v>
      </c>
      <c r="C775" s="6" t="str">
        <f>VLOOKUP($B775+443,KeyValues!$J$2:$K$1401,2)</f>
        <v>Ninja Ruff</v>
      </c>
      <c r="D775">
        <f t="shared" si="24"/>
        <v>8</v>
      </c>
      <c r="E775" s="7" t="str">
        <f>VLOOKUP($D775,KeyValues!$P$2:$Q$12,2)</f>
        <v>3* - P</v>
      </c>
      <c r="F775" s="2">
        <f t="shared" si="25"/>
        <v>318</v>
      </c>
      <c r="G775" s="8" t="str">
        <f>IF($D775&gt;=5,VLOOKUP(F775,KeyValues!$G$2:$H$601,2),VLOOKUP(F775,KeyValues!$M$2:$N$20,2))</f>
        <v>Nincada</v>
      </c>
    </row>
    <row r="776" spans="1:7" x14ac:dyDescent="0.25">
      <c r="A776" t="s">
        <v>3317</v>
      </c>
      <c r="B776" s="5">
        <v>776</v>
      </c>
      <c r="C776" s="6" t="str">
        <f>VLOOKUP($B776+443,KeyValues!$J$2:$K$1401,2)</f>
        <v>Awe Mantle</v>
      </c>
      <c r="D776">
        <f t="shared" si="24"/>
        <v>8</v>
      </c>
      <c r="E776" s="7" t="str">
        <f>VLOOKUP($D776,KeyValues!$P$2:$Q$12,2)</f>
        <v>3* - P</v>
      </c>
      <c r="F776" s="2">
        <f t="shared" si="25"/>
        <v>318</v>
      </c>
      <c r="G776" s="8" t="str">
        <f>IF($D776&gt;=5,VLOOKUP(F776,KeyValues!$G$2:$H$601,2),VLOOKUP(F776,KeyValues!$M$2:$N$20,2))</f>
        <v>Nincada</v>
      </c>
    </row>
    <row r="777" spans="1:7" x14ac:dyDescent="0.25">
      <c r="A777" t="s">
        <v>3316</v>
      </c>
      <c r="B777" s="5">
        <v>777</v>
      </c>
      <c r="C777" s="6" t="str">
        <f>VLOOKUP($B777+443,KeyValues!$J$2:$K$1401,2)</f>
        <v>Good Earring</v>
      </c>
      <c r="D777">
        <f t="shared" si="24"/>
        <v>8</v>
      </c>
      <c r="E777" s="7" t="str">
        <f>VLOOKUP($D777,KeyValues!$P$2:$Q$12,2)</f>
        <v>3* - P</v>
      </c>
      <c r="F777" s="2">
        <f t="shared" si="25"/>
        <v>321</v>
      </c>
      <c r="G777" s="8" t="str">
        <f>IF($D777&gt;=5,VLOOKUP(F777,KeyValues!$G$2:$H$601,2),VLOOKUP(F777,KeyValues!$M$2:$N$20,2))</f>
        <v>Whismur</v>
      </c>
    </row>
    <row r="778" spans="1:7" x14ac:dyDescent="0.25">
      <c r="A778" t="s">
        <v>3315</v>
      </c>
      <c r="B778" s="5">
        <v>778</v>
      </c>
      <c r="C778" s="6" t="str">
        <f>VLOOKUP($B778+443,KeyValues!$J$2:$K$1401,2)</f>
        <v>Nice Bangle</v>
      </c>
      <c r="D778">
        <f t="shared" si="24"/>
        <v>8</v>
      </c>
      <c r="E778" s="7" t="str">
        <f>VLOOKUP($D778,KeyValues!$P$2:$Q$12,2)</f>
        <v>3* - P</v>
      </c>
      <c r="F778" s="2">
        <f t="shared" si="25"/>
        <v>321</v>
      </c>
      <c r="G778" s="8" t="str">
        <f>IF($D778&gt;=5,VLOOKUP(F778,KeyValues!$G$2:$H$601,2),VLOOKUP(F778,KeyValues!$M$2:$N$20,2))</f>
        <v>Whismur</v>
      </c>
    </row>
    <row r="779" spans="1:7" x14ac:dyDescent="0.25">
      <c r="A779" t="s">
        <v>3314</v>
      </c>
      <c r="B779" s="5">
        <v>779</v>
      </c>
      <c r="C779" s="6" t="str">
        <f>VLOOKUP($B779+443,KeyValues!$J$2:$K$1401,2)</f>
        <v>Great Torc</v>
      </c>
      <c r="D779">
        <f t="shared" si="24"/>
        <v>8</v>
      </c>
      <c r="E779" s="7" t="str">
        <f>VLOOKUP($D779,KeyValues!$P$2:$Q$12,2)</f>
        <v>3* - P</v>
      </c>
      <c r="F779" s="2">
        <f t="shared" si="25"/>
        <v>321</v>
      </c>
      <c r="G779" s="8" t="str">
        <f>IF($D779&gt;=5,VLOOKUP(F779,KeyValues!$G$2:$H$601,2),VLOOKUP(F779,KeyValues!$M$2:$N$20,2))</f>
        <v>Whismur</v>
      </c>
    </row>
    <row r="780" spans="1:7" x14ac:dyDescent="0.25">
      <c r="A780" t="s">
        <v>3313</v>
      </c>
      <c r="B780" s="5">
        <v>780</v>
      </c>
      <c r="C780" s="6" t="str">
        <f>VLOOKUP($B780+443,KeyValues!$J$2:$K$1401,2)</f>
        <v>Makuhit-Belt</v>
      </c>
      <c r="D780">
        <f t="shared" si="24"/>
        <v>8</v>
      </c>
      <c r="E780" s="7" t="str">
        <f>VLOOKUP($D780,KeyValues!$P$2:$Q$12,2)</f>
        <v>3* - P</v>
      </c>
      <c r="F780" s="2">
        <f t="shared" si="25"/>
        <v>324</v>
      </c>
      <c r="G780" s="8" t="str">
        <f>IF($D780&gt;=5,VLOOKUP(F780,KeyValues!$G$2:$H$601,2),VLOOKUP(F780,KeyValues!$M$2:$N$20,2))</f>
        <v>Makuhita</v>
      </c>
    </row>
    <row r="781" spans="1:7" x14ac:dyDescent="0.25">
      <c r="A781" t="s">
        <v>3312</v>
      </c>
      <c r="B781" s="5">
        <v>781</v>
      </c>
      <c r="C781" s="6" t="str">
        <f>VLOOKUP($B781+443,KeyValues!$J$2:$K$1401,2)</f>
        <v>Thrust Belt</v>
      </c>
      <c r="D781">
        <f t="shared" si="24"/>
        <v>8</v>
      </c>
      <c r="E781" s="7" t="str">
        <f>VLOOKUP($D781,KeyValues!$P$2:$Q$12,2)</f>
        <v>3* - P</v>
      </c>
      <c r="F781" s="2">
        <f t="shared" si="25"/>
        <v>324</v>
      </c>
      <c r="G781" s="8" t="str">
        <f>IF($D781&gt;=5,VLOOKUP(F781,KeyValues!$G$2:$H$601,2),VLOOKUP(F781,KeyValues!$M$2:$N$20,2))</f>
        <v>Makuhita</v>
      </c>
    </row>
    <row r="782" spans="1:7" x14ac:dyDescent="0.25">
      <c r="A782" t="s">
        <v>3311</v>
      </c>
      <c r="B782" s="5">
        <v>782</v>
      </c>
      <c r="C782" s="6" t="str">
        <f>VLOOKUP($B782+443,KeyValues!$J$2:$K$1401,2)</f>
        <v>Nose-Torc</v>
      </c>
      <c r="D782">
        <f t="shared" si="24"/>
        <v>8</v>
      </c>
      <c r="E782" s="7" t="str">
        <f>VLOOKUP($D782,KeyValues!$P$2:$Q$12,2)</f>
        <v>3* - P</v>
      </c>
      <c r="F782" s="2">
        <f t="shared" si="25"/>
        <v>327</v>
      </c>
      <c r="G782" s="8" t="str">
        <f>IF($D782&gt;=5,VLOOKUP(F782,KeyValues!$G$2:$H$601,2),VLOOKUP(F782,KeyValues!$M$2:$N$20,2))</f>
        <v>Nosepass</v>
      </c>
    </row>
    <row r="783" spans="1:7" x14ac:dyDescent="0.25">
      <c r="A783" t="s">
        <v>3310</v>
      </c>
      <c r="B783" s="5">
        <v>783</v>
      </c>
      <c r="C783" s="6" t="str">
        <f>VLOOKUP($B783+443,KeyValues!$J$2:$K$1401,2)</f>
        <v>Sable-Scope</v>
      </c>
      <c r="D783">
        <f t="shared" si="24"/>
        <v>8</v>
      </c>
      <c r="E783" s="7" t="str">
        <f>VLOOKUP($D783,KeyValues!$P$2:$Q$12,2)</f>
        <v>3* - P</v>
      </c>
      <c r="F783" s="2">
        <f t="shared" si="25"/>
        <v>330</v>
      </c>
      <c r="G783" s="8" t="str">
        <f>IF($D783&gt;=5,VLOOKUP(F783,KeyValues!$G$2:$H$601,2),VLOOKUP(F783,KeyValues!$M$2:$N$20,2))</f>
        <v>Sableye</v>
      </c>
    </row>
    <row r="784" spans="1:7" x14ac:dyDescent="0.25">
      <c r="A784" t="s">
        <v>3309</v>
      </c>
      <c r="B784" s="5">
        <v>784</v>
      </c>
      <c r="C784" s="6" t="str">
        <f>VLOOKUP($B784+443,KeyValues!$J$2:$K$1401,2)</f>
        <v>Deceit Mask</v>
      </c>
      <c r="D784">
        <f t="shared" si="24"/>
        <v>8</v>
      </c>
      <c r="E784" s="7" t="str">
        <f>VLOOKUP($D784,KeyValues!$P$2:$Q$12,2)</f>
        <v>3* - P</v>
      </c>
      <c r="F784" s="2">
        <f t="shared" si="25"/>
        <v>331</v>
      </c>
      <c r="G784" s="8" t="str">
        <f>IF($D784&gt;=5,VLOOKUP(F784,KeyValues!$G$2:$H$601,2),VLOOKUP(F784,KeyValues!$M$2:$N$20,2))</f>
        <v>Mawile</v>
      </c>
    </row>
    <row r="785" spans="1:7" x14ac:dyDescent="0.25">
      <c r="A785" t="s">
        <v>3308</v>
      </c>
      <c r="B785" s="5">
        <v>785</v>
      </c>
      <c r="C785" s="6" t="str">
        <f>VLOOKUP($B785+443,KeyValues!$J$2:$K$1401,2)</f>
        <v>Iron Torc</v>
      </c>
      <c r="D785">
        <f t="shared" si="24"/>
        <v>8</v>
      </c>
      <c r="E785" s="7" t="str">
        <f>VLOOKUP($D785,KeyValues!$P$2:$Q$12,2)</f>
        <v>3* - P</v>
      </c>
      <c r="F785" s="2">
        <f t="shared" si="25"/>
        <v>332</v>
      </c>
      <c r="G785" s="8" t="str">
        <f>IF($D785&gt;=5,VLOOKUP(F785,KeyValues!$G$2:$H$601,2),VLOOKUP(F785,KeyValues!$M$2:$N$20,2))</f>
        <v>Aron</v>
      </c>
    </row>
    <row r="786" spans="1:7" x14ac:dyDescent="0.25">
      <c r="A786" t="s">
        <v>3307</v>
      </c>
      <c r="B786" s="5">
        <v>786</v>
      </c>
      <c r="C786" s="6" t="str">
        <f>VLOOKUP($B786+443,KeyValues!$J$2:$K$1401,2)</f>
        <v>Metal Bangle</v>
      </c>
      <c r="D786">
        <f t="shared" si="24"/>
        <v>8</v>
      </c>
      <c r="E786" s="7" t="str">
        <f>VLOOKUP($D786,KeyValues!$P$2:$Q$12,2)</f>
        <v>3* - P</v>
      </c>
      <c r="F786" s="2">
        <f t="shared" si="25"/>
        <v>332</v>
      </c>
      <c r="G786" s="8" t="str">
        <f>IF($D786&gt;=5,VLOOKUP(F786,KeyValues!$G$2:$H$601,2),VLOOKUP(F786,KeyValues!$M$2:$N$20,2))</f>
        <v>Aron</v>
      </c>
    </row>
    <row r="787" spans="1:7" x14ac:dyDescent="0.25">
      <c r="A787" t="s">
        <v>3306</v>
      </c>
      <c r="B787" s="5">
        <v>787</v>
      </c>
      <c r="C787" s="6" t="str">
        <f>VLOOKUP($B787+443,KeyValues!$J$2:$K$1401,2)</f>
        <v>Iron Helmet</v>
      </c>
      <c r="D787">
        <f t="shared" si="24"/>
        <v>8</v>
      </c>
      <c r="E787" s="7" t="str">
        <f>VLOOKUP($D787,KeyValues!$P$2:$Q$12,2)</f>
        <v>3* - P</v>
      </c>
      <c r="F787" s="2">
        <f t="shared" si="25"/>
        <v>332</v>
      </c>
      <c r="G787" s="8" t="str">
        <f>IF($D787&gt;=5,VLOOKUP(F787,KeyValues!$G$2:$H$601,2),VLOOKUP(F787,KeyValues!$M$2:$N$20,2))</f>
        <v>Aron</v>
      </c>
    </row>
    <row r="788" spans="1:7" x14ac:dyDescent="0.25">
      <c r="A788" t="s">
        <v>3305</v>
      </c>
      <c r="B788" s="5">
        <v>788</v>
      </c>
      <c r="C788" s="6" t="str">
        <f>VLOOKUP($B788+443,KeyValues!$J$2:$K$1401,2)</f>
        <v>Intuit Bow</v>
      </c>
      <c r="D788">
        <f t="shared" si="24"/>
        <v>8</v>
      </c>
      <c r="E788" s="7" t="str">
        <f>VLOOKUP($D788,KeyValues!$P$2:$Q$12,2)</f>
        <v>3* - P</v>
      </c>
      <c r="F788" s="2">
        <f t="shared" si="25"/>
        <v>335</v>
      </c>
      <c r="G788" s="8" t="str">
        <f>IF($D788&gt;=5,VLOOKUP(F788,KeyValues!$G$2:$H$601,2),VLOOKUP(F788,KeyValues!$M$2:$N$20,2))</f>
        <v>Meditite</v>
      </c>
    </row>
    <row r="789" spans="1:7" x14ac:dyDescent="0.25">
      <c r="A789" t="s">
        <v>3304</v>
      </c>
      <c r="B789" s="5">
        <v>789</v>
      </c>
      <c r="C789" s="6" t="str">
        <f>VLOOKUP($B789+443,KeyValues!$J$2:$K$1401,2)</f>
        <v>Ponder Sash</v>
      </c>
      <c r="D789">
        <f t="shared" si="24"/>
        <v>8</v>
      </c>
      <c r="E789" s="7" t="str">
        <f>VLOOKUP($D789,KeyValues!$P$2:$Q$12,2)</f>
        <v>3* - P</v>
      </c>
      <c r="F789" s="2">
        <f t="shared" si="25"/>
        <v>335</v>
      </c>
      <c r="G789" s="8" t="str">
        <f>IF($D789&gt;=5,VLOOKUP(F789,KeyValues!$G$2:$H$601,2),VLOOKUP(F789,KeyValues!$M$2:$N$20,2))</f>
        <v>Meditite</v>
      </c>
    </row>
    <row r="790" spans="1:7" x14ac:dyDescent="0.25">
      <c r="A790" t="s">
        <v>3303</v>
      </c>
      <c r="B790" s="5">
        <v>790</v>
      </c>
      <c r="C790" s="6" t="str">
        <f>VLOOKUP($B790+443,KeyValues!$J$2:$K$1401,2)</f>
        <v>Punish Torc</v>
      </c>
      <c r="D790">
        <f t="shared" si="24"/>
        <v>8</v>
      </c>
      <c r="E790" s="7" t="str">
        <f>VLOOKUP($D790,KeyValues!$P$2:$Q$12,2)</f>
        <v>3* - P</v>
      </c>
      <c r="F790" s="2">
        <f t="shared" si="25"/>
        <v>337</v>
      </c>
      <c r="G790" s="8" t="str">
        <f>IF($D790&gt;=5,VLOOKUP(F790,KeyValues!$G$2:$H$601,2),VLOOKUP(F790,KeyValues!$M$2:$N$20,2))</f>
        <v>Electrike</v>
      </c>
    </row>
    <row r="791" spans="1:7" x14ac:dyDescent="0.25">
      <c r="A791" t="s">
        <v>3302</v>
      </c>
      <c r="B791" s="5">
        <v>791</v>
      </c>
      <c r="C791" s="6" t="str">
        <f>VLOOKUP($B791+443,KeyValues!$J$2:$K$1401,2)</f>
        <v>Protect Mask</v>
      </c>
      <c r="D791">
        <f t="shared" si="24"/>
        <v>8</v>
      </c>
      <c r="E791" s="7" t="str">
        <f>VLOOKUP($D791,KeyValues!$P$2:$Q$12,2)</f>
        <v>3* - P</v>
      </c>
      <c r="F791" s="2">
        <f t="shared" si="25"/>
        <v>337</v>
      </c>
      <c r="G791" s="8" t="str">
        <f>IF($D791&gt;=5,VLOOKUP(F791,KeyValues!$G$2:$H$601,2),VLOOKUP(F791,KeyValues!$M$2:$N$20,2))</f>
        <v>Electrike</v>
      </c>
    </row>
    <row r="792" spans="1:7" x14ac:dyDescent="0.25">
      <c r="A792" t="s">
        <v>3301</v>
      </c>
      <c r="B792" s="5">
        <v>792</v>
      </c>
      <c r="C792" s="6" t="str">
        <f>VLOOKUP($B792+443,KeyValues!$J$2:$K$1401,2)</f>
        <v>Neon Scarf</v>
      </c>
      <c r="D792">
        <f t="shared" si="24"/>
        <v>8</v>
      </c>
      <c r="E792" s="7" t="str">
        <f>VLOOKUP($D792,KeyValues!$P$2:$Q$12,2)</f>
        <v>3* - P</v>
      </c>
      <c r="F792" s="2">
        <f t="shared" si="25"/>
        <v>341</v>
      </c>
      <c r="G792" s="8" t="str">
        <f>IF($D792&gt;=5,VLOOKUP(F792,KeyValues!$G$2:$H$601,2),VLOOKUP(F792,KeyValues!$M$2:$N$20,2))</f>
        <v>Volbeat</v>
      </c>
    </row>
    <row r="793" spans="1:7" x14ac:dyDescent="0.25">
      <c r="A793" t="s">
        <v>3300</v>
      </c>
      <c r="B793" s="5">
        <v>793</v>
      </c>
      <c r="C793" s="6" t="str">
        <f>VLOOKUP($B793+443,KeyValues!$J$2:$K$1401,2)</f>
        <v>Evening Bow</v>
      </c>
      <c r="D793">
        <f t="shared" si="24"/>
        <v>8</v>
      </c>
      <c r="E793" s="7" t="str">
        <f>VLOOKUP($D793,KeyValues!$P$2:$Q$12,2)</f>
        <v>3* - P</v>
      </c>
      <c r="F793" s="2">
        <f t="shared" si="25"/>
        <v>342</v>
      </c>
      <c r="G793" s="8" t="str">
        <f>IF($D793&gt;=5,VLOOKUP(F793,KeyValues!$G$2:$H$601,2),VLOOKUP(F793,KeyValues!$M$2:$N$20,2))</f>
        <v>Illumise</v>
      </c>
    </row>
    <row r="794" spans="1:7" x14ac:dyDescent="0.25">
      <c r="A794" t="s">
        <v>3299</v>
      </c>
      <c r="B794" s="5">
        <v>794</v>
      </c>
      <c r="C794" s="6" t="str">
        <f>VLOOKUP($B794+443,KeyValues!$J$2:$K$1401,2)</f>
        <v>Thorned Torc</v>
      </c>
      <c r="D794">
        <f t="shared" si="24"/>
        <v>8</v>
      </c>
      <c r="E794" s="7" t="str">
        <f>VLOOKUP($D794,KeyValues!$P$2:$Q$12,2)</f>
        <v>3* - P</v>
      </c>
      <c r="F794" s="2">
        <f t="shared" si="25"/>
        <v>441</v>
      </c>
      <c r="G794" s="8" t="str">
        <f>IF($D794&gt;=5,VLOOKUP(F794,KeyValues!$G$2:$H$601,2),VLOOKUP(F794,KeyValues!$M$2:$N$20,2))</f>
        <v>Budew</v>
      </c>
    </row>
    <row r="795" spans="1:7" x14ac:dyDescent="0.25">
      <c r="A795" t="s">
        <v>3298</v>
      </c>
      <c r="B795" s="5">
        <v>795</v>
      </c>
      <c r="C795" s="6" t="str">
        <f>VLOOKUP($B795+443,KeyValues!$J$2:$K$1401,2)</f>
        <v>Gulpin Bow</v>
      </c>
      <c r="D795">
        <f t="shared" si="24"/>
        <v>8</v>
      </c>
      <c r="E795" s="7" t="str">
        <f>VLOOKUP($D795,KeyValues!$P$2:$Q$12,2)</f>
        <v>3* - P</v>
      </c>
      <c r="F795" s="2">
        <f t="shared" si="25"/>
        <v>344</v>
      </c>
      <c r="G795" s="8" t="str">
        <f>IF($D795&gt;=5,VLOOKUP(F795,KeyValues!$G$2:$H$601,2),VLOOKUP(F795,KeyValues!$M$2:$N$20,2))</f>
        <v>Gulpin</v>
      </c>
    </row>
    <row r="796" spans="1:7" x14ac:dyDescent="0.25">
      <c r="A796" t="s">
        <v>3297</v>
      </c>
      <c r="B796" s="5">
        <v>796</v>
      </c>
      <c r="C796" s="6" t="str">
        <f>VLOOKUP($B796+443,KeyValues!$J$2:$K$1401,2)</f>
        <v>Swalot Belt</v>
      </c>
      <c r="D796">
        <f t="shared" si="24"/>
        <v>8</v>
      </c>
      <c r="E796" s="7" t="str">
        <f>VLOOKUP($D796,KeyValues!$P$2:$Q$12,2)</f>
        <v>3* - P</v>
      </c>
      <c r="F796" s="2">
        <f t="shared" si="25"/>
        <v>344</v>
      </c>
      <c r="G796" s="8" t="str">
        <f>IF($D796&gt;=5,VLOOKUP(F796,KeyValues!$G$2:$H$601,2),VLOOKUP(F796,KeyValues!$M$2:$N$20,2))</f>
        <v>Gulpin</v>
      </c>
    </row>
    <row r="797" spans="1:7" x14ac:dyDescent="0.25">
      <c r="A797" t="s">
        <v>3296</v>
      </c>
      <c r="B797" s="5">
        <v>797</v>
      </c>
      <c r="C797" s="6" t="str">
        <f>VLOOKUP($B797+443,KeyValues!$J$2:$K$1401,2)</f>
        <v>Carva-Sash</v>
      </c>
      <c r="D797">
        <f t="shared" si="24"/>
        <v>8</v>
      </c>
      <c r="E797" s="7" t="str">
        <f>VLOOKUP($D797,KeyValues!$P$2:$Q$12,2)</f>
        <v>3* - P</v>
      </c>
      <c r="F797" s="2">
        <f t="shared" si="25"/>
        <v>346</v>
      </c>
      <c r="G797" s="8" t="str">
        <f>IF($D797&gt;=5,VLOOKUP(F797,KeyValues!$G$2:$H$601,2),VLOOKUP(F797,KeyValues!$M$2:$N$20,2))</f>
        <v>Carvanha</v>
      </c>
    </row>
    <row r="798" spans="1:7" x14ac:dyDescent="0.25">
      <c r="A798" t="s">
        <v>3295</v>
      </c>
      <c r="B798" s="5">
        <v>798</v>
      </c>
      <c r="C798" s="6" t="str">
        <f>VLOOKUP($B798+443,KeyValues!$J$2:$K$1401,2)</f>
        <v>Vicious Bow</v>
      </c>
      <c r="D798">
        <f t="shared" si="24"/>
        <v>8</v>
      </c>
      <c r="E798" s="7" t="str">
        <f>VLOOKUP($D798,KeyValues!$P$2:$Q$12,2)</f>
        <v>3* - P</v>
      </c>
      <c r="F798" s="2">
        <f t="shared" si="25"/>
        <v>346</v>
      </c>
      <c r="G798" s="8" t="str">
        <f>IF($D798&gt;=5,VLOOKUP(F798,KeyValues!$G$2:$H$601,2),VLOOKUP(F798,KeyValues!$M$2:$N$20,2))</f>
        <v>Carvanha</v>
      </c>
    </row>
    <row r="799" spans="1:7" x14ac:dyDescent="0.25">
      <c r="A799" t="s">
        <v>3294</v>
      </c>
      <c r="B799" s="5">
        <v>799</v>
      </c>
      <c r="C799" s="6" t="str">
        <f>VLOOKUP($B799+443,KeyValues!$J$2:$K$1401,2)</f>
        <v>Spout Scarf</v>
      </c>
      <c r="D799">
        <f t="shared" si="24"/>
        <v>8</v>
      </c>
      <c r="E799" s="7" t="str">
        <f>VLOOKUP($D799,KeyValues!$P$2:$Q$12,2)</f>
        <v>3* - P</v>
      </c>
      <c r="F799" s="2">
        <f t="shared" si="25"/>
        <v>348</v>
      </c>
      <c r="G799" s="8" t="str">
        <f>IF($D799&gt;=5,VLOOKUP(F799,KeyValues!$G$2:$H$601,2),VLOOKUP(F799,KeyValues!$M$2:$N$20,2))</f>
        <v>Wailmer</v>
      </c>
    </row>
    <row r="800" spans="1:7" x14ac:dyDescent="0.25">
      <c r="A800" t="s">
        <v>3293</v>
      </c>
      <c r="B800" s="5">
        <v>800</v>
      </c>
      <c r="C800" s="6" t="str">
        <f>VLOOKUP($B800+443,KeyValues!$J$2:$K$1401,2)</f>
        <v>Huge Bow</v>
      </c>
      <c r="D800">
        <f t="shared" si="24"/>
        <v>8</v>
      </c>
      <c r="E800" s="7" t="str">
        <f>VLOOKUP($D800,KeyValues!$P$2:$Q$12,2)</f>
        <v>3* - P</v>
      </c>
      <c r="F800" s="2">
        <f t="shared" si="25"/>
        <v>348</v>
      </c>
      <c r="G800" s="8" t="str">
        <f>IF($D800&gt;=5,VLOOKUP(F800,KeyValues!$G$2:$H$601,2),VLOOKUP(F800,KeyValues!$M$2:$N$20,2))</f>
        <v>Wailmer</v>
      </c>
    </row>
    <row r="801" spans="1:7" x14ac:dyDescent="0.25">
      <c r="A801" t="s">
        <v>3292</v>
      </c>
      <c r="B801" s="5">
        <v>801</v>
      </c>
      <c r="C801" s="6" t="str">
        <f>VLOOKUP($B801+443,KeyValues!$J$2:$K$1401,2)</f>
        <v>Numel Bow</v>
      </c>
      <c r="D801">
        <f t="shared" si="24"/>
        <v>8</v>
      </c>
      <c r="E801" s="7" t="str">
        <f>VLOOKUP($D801,KeyValues!$P$2:$Q$12,2)</f>
        <v>3* - P</v>
      </c>
      <c r="F801" s="2">
        <f t="shared" si="25"/>
        <v>350</v>
      </c>
      <c r="G801" s="8" t="str">
        <f>IF($D801&gt;=5,VLOOKUP(F801,KeyValues!$G$2:$H$601,2),VLOOKUP(F801,KeyValues!$M$2:$N$20,2))</f>
        <v>Numel</v>
      </c>
    </row>
    <row r="802" spans="1:7" x14ac:dyDescent="0.25">
      <c r="A802" t="s">
        <v>3291</v>
      </c>
      <c r="B802" s="5">
        <v>802</v>
      </c>
      <c r="C802" s="6" t="str">
        <f>VLOOKUP($B802+443,KeyValues!$J$2:$K$1401,2)</f>
        <v>Erupt Scarf</v>
      </c>
      <c r="D802">
        <f t="shared" si="24"/>
        <v>8</v>
      </c>
      <c r="E802" s="7" t="str">
        <f>VLOOKUP($D802,KeyValues!$P$2:$Q$12,2)</f>
        <v>3* - P</v>
      </c>
      <c r="F802" s="2">
        <f t="shared" si="25"/>
        <v>350</v>
      </c>
      <c r="G802" s="8" t="str">
        <f>IF($D802&gt;=5,VLOOKUP(F802,KeyValues!$G$2:$H$601,2),VLOOKUP(F802,KeyValues!$M$2:$N$20,2))</f>
        <v>Numel</v>
      </c>
    </row>
    <row r="803" spans="1:7" x14ac:dyDescent="0.25">
      <c r="A803" t="s">
        <v>3290</v>
      </c>
      <c r="B803" s="5">
        <v>803</v>
      </c>
      <c r="C803" s="6" t="str">
        <f>VLOOKUP($B803+443,KeyValues!$J$2:$K$1401,2)</f>
        <v>Sooty Sash</v>
      </c>
      <c r="D803">
        <f t="shared" si="24"/>
        <v>8</v>
      </c>
      <c r="E803" s="7" t="str">
        <f>VLOOKUP($D803,KeyValues!$P$2:$Q$12,2)</f>
        <v>3* - P</v>
      </c>
      <c r="F803" s="2">
        <f t="shared" si="25"/>
        <v>352</v>
      </c>
      <c r="G803" s="8" t="str">
        <f>IF($D803&gt;=5,VLOOKUP(F803,KeyValues!$G$2:$H$601,2),VLOOKUP(F803,KeyValues!$M$2:$N$20,2))</f>
        <v>Torkoal</v>
      </c>
    </row>
    <row r="804" spans="1:7" x14ac:dyDescent="0.25">
      <c r="A804" t="s">
        <v>3289</v>
      </c>
      <c r="B804" s="5">
        <v>804</v>
      </c>
      <c r="C804" s="6" t="str">
        <f>VLOOKUP($B804+443,KeyValues!$J$2:$K$1401,2)</f>
        <v>Spring Bow</v>
      </c>
      <c r="D804">
        <f t="shared" si="24"/>
        <v>8</v>
      </c>
      <c r="E804" s="7" t="str">
        <f>VLOOKUP($D804,KeyValues!$P$2:$Q$12,2)</f>
        <v>3* - P</v>
      </c>
      <c r="F804" s="2">
        <f t="shared" si="25"/>
        <v>353</v>
      </c>
      <c r="G804" s="8" t="str">
        <f>IF($D804&gt;=5,VLOOKUP(F804,KeyValues!$G$2:$H$601,2),VLOOKUP(F804,KeyValues!$M$2:$N$20,2))</f>
        <v>Spoink</v>
      </c>
    </row>
    <row r="805" spans="1:7" x14ac:dyDescent="0.25">
      <c r="A805" t="s">
        <v>3288</v>
      </c>
      <c r="B805" s="5">
        <v>805</v>
      </c>
      <c r="C805" s="6" t="str">
        <f>VLOOKUP($B805+443,KeyValues!$J$2:$K$1401,2)</f>
        <v>Scheme Scarf</v>
      </c>
      <c r="D805">
        <f t="shared" si="24"/>
        <v>8</v>
      </c>
      <c r="E805" s="7" t="str">
        <f>VLOOKUP($D805,KeyValues!$P$2:$Q$12,2)</f>
        <v>3* - P</v>
      </c>
      <c r="F805" s="2">
        <f t="shared" si="25"/>
        <v>353</v>
      </c>
      <c r="G805" s="8" t="str">
        <f>IF($D805&gt;=5,VLOOKUP(F805,KeyValues!$G$2:$H$601,2),VLOOKUP(F805,KeyValues!$M$2:$N$20,2))</f>
        <v>Spoink</v>
      </c>
    </row>
    <row r="806" spans="1:7" x14ac:dyDescent="0.25">
      <c r="A806" t="s">
        <v>3287</v>
      </c>
      <c r="B806" s="5">
        <v>806</v>
      </c>
      <c r="C806" s="6" t="str">
        <f>VLOOKUP($B806+443,KeyValues!$J$2:$K$1401,2)</f>
        <v>Hula Bow</v>
      </c>
      <c r="D806">
        <f t="shared" si="24"/>
        <v>8</v>
      </c>
      <c r="E806" s="7" t="str">
        <f>VLOOKUP($D806,KeyValues!$P$2:$Q$12,2)</f>
        <v>3* - P</v>
      </c>
      <c r="F806" s="2">
        <f t="shared" si="25"/>
        <v>355</v>
      </c>
      <c r="G806" s="8" t="str">
        <f>IF($D806&gt;=5,VLOOKUP(F806,KeyValues!$G$2:$H$601,2),VLOOKUP(F806,KeyValues!$M$2:$N$20,2))</f>
        <v>Spinda</v>
      </c>
    </row>
    <row r="807" spans="1:7" x14ac:dyDescent="0.25">
      <c r="A807" t="s">
        <v>3286</v>
      </c>
      <c r="B807" s="5">
        <v>807</v>
      </c>
      <c r="C807" s="6" t="str">
        <f>VLOOKUP($B807+443,KeyValues!$J$2:$K$1401,2)</f>
        <v>Desert Bow</v>
      </c>
      <c r="D807">
        <f t="shared" si="24"/>
        <v>8</v>
      </c>
      <c r="E807" s="7" t="str">
        <f>VLOOKUP($D807,KeyValues!$P$2:$Q$12,2)</f>
        <v>3* - P</v>
      </c>
      <c r="F807" s="2">
        <f t="shared" si="25"/>
        <v>356</v>
      </c>
      <c r="G807" s="8" t="str">
        <f>IF($D807&gt;=5,VLOOKUP(F807,KeyValues!$G$2:$H$601,2),VLOOKUP(F807,KeyValues!$M$2:$N$20,2))</f>
        <v>Trapinch</v>
      </c>
    </row>
    <row r="808" spans="1:7" x14ac:dyDescent="0.25">
      <c r="A808" t="s">
        <v>3285</v>
      </c>
      <c r="B808" s="5">
        <v>808</v>
      </c>
      <c r="C808" s="6" t="str">
        <f>VLOOKUP($B808+443,KeyValues!$J$2:$K$1401,2)</f>
        <v>Vibra Scarf</v>
      </c>
      <c r="D808">
        <f t="shared" si="24"/>
        <v>8</v>
      </c>
      <c r="E808" s="7" t="str">
        <f>VLOOKUP($D808,KeyValues!$P$2:$Q$12,2)</f>
        <v>3* - P</v>
      </c>
      <c r="F808" s="2">
        <f t="shared" si="25"/>
        <v>356</v>
      </c>
      <c r="G808" s="8" t="str">
        <f>IF($D808&gt;=5,VLOOKUP(F808,KeyValues!$G$2:$H$601,2),VLOOKUP(F808,KeyValues!$M$2:$N$20,2))</f>
        <v>Trapinch</v>
      </c>
    </row>
    <row r="809" spans="1:7" x14ac:dyDescent="0.25">
      <c r="A809" t="s">
        <v>3284</v>
      </c>
      <c r="B809" s="5">
        <v>809</v>
      </c>
      <c r="C809" s="6" t="str">
        <f>VLOOKUP($B809+443,KeyValues!$J$2:$K$1401,2)</f>
        <v>Red Glasses</v>
      </c>
      <c r="D809">
        <f t="shared" si="24"/>
        <v>8</v>
      </c>
      <c r="E809" s="7" t="str">
        <f>VLOOKUP($D809,KeyValues!$P$2:$Q$12,2)</f>
        <v>3* - P</v>
      </c>
      <c r="F809" s="2">
        <f t="shared" si="25"/>
        <v>356</v>
      </c>
      <c r="G809" s="8" t="str">
        <f>IF($D809&gt;=5,VLOOKUP(F809,KeyValues!$G$2:$H$601,2),VLOOKUP(F809,KeyValues!$M$2:$N$20,2))</f>
        <v>Trapinch</v>
      </c>
    </row>
    <row r="810" spans="1:7" x14ac:dyDescent="0.25">
      <c r="A810" t="s">
        <v>3283</v>
      </c>
      <c r="B810" s="5">
        <v>810</v>
      </c>
      <c r="C810" s="6" t="str">
        <f>VLOOKUP($B810+443,KeyValues!$J$2:$K$1401,2)</f>
        <v>Desert Sash</v>
      </c>
      <c r="D810">
        <f t="shared" si="24"/>
        <v>8</v>
      </c>
      <c r="E810" s="7" t="str">
        <f>VLOOKUP($D810,KeyValues!$P$2:$Q$12,2)</f>
        <v>3* - P</v>
      </c>
      <c r="F810" s="2">
        <f t="shared" si="25"/>
        <v>359</v>
      </c>
      <c r="G810" s="8" t="str">
        <f>IF($D810&gt;=5,VLOOKUP(F810,KeyValues!$G$2:$H$601,2),VLOOKUP(F810,KeyValues!$M$2:$N$20,2))</f>
        <v>Cacnea</v>
      </c>
    </row>
    <row r="811" spans="1:7" x14ac:dyDescent="0.25">
      <c r="A811" t="s">
        <v>3282</v>
      </c>
      <c r="B811" s="5">
        <v>811</v>
      </c>
      <c r="C811" s="6" t="str">
        <f>VLOOKUP($B811+443,KeyValues!$J$2:$K$1401,2)</f>
        <v>Cacturne Hat</v>
      </c>
      <c r="D811">
        <f t="shared" si="24"/>
        <v>8</v>
      </c>
      <c r="E811" s="7" t="str">
        <f>VLOOKUP($D811,KeyValues!$P$2:$Q$12,2)</f>
        <v>3* - P</v>
      </c>
      <c r="F811" s="2">
        <f t="shared" si="25"/>
        <v>359</v>
      </c>
      <c r="G811" s="8" t="str">
        <f>IF($D811&gt;=5,VLOOKUP(F811,KeyValues!$G$2:$H$601,2),VLOOKUP(F811,KeyValues!$M$2:$N$20,2))</f>
        <v>Cacnea</v>
      </c>
    </row>
    <row r="812" spans="1:7" x14ac:dyDescent="0.25">
      <c r="A812" t="s">
        <v>3281</v>
      </c>
      <c r="B812" s="5">
        <v>812</v>
      </c>
      <c r="C812" s="6" t="str">
        <f>VLOOKUP($B812+443,KeyValues!$J$2:$K$1401,2)</f>
        <v>Tuft Bow</v>
      </c>
      <c r="D812">
        <f t="shared" si="24"/>
        <v>8</v>
      </c>
      <c r="E812" s="7" t="str">
        <f>VLOOKUP($D812,KeyValues!$P$2:$Q$12,2)</f>
        <v>3* - P</v>
      </c>
      <c r="F812" s="2">
        <f t="shared" si="25"/>
        <v>361</v>
      </c>
      <c r="G812" s="8" t="str">
        <f>IF($D812&gt;=5,VLOOKUP(F812,KeyValues!$G$2:$H$601,2),VLOOKUP(F812,KeyValues!$M$2:$N$20,2))</f>
        <v>Swablu</v>
      </c>
    </row>
    <row r="813" spans="1:7" x14ac:dyDescent="0.25">
      <c r="A813" t="s">
        <v>3280</v>
      </c>
      <c r="B813" s="5">
        <v>813</v>
      </c>
      <c r="C813" s="6" t="str">
        <f>VLOOKUP($B813+443,KeyValues!$J$2:$K$1401,2)</f>
        <v>Cloud Ruff</v>
      </c>
      <c r="D813">
        <f t="shared" si="24"/>
        <v>8</v>
      </c>
      <c r="E813" s="7" t="str">
        <f>VLOOKUP($D813,KeyValues!$P$2:$Q$12,2)</f>
        <v>3* - P</v>
      </c>
      <c r="F813" s="2">
        <f t="shared" si="25"/>
        <v>361</v>
      </c>
      <c r="G813" s="8" t="str">
        <f>IF($D813&gt;=5,VLOOKUP(F813,KeyValues!$G$2:$H$601,2),VLOOKUP(F813,KeyValues!$M$2:$N$20,2))</f>
        <v>Swablu</v>
      </c>
    </row>
    <row r="814" spans="1:7" x14ac:dyDescent="0.25">
      <c r="A814" t="s">
        <v>3279</v>
      </c>
      <c r="B814" s="5">
        <v>814</v>
      </c>
      <c r="C814" s="6" t="str">
        <f>VLOOKUP($B814+443,KeyValues!$J$2:$K$1401,2)</f>
        <v>Strong Sash</v>
      </c>
      <c r="D814">
        <f t="shared" si="24"/>
        <v>8</v>
      </c>
      <c r="E814" s="7" t="str">
        <f>VLOOKUP($D814,KeyValues!$P$2:$Q$12,2)</f>
        <v>3* - P</v>
      </c>
      <c r="F814" s="2">
        <f t="shared" si="25"/>
        <v>363</v>
      </c>
      <c r="G814" s="8" t="str">
        <f>IF($D814&gt;=5,VLOOKUP(F814,KeyValues!$G$2:$H$601,2),VLOOKUP(F814,KeyValues!$M$2:$N$20,2))</f>
        <v>Zangoose</v>
      </c>
    </row>
    <row r="815" spans="1:7" x14ac:dyDescent="0.25">
      <c r="A815" t="s">
        <v>3278</v>
      </c>
      <c r="B815" s="5">
        <v>815</v>
      </c>
      <c r="C815" s="6" t="str">
        <f>VLOOKUP($B815+443,KeyValues!$J$2:$K$1401,2)</f>
        <v>Seviper Bow</v>
      </c>
      <c r="D815">
        <f t="shared" si="24"/>
        <v>8</v>
      </c>
      <c r="E815" s="7" t="str">
        <f>VLOOKUP($D815,KeyValues!$P$2:$Q$12,2)</f>
        <v>3* - P</v>
      </c>
      <c r="F815" s="2">
        <f t="shared" si="25"/>
        <v>364</v>
      </c>
      <c r="G815" s="8" t="str">
        <f>IF($D815&gt;=5,VLOOKUP(F815,KeyValues!$G$2:$H$601,2),VLOOKUP(F815,KeyValues!$M$2:$N$20,2))</f>
        <v>Seviper</v>
      </c>
    </row>
    <row r="816" spans="1:7" x14ac:dyDescent="0.25">
      <c r="A816" t="s">
        <v>3277</v>
      </c>
      <c r="B816" s="5">
        <v>816</v>
      </c>
      <c r="C816" s="6" t="str">
        <f>VLOOKUP($B816+443,KeyValues!$J$2:$K$1401,2)</f>
        <v>Lunaton-Torc</v>
      </c>
      <c r="D816">
        <f t="shared" si="24"/>
        <v>8</v>
      </c>
      <c r="E816" s="7" t="str">
        <f>VLOOKUP($D816,KeyValues!$P$2:$Q$12,2)</f>
        <v>3* - P</v>
      </c>
      <c r="F816" s="2">
        <f t="shared" si="25"/>
        <v>365</v>
      </c>
      <c r="G816" s="8" t="str">
        <f>IF($D816&gt;=5,VLOOKUP(F816,KeyValues!$G$2:$H$601,2),VLOOKUP(F816,KeyValues!$M$2:$N$20,2))</f>
        <v>Lunatone</v>
      </c>
    </row>
    <row r="817" spans="1:7" x14ac:dyDescent="0.25">
      <c r="A817" t="s">
        <v>3276</v>
      </c>
      <c r="B817" s="5">
        <v>817</v>
      </c>
      <c r="C817" s="6" t="str">
        <f>VLOOKUP($B817+443,KeyValues!$J$2:$K$1401,2)</f>
        <v>Solrock Bow</v>
      </c>
      <c r="D817">
        <f t="shared" si="24"/>
        <v>8</v>
      </c>
      <c r="E817" s="7" t="str">
        <f>VLOOKUP($D817,KeyValues!$P$2:$Q$12,2)</f>
        <v>3* - P</v>
      </c>
      <c r="F817" s="2">
        <f t="shared" si="25"/>
        <v>366</v>
      </c>
      <c r="G817" s="8" t="str">
        <f>IF($D817&gt;=5,VLOOKUP(F817,KeyValues!$G$2:$H$601,2),VLOOKUP(F817,KeyValues!$M$2:$N$20,2))</f>
        <v>Solrock</v>
      </c>
    </row>
    <row r="818" spans="1:7" x14ac:dyDescent="0.25">
      <c r="A818" t="s">
        <v>3275</v>
      </c>
      <c r="B818" s="5">
        <v>818</v>
      </c>
      <c r="C818" s="6" t="str">
        <f>VLOOKUP($B818+443,KeyValues!$J$2:$K$1401,2)</f>
        <v>Soak Scarf</v>
      </c>
      <c r="D818">
        <f t="shared" si="24"/>
        <v>8</v>
      </c>
      <c r="E818" s="7" t="str">
        <f>VLOOKUP($D818,KeyValues!$P$2:$Q$12,2)</f>
        <v>3* - P</v>
      </c>
      <c r="F818" s="2">
        <f t="shared" si="25"/>
        <v>367</v>
      </c>
      <c r="G818" s="8" t="str">
        <f>IF($D818&gt;=5,VLOOKUP(F818,KeyValues!$G$2:$H$601,2),VLOOKUP(F818,KeyValues!$M$2:$N$20,2))</f>
        <v>Barboach</v>
      </c>
    </row>
    <row r="819" spans="1:7" x14ac:dyDescent="0.25">
      <c r="A819" t="s">
        <v>3274</v>
      </c>
      <c r="B819" s="5">
        <v>819</v>
      </c>
      <c r="C819" s="6" t="str">
        <f>VLOOKUP($B819+443,KeyValues!$J$2:$K$1401,2)</f>
        <v>Whiscash Bow</v>
      </c>
      <c r="D819">
        <f t="shared" si="24"/>
        <v>8</v>
      </c>
      <c r="E819" s="7" t="str">
        <f>VLOOKUP($D819,KeyValues!$P$2:$Q$12,2)</f>
        <v>3* - P</v>
      </c>
      <c r="F819" s="2">
        <f t="shared" si="25"/>
        <v>367</v>
      </c>
      <c r="G819" s="8" t="str">
        <f>IF($D819&gt;=5,VLOOKUP(F819,KeyValues!$G$2:$H$601,2),VLOOKUP(F819,KeyValues!$M$2:$N$20,2))</f>
        <v>Barboach</v>
      </c>
    </row>
    <row r="820" spans="1:7" x14ac:dyDescent="0.25">
      <c r="A820" t="s">
        <v>3273</v>
      </c>
      <c r="B820" s="5">
        <v>820</v>
      </c>
      <c r="C820" s="6" t="str">
        <f>VLOOKUP($B820+443,KeyValues!$J$2:$K$1401,2)</f>
        <v>Bossy Scarf</v>
      </c>
      <c r="D820">
        <f t="shared" si="24"/>
        <v>8</v>
      </c>
      <c r="E820" s="7" t="str">
        <f>VLOOKUP($D820,KeyValues!$P$2:$Q$12,2)</f>
        <v>3* - P</v>
      </c>
      <c r="F820" s="2">
        <f t="shared" si="25"/>
        <v>369</v>
      </c>
      <c r="G820" s="8" t="str">
        <f>IF($D820&gt;=5,VLOOKUP(F820,KeyValues!$G$2:$H$601,2),VLOOKUP(F820,KeyValues!$M$2:$N$20,2))</f>
        <v>Corphish</v>
      </c>
    </row>
    <row r="821" spans="1:7" x14ac:dyDescent="0.25">
      <c r="A821" t="s">
        <v>3272</v>
      </c>
      <c r="B821" s="5">
        <v>821</v>
      </c>
      <c r="C821" s="6" t="str">
        <f>VLOOKUP($B821+443,KeyValues!$J$2:$K$1401,2)</f>
        <v>Cower Sash</v>
      </c>
      <c r="D821">
        <f t="shared" si="24"/>
        <v>8</v>
      </c>
      <c r="E821" s="7" t="str">
        <f>VLOOKUP($D821,KeyValues!$P$2:$Q$12,2)</f>
        <v>3* - P</v>
      </c>
      <c r="F821" s="2">
        <f t="shared" si="25"/>
        <v>369</v>
      </c>
      <c r="G821" s="8" t="str">
        <f>IF($D821&gt;=5,VLOOKUP(F821,KeyValues!$G$2:$H$601,2),VLOOKUP(F821,KeyValues!$M$2:$N$20,2))</f>
        <v>Corphish</v>
      </c>
    </row>
    <row r="822" spans="1:7" x14ac:dyDescent="0.25">
      <c r="A822" t="s">
        <v>3271</v>
      </c>
      <c r="B822" s="5">
        <v>822</v>
      </c>
      <c r="C822" s="6" t="str">
        <f>VLOOKUP($B822+443,KeyValues!$J$2:$K$1401,2)</f>
        <v>Bal-Brooch</v>
      </c>
      <c r="D822">
        <f t="shared" si="24"/>
        <v>8</v>
      </c>
      <c r="E822" s="7" t="str">
        <f>VLOOKUP($D822,KeyValues!$P$2:$Q$12,2)</f>
        <v>3* - P</v>
      </c>
      <c r="F822" s="2">
        <f t="shared" si="25"/>
        <v>371</v>
      </c>
      <c r="G822" s="8" t="str">
        <f>IF($D822&gt;=5,VLOOKUP(F822,KeyValues!$G$2:$H$601,2),VLOOKUP(F822,KeyValues!$M$2:$N$20,2))</f>
        <v>Baltoy</v>
      </c>
    </row>
    <row r="823" spans="1:7" x14ac:dyDescent="0.25">
      <c r="A823" t="s">
        <v>3270</v>
      </c>
      <c r="B823" s="5">
        <v>823</v>
      </c>
      <c r="C823" s="6" t="str">
        <f>VLOOKUP($B823+443,KeyValues!$J$2:$K$1401,2)</f>
        <v>Claydol Torc</v>
      </c>
      <c r="D823">
        <f t="shared" si="24"/>
        <v>8</v>
      </c>
      <c r="E823" s="7" t="str">
        <f>VLOOKUP($D823,KeyValues!$P$2:$Q$12,2)</f>
        <v>3* - P</v>
      </c>
      <c r="F823" s="2">
        <f t="shared" si="25"/>
        <v>371</v>
      </c>
      <c r="G823" s="8" t="str">
        <f>IF($D823&gt;=5,VLOOKUP(F823,KeyValues!$G$2:$H$601,2),VLOOKUP(F823,KeyValues!$M$2:$N$20,2))</f>
        <v>Baltoy</v>
      </c>
    </row>
    <row r="824" spans="1:7" x14ac:dyDescent="0.25">
      <c r="A824" t="s">
        <v>3269</v>
      </c>
      <c r="B824" s="5">
        <v>824</v>
      </c>
      <c r="C824" s="6" t="str">
        <f>VLOOKUP($B824+443,KeyValues!$J$2:$K$1401,2)</f>
        <v>Bind Scarf</v>
      </c>
      <c r="D824">
        <f t="shared" si="24"/>
        <v>8</v>
      </c>
      <c r="E824" s="7" t="str">
        <f>VLOOKUP($D824,KeyValues!$P$2:$Q$12,2)</f>
        <v>3* - P</v>
      </c>
      <c r="F824" s="2">
        <f t="shared" si="25"/>
        <v>373</v>
      </c>
      <c r="G824" s="8" t="str">
        <f>IF($D824&gt;=5,VLOOKUP(F824,KeyValues!$G$2:$H$601,2),VLOOKUP(F824,KeyValues!$M$2:$N$20,2))</f>
        <v>Lileep</v>
      </c>
    </row>
    <row r="825" spans="1:7" x14ac:dyDescent="0.25">
      <c r="A825" t="s">
        <v>3268</v>
      </c>
      <c r="B825" s="5">
        <v>825</v>
      </c>
      <c r="C825" s="6" t="str">
        <f>VLOOKUP($B825+443,KeyValues!$J$2:$K$1401,2)</f>
        <v>Cradily Bow</v>
      </c>
      <c r="D825">
        <f t="shared" si="24"/>
        <v>8</v>
      </c>
      <c r="E825" s="7" t="str">
        <f>VLOOKUP($D825,KeyValues!$P$2:$Q$12,2)</f>
        <v>3* - P</v>
      </c>
      <c r="F825" s="2">
        <f t="shared" si="25"/>
        <v>373</v>
      </c>
      <c r="G825" s="8" t="str">
        <f>IF($D825&gt;=5,VLOOKUP(F825,KeyValues!$G$2:$H$601,2),VLOOKUP(F825,KeyValues!$M$2:$N$20,2))</f>
        <v>Lileep</v>
      </c>
    </row>
    <row r="826" spans="1:7" x14ac:dyDescent="0.25">
      <c r="A826" t="s">
        <v>3267</v>
      </c>
      <c r="B826" s="5">
        <v>826</v>
      </c>
      <c r="C826" s="6" t="str">
        <f>VLOOKUP($B826+443,KeyValues!$J$2:$K$1401,2)</f>
        <v>Guard Claw</v>
      </c>
      <c r="D826">
        <f t="shared" si="24"/>
        <v>8</v>
      </c>
      <c r="E826" s="7" t="str">
        <f>VLOOKUP($D826,KeyValues!$P$2:$Q$12,2)</f>
        <v>3* - P</v>
      </c>
      <c r="F826" s="2">
        <f t="shared" si="25"/>
        <v>375</v>
      </c>
      <c r="G826" s="8" t="str">
        <f>IF($D826&gt;=5,VLOOKUP(F826,KeyValues!$G$2:$H$601,2),VLOOKUP(F826,KeyValues!$M$2:$N$20,2))</f>
        <v>Anorith</v>
      </c>
    </row>
    <row r="827" spans="1:7" x14ac:dyDescent="0.25">
      <c r="A827" t="s">
        <v>3266</v>
      </c>
      <c r="B827" s="5">
        <v>827</v>
      </c>
      <c r="C827" s="6" t="str">
        <f>VLOOKUP($B827+443,KeyValues!$J$2:$K$1401,2)</f>
        <v>Rigid Cape</v>
      </c>
      <c r="D827">
        <f t="shared" si="24"/>
        <v>8</v>
      </c>
      <c r="E827" s="7" t="str">
        <f>VLOOKUP($D827,KeyValues!$P$2:$Q$12,2)</f>
        <v>3* - P</v>
      </c>
      <c r="F827" s="2">
        <f t="shared" si="25"/>
        <v>375</v>
      </c>
      <c r="G827" s="8" t="str">
        <f>IF($D827&gt;=5,VLOOKUP(F827,KeyValues!$G$2:$H$601,2),VLOOKUP(F827,KeyValues!$M$2:$N$20,2))</f>
        <v>Anorith</v>
      </c>
    </row>
    <row r="828" spans="1:7" x14ac:dyDescent="0.25">
      <c r="A828" t="s">
        <v>3265</v>
      </c>
      <c r="B828" s="5">
        <v>828</v>
      </c>
      <c r="C828" s="6" t="str">
        <f>VLOOKUP($B828+443,KeyValues!$J$2:$K$1401,2)</f>
        <v>Admire Scarf</v>
      </c>
      <c r="D828">
        <f t="shared" si="24"/>
        <v>8</v>
      </c>
      <c r="E828" s="7" t="str">
        <f>VLOOKUP($D828,KeyValues!$P$2:$Q$12,2)</f>
        <v>3* - P</v>
      </c>
      <c r="F828" s="2">
        <f t="shared" si="25"/>
        <v>377</v>
      </c>
      <c r="G828" s="8" t="str">
        <f>IF($D828&gt;=5,VLOOKUP(F828,KeyValues!$G$2:$H$601,2),VLOOKUP(F828,KeyValues!$M$2:$N$20,2))</f>
        <v>Feebas</v>
      </c>
    </row>
    <row r="829" spans="1:7" x14ac:dyDescent="0.25">
      <c r="A829" t="s">
        <v>3264</v>
      </c>
      <c r="B829" s="5">
        <v>829</v>
      </c>
      <c r="C829" s="6" t="str">
        <f>VLOOKUP($B829+443,KeyValues!$J$2:$K$1401,2)</f>
        <v>Grace Scarf</v>
      </c>
      <c r="D829">
        <f t="shared" si="24"/>
        <v>8</v>
      </c>
      <c r="E829" s="7" t="str">
        <f>VLOOKUP($D829,KeyValues!$P$2:$Q$12,2)</f>
        <v>3* - P</v>
      </c>
      <c r="F829" s="2">
        <f t="shared" si="25"/>
        <v>377</v>
      </c>
      <c r="G829" s="8" t="str">
        <f>IF($D829&gt;=5,VLOOKUP(F829,KeyValues!$G$2:$H$601,2),VLOOKUP(F829,KeyValues!$M$2:$N$20,2))</f>
        <v>Feebas</v>
      </c>
    </row>
    <row r="830" spans="1:7" x14ac:dyDescent="0.25">
      <c r="A830" t="s">
        <v>3263</v>
      </c>
      <c r="B830" s="5">
        <v>830</v>
      </c>
      <c r="C830" s="6" t="str">
        <f>VLOOKUP($B830+443,KeyValues!$J$2:$K$1401,2)</f>
        <v>Kecleon Torc</v>
      </c>
      <c r="D830">
        <f t="shared" si="24"/>
        <v>8</v>
      </c>
      <c r="E830" s="7" t="str">
        <f>VLOOKUP($D830,KeyValues!$P$2:$Q$12,2)</f>
        <v>3* - P</v>
      </c>
      <c r="F830" s="2">
        <f t="shared" si="25"/>
        <v>383</v>
      </c>
      <c r="G830" s="8" t="str">
        <f>IF($D830&gt;=5,VLOOKUP(F830,KeyValues!$G$2:$H$601,2),VLOOKUP(F830,KeyValues!$M$2:$N$20,2))</f>
        <v>Kecleon</v>
      </c>
    </row>
    <row r="831" spans="1:7" x14ac:dyDescent="0.25">
      <c r="A831" t="s">
        <v>3262</v>
      </c>
      <c r="B831" s="5">
        <v>831</v>
      </c>
      <c r="C831" s="6" t="str">
        <f>VLOOKUP($B831+443,KeyValues!$J$2:$K$1401,2)</f>
        <v>Shuppet Cape</v>
      </c>
      <c r="D831">
        <f t="shared" si="24"/>
        <v>8</v>
      </c>
      <c r="E831" s="7" t="str">
        <f>VLOOKUP($D831,KeyValues!$P$2:$Q$12,2)</f>
        <v>3* - P</v>
      </c>
      <c r="F831" s="2">
        <f t="shared" si="25"/>
        <v>385</v>
      </c>
      <c r="G831" s="8" t="str">
        <f>IF($D831&gt;=5,VLOOKUP(F831,KeyValues!$G$2:$H$601,2),VLOOKUP(F831,KeyValues!$M$2:$N$20,2))</f>
        <v>Shuppet</v>
      </c>
    </row>
    <row r="832" spans="1:7" x14ac:dyDescent="0.25">
      <c r="A832" t="s">
        <v>3261</v>
      </c>
      <c r="B832" s="5">
        <v>832</v>
      </c>
      <c r="C832" s="6" t="str">
        <f>VLOOKUP($B832+443,KeyValues!$J$2:$K$1401,2)</f>
        <v>Ominous Torc</v>
      </c>
      <c r="D832">
        <f t="shared" si="24"/>
        <v>8</v>
      </c>
      <c r="E832" s="7" t="str">
        <f>VLOOKUP($D832,KeyValues!$P$2:$Q$12,2)</f>
        <v>3* - P</v>
      </c>
      <c r="F832" s="2">
        <f t="shared" si="25"/>
        <v>385</v>
      </c>
      <c r="G832" s="8" t="str">
        <f>IF($D832&gt;=5,VLOOKUP(F832,KeyValues!$G$2:$H$601,2),VLOOKUP(F832,KeyValues!$M$2:$N$20,2))</f>
        <v>Shuppet</v>
      </c>
    </row>
    <row r="833" spans="1:7" x14ac:dyDescent="0.25">
      <c r="A833" t="s">
        <v>3260</v>
      </c>
      <c r="B833" s="5">
        <v>833</v>
      </c>
      <c r="C833" s="6" t="str">
        <f>VLOOKUP($B833+443,KeyValues!$J$2:$K$1401,2)</f>
        <v>Duskull Ruff</v>
      </c>
      <c r="D833">
        <f t="shared" ref="D833:D896" si="26">HEX2DEC(MID($A833,4,2)&amp;MID($A833,1,2))</f>
        <v>8</v>
      </c>
      <c r="E833" s="7" t="str">
        <f>VLOOKUP($D833,KeyValues!$P$2:$Q$12,2)</f>
        <v>3* - P</v>
      </c>
      <c r="F833" s="2">
        <f t="shared" ref="F833:F896" si="27">HEX2DEC(MID($A833,10,2)&amp;MID($A833,7,2))</f>
        <v>387</v>
      </c>
      <c r="G833" s="8" t="str">
        <f>IF($D833&gt;=5,VLOOKUP(F833,KeyValues!$G$2:$H$601,2),VLOOKUP(F833,KeyValues!$M$2:$N$20,2))</f>
        <v>Duskull</v>
      </c>
    </row>
    <row r="834" spans="1:7" x14ac:dyDescent="0.25">
      <c r="A834" t="s">
        <v>3259</v>
      </c>
      <c r="B834" s="5">
        <v>834</v>
      </c>
      <c r="C834" s="6" t="str">
        <f>VLOOKUP($B834+443,KeyValues!$J$2:$K$1401,2)</f>
        <v>Illusion Bow</v>
      </c>
      <c r="D834">
        <f t="shared" si="26"/>
        <v>8</v>
      </c>
      <c r="E834" s="7" t="str">
        <f>VLOOKUP($D834,KeyValues!$P$2:$Q$12,2)</f>
        <v>3* - P</v>
      </c>
      <c r="F834" s="2">
        <f t="shared" si="27"/>
        <v>387</v>
      </c>
      <c r="G834" s="8" t="str">
        <f>IF($D834&gt;=5,VLOOKUP(F834,KeyValues!$G$2:$H$601,2),VLOOKUP(F834,KeyValues!$M$2:$N$20,2))</f>
        <v>Duskull</v>
      </c>
    </row>
    <row r="835" spans="1:7" x14ac:dyDescent="0.25">
      <c r="A835" t="s">
        <v>3258</v>
      </c>
      <c r="B835" s="5">
        <v>835</v>
      </c>
      <c r="C835" s="6" t="str">
        <f>VLOOKUP($B835+443,KeyValues!$J$2:$K$1401,2)</f>
        <v>Tropius Bow</v>
      </c>
      <c r="D835">
        <f t="shared" si="26"/>
        <v>8</v>
      </c>
      <c r="E835" s="7" t="str">
        <f>VLOOKUP($D835,KeyValues!$P$2:$Q$12,2)</f>
        <v>3* - P</v>
      </c>
      <c r="F835" s="2">
        <f t="shared" si="27"/>
        <v>389</v>
      </c>
      <c r="G835" s="8" t="str">
        <f>IF($D835&gt;=5,VLOOKUP(F835,KeyValues!$G$2:$H$601,2),VLOOKUP(F835,KeyValues!$M$2:$N$20,2))</f>
        <v>Tropius</v>
      </c>
    </row>
    <row r="836" spans="1:7" x14ac:dyDescent="0.25">
      <c r="A836" t="s">
        <v>3257</v>
      </c>
      <c r="B836" s="5">
        <v>836</v>
      </c>
      <c r="C836" s="6" t="str">
        <f>VLOOKUP($B836+443,KeyValues!$J$2:$K$1401,2)</f>
        <v>Chime-Scarf</v>
      </c>
      <c r="D836">
        <f t="shared" si="26"/>
        <v>8</v>
      </c>
      <c r="E836" s="7" t="str">
        <f>VLOOKUP($D836,KeyValues!$P$2:$Q$12,2)</f>
        <v>3* - P</v>
      </c>
      <c r="F836" s="2">
        <f t="shared" si="27"/>
        <v>475</v>
      </c>
      <c r="G836" s="8" t="str">
        <f>IF($D836&gt;=5,VLOOKUP(F836,KeyValues!$G$2:$H$601,2),VLOOKUP(F836,KeyValues!$M$2:$N$20,2))</f>
        <v>Chingling</v>
      </c>
    </row>
    <row r="837" spans="1:7" x14ac:dyDescent="0.25">
      <c r="A837" t="s">
        <v>3256</v>
      </c>
      <c r="B837" s="5">
        <v>837</v>
      </c>
      <c r="C837" s="6" t="str">
        <f>VLOOKUP($B837+443,KeyValues!$J$2:$K$1401,2)</f>
        <v>Perish Torc</v>
      </c>
      <c r="D837">
        <f t="shared" si="26"/>
        <v>8</v>
      </c>
      <c r="E837" s="7" t="str">
        <f>VLOOKUP($D837,KeyValues!$P$2:$Q$12,2)</f>
        <v>3* - P</v>
      </c>
      <c r="F837" s="2">
        <f t="shared" si="27"/>
        <v>391</v>
      </c>
      <c r="G837" s="8" t="str">
        <f>IF($D837&gt;=5,VLOOKUP(F837,KeyValues!$G$2:$H$601,2),VLOOKUP(F837,KeyValues!$M$2:$N$20,2))</f>
        <v>Absol</v>
      </c>
    </row>
    <row r="838" spans="1:7" x14ac:dyDescent="0.25">
      <c r="A838" t="s">
        <v>3255</v>
      </c>
      <c r="B838" s="5">
        <v>838</v>
      </c>
      <c r="C838" s="6" t="str">
        <f>VLOOKUP($B838+443,KeyValues!$J$2:$K$1401,2)</f>
        <v>Chilly Hat</v>
      </c>
      <c r="D838">
        <f t="shared" si="26"/>
        <v>8</v>
      </c>
      <c r="E838" s="7" t="str">
        <f>VLOOKUP($D838,KeyValues!$P$2:$Q$12,2)</f>
        <v>3* - P</v>
      </c>
      <c r="F838" s="2">
        <f t="shared" si="27"/>
        <v>393</v>
      </c>
      <c r="G838" s="8" t="str">
        <f>IF($D838&gt;=5,VLOOKUP(F838,KeyValues!$G$2:$H$601,2),VLOOKUP(F838,KeyValues!$M$2:$N$20,2))</f>
        <v>Snorunt</v>
      </c>
    </row>
    <row r="839" spans="1:7" x14ac:dyDescent="0.25">
      <c r="A839" t="s">
        <v>3254</v>
      </c>
      <c r="B839" s="5">
        <v>839</v>
      </c>
      <c r="C839" s="6" t="str">
        <f>VLOOKUP($B839+443,KeyValues!$J$2:$K$1401,2)</f>
        <v>Hail Scarf</v>
      </c>
      <c r="D839">
        <f t="shared" si="26"/>
        <v>8</v>
      </c>
      <c r="E839" s="7" t="str">
        <f>VLOOKUP($D839,KeyValues!$P$2:$Q$12,2)</f>
        <v>3* - P</v>
      </c>
      <c r="F839" s="2">
        <f t="shared" si="27"/>
        <v>393</v>
      </c>
      <c r="G839" s="8" t="str">
        <f>IF($D839&gt;=5,VLOOKUP(F839,KeyValues!$G$2:$H$601,2),VLOOKUP(F839,KeyValues!$M$2:$N$20,2))</f>
        <v>Snorunt</v>
      </c>
    </row>
    <row r="840" spans="1:7" x14ac:dyDescent="0.25">
      <c r="A840" t="s">
        <v>3253</v>
      </c>
      <c r="B840" s="5">
        <v>840</v>
      </c>
      <c r="C840" s="6" t="str">
        <f>VLOOKUP($B840+443,KeyValues!$J$2:$K$1401,2)</f>
        <v>Sleet Bow</v>
      </c>
      <c r="D840">
        <f t="shared" si="26"/>
        <v>8</v>
      </c>
      <c r="E840" s="7" t="str">
        <f>VLOOKUP($D840,KeyValues!$P$2:$Q$12,2)</f>
        <v>3* - P</v>
      </c>
      <c r="F840" s="2">
        <f t="shared" si="27"/>
        <v>395</v>
      </c>
      <c r="G840" s="8" t="str">
        <f>IF($D840&gt;=5,VLOOKUP(F840,KeyValues!$G$2:$H$601,2),VLOOKUP(F840,KeyValues!$M$2:$N$20,2))</f>
        <v>Spheal</v>
      </c>
    </row>
    <row r="841" spans="1:7" x14ac:dyDescent="0.25">
      <c r="A841" t="s">
        <v>3252</v>
      </c>
      <c r="B841" s="5">
        <v>841</v>
      </c>
      <c r="C841" s="6" t="str">
        <f>VLOOKUP($B841+443,KeyValues!$J$2:$K$1401,2)</f>
        <v>Safe Scarf</v>
      </c>
      <c r="D841">
        <f t="shared" si="26"/>
        <v>8</v>
      </c>
      <c r="E841" s="7" t="str">
        <f>VLOOKUP($D841,KeyValues!$P$2:$Q$12,2)</f>
        <v>3* - P</v>
      </c>
      <c r="F841" s="2">
        <f t="shared" si="27"/>
        <v>395</v>
      </c>
      <c r="G841" s="8" t="str">
        <f>IF($D841&gt;=5,VLOOKUP(F841,KeyValues!$G$2:$H$601,2),VLOOKUP(F841,KeyValues!$M$2:$N$20,2))</f>
        <v>Spheal</v>
      </c>
    </row>
    <row r="842" spans="1:7" x14ac:dyDescent="0.25">
      <c r="A842" t="s">
        <v>3251</v>
      </c>
      <c r="B842" s="5">
        <v>842</v>
      </c>
      <c r="C842" s="6" t="str">
        <f>VLOOKUP($B842+443,KeyValues!$J$2:$K$1401,2)</f>
        <v>Walrein Torc</v>
      </c>
      <c r="D842">
        <f t="shared" si="26"/>
        <v>8</v>
      </c>
      <c r="E842" s="7" t="str">
        <f>VLOOKUP($D842,KeyValues!$P$2:$Q$12,2)</f>
        <v>3* - P</v>
      </c>
      <c r="F842" s="2">
        <f t="shared" si="27"/>
        <v>395</v>
      </c>
      <c r="G842" s="8" t="str">
        <f>IF($D842&gt;=5,VLOOKUP(F842,KeyValues!$G$2:$H$601,2),VLOOKUP(F842,KeyValues!$M$2:$N$20,2))</f>
        <v>Spheal</v>
      </c>
    </row>
    <row r="843" spans="1:7" x14ac:dyDescent="0.25">
      <c r="A843" t="s">
        <v>3250</v>
      </c>
      <c r="B843" s="5">
        <v>843</v>
      </c>
      <c r="C843" s="6" t="str">
        <f>VLOOKUP($B843+443,KeyValues!$J$2:$K$1401,2)</f>
        <v>Clam-Brooch</v>
      </c>
      <c r="D843">
        <f t="shared" si="26"/>
        <v>8</v>
      </c>
      <c r="E843" s="7" t="str">
        <f>VLOOKUP($D843,KeyValues!$P$2:$Q$12,2)</f>
        <v>3* - P</v>
      </c>
      <c r="F843" s="2">
        <f t="shared" si="27"/>
        <v>398</v>
      </c>
      <c r="G843" s="8" t="str">
        <f>IF($D843&gt;=5,VLOOKUP(F843,KeyValues!$G$2:$H$601,2),VLOOKUP(F843,KeyValues!$M$2:$N$20,2))</f>
        <v>Clamperl</v>
      </c>
    </row>
    <row r="844" spans="1:7" x14ac:dyDescent="0.25">
      <c r="A844" t="s">
        <v>3249</v>
      </c>
      <c r="B844" s="5">
        <v>844</v>
      </c>
      <c r="C844" s="6" t="str">
        <f>VLOOKUP($B844+443,KeyValues!$J$2:$K$1401,2)</f>
        <v>Deep Torc</v>
      </c>
      <c r="D844">
        <f t="shared" si="26"/>
        <v>8</v>
      </c>
      <c r="E844" s="7" t="str">
        <f>VLOOKUP($D844,KeyValues!$P$2:$Q$12,2)</f>
        <v>3* - P</v>
      </c>
      <c r="F844" s="2">
        <f t="shared" si="27"/>
        <v>398</v>
      </c>
      <c r="G844" s="8" t="str">
        <f>IF($D844&gt;=5,VLOOKUP(F844,KeyValues!$G$2:$H$601,2),VLOOKUP(F844,KeyValues!$M$2:$N$20,2))</f>
        <v>Clamperl</v>
      </c>
    </row>
    <row r="845" spans="1:7" x14ac:dyDescent="0.25">
      <c r="A845" t="s">
        <v>3248</v>
      </c>
      <c r="B845" s="5">
        <v>845</v>
      </c>
      <c r="C845" s="6" t="str">
        <f>VLOOKUP($B845+443,KeyValues!$J$2:$K$1401,2)</f>
        <v>Gore-Scarf</v>
      </c>
      <c r="D845">
        <f t="shared" si="26"/>
        <v>8</v>
      </c>
      <c r="E845" s="7" t="str">
        <f>VLOOKUP($D845,KeyValues!$P$2:$Q$12,2)</f>
        <v>3* - P</v>
      </c>
      <c r="F845" s="2">
        <f t="shared" si="27"/>
        <v>398</v>
      </c>
      <c r="G845" s="8" t="str">
        <f>IF($D845&gt;=5,VLOOKUP(F845,KeyValues!$G$2:$H$601,2),VLOOKUP(F845,KeyValues!$M$2:$N$20,2))</f>
        <v>Clamperl</v>
      </c>
    </row>
    <row r="846" spans="1:7" x14ac:dyDescent="0.25">
      <c r="A846" t="s">
        <v>3247</v>
      </c>
      <c r="B846" s="5">
        <v>846</v>
      </c>
      <c r="C846" s="6" t="str">
        <f>VLOOKUP($B846+443,KeyValues!$J$2:$K$1401,2)</f>
        <v>Reli-Torc</v>
      </c>
      <c r="D846">
        <f t="shared" si="26"/>
        <v>8</v>
      </c>
      <c r="E846" s="7" t="str">
        <f>VLOOKUP($D846,KeyValues!$P$2:$Q$12,2)</f>
        <v>3* - P</v>
      </c>
      <c r="F846" s="2">
        <f t="shared" si="27"/>
        <v>401</v>
      </c>
      <c r="G846" s="8" t="str">
        <f>IF($D846&gt;=5,VLOOKUP(F846,KeyValues!$G$2:$H$601,2),VLOOKUP(F846,KeyValues!$M$2:$N$20,2))</f>
        <v>Relicanth</v>
      </c>
    </row>
    <row r="847" spans="1:7" x14ac:dyDescent="0.25">
      <c r="A847" t="s">
        <v>3246</v>
      </c>
      <c r="B847" s="5">
        <v>847</v>
      </c>
      <c r="C847" s="6" t="str">
        <f>VLOOKUP($B847+443,KeyValues!$J$2:$K$1401,2)</f>
        <v>Luvdisc Torc</v>
      </c>
      <c r="D847">
        <f t="shared" si="26"/>
        <v>8</v>
      </c>
      <c r="E847" s="7" t="str">
        <f>VLOOKUP($D847,KeyValues!$P$2:$Q$12,2)</f>
        <v>3* - P</v>
      </c>
      <c r="F847" s="2">
        <f t="shared" si="27"/>
        <v>402</v>
      </c>
      <c r="G847" s="8" t="str">
        <f>IF($D847&gt;=5,VLOOKUP(F847,KeyValues!$G$2:$H$601,2),VLOOKUP(F847,KeyValues!$M$2:$N$20,2))</f>
        <v>Luvdisc</v>
      </c>
    </row>
    <row r="848" spans="1:7" x14ac:dyDescent="0.25">
      <c r="A848" t="s">
        <v>3245</v>
      </c>
      <c r="B848" s="5">
        <v>848</v>
      </c>
      <c r="C848" s="6" t="str">
        <f>VLOOKUP($B848+443,KeyValues!$J$2:$K$1401,2)</f>
        <v>Crag Helmet</v>
      </c>
      <c r="D848">
        <f t="shared" si="26"/>
        <v>8</v>
      </c>
      <c r="E848" s="7" t="str">
        <f>VLOOKUP($D848,KeyValues!$P$2:$Q$12,2)</f>
        <v>3* - P</v>
      </c>
      <c r="F848" s="2">
        <f t="shared" si="27"/>
        <v>403</v>
      </c>
      <c r="G848" s="8" t="str">
        <f>IF($D848&gt;=5,VLOOKUP(F848,KeyValues!$G$2:$H$601,2),VLOOKUP(F848,KeyValues!$M$2:$N$20,2))</f>
        <v>Bagon</v>
      </c>
    </row>
    <row r="849" spans="1:7" x14ac:dyDescent="0.25">
      <c r="A849" t="s">
        <v>3244</v>
      </c>
      <c r="B849" s="5">
        <v>849</v>
      </c>
      <c r="C849" s="6" t="str">
        <f>VLOOKUP($B849+443,KeyValues!$J$2:$K$1401,2)</f>
        <v>Outlast Bow</v>
      </c>
      <c r="D849">
        <f t="shared" si="26"/>
        <v>8</v>
      </c>
      <c r="E849" s="7" t="str">
        <f>VLOOKUP($D849,KeyValues!$P$2:$Q$12,2)</f>
        <v>3* - P</v>
      </c>
      <c r="F849" s="2">
        <f t="shared" si="27"/>
        <v>403</v>
      </c>
      <c r="G849" s="8" t="str">
        <f>IF($D849&gt;=5,VLOOKUP(F849,KeyValues!$G$2:$H$601,2),VLOOKUP(F849,KeyValues!$M$2:$N$20,2))</f>
        <v>Bagon</v>
      </c>
    </row>
    <row r="850" spans="1:7" x14ac:dyDescent="0.25">
      <c r="A850" t="s">
        <v>3243</v>
      </c>
      <c r="B850" s="5">
        <v>850</v>
      </c>
      <c r="C850" s="6" t="str">
        <f>VLOOKUP($B850+443,KeyValues!$J$2:$K$1401,2)</f>
        <v>Sala-Cape</v>
      </c>
      <c r="D850">
        <f t="shared" si="26"/>
        <v>8</v>
      </c>
      <c r="E850" s="7" t="str">
        <f>VLOOKUP($D850,KeyValues!$P$2:$Q$12,2)</f>
        <v>3* - P</v>
      </c>
      <c r="F850" s="2">
        <f t="shared" si="27"/>
        <v>403</v>
      </c>
      <c r="G850" s="8" t="str">
        <f>IF($D850&gt;=5,VLOOKUP(F850,KeyValues!$G$2:$H$601,2),VLOOKUP(F850,KeyValues!$M$2:$N$20,2))</f>
        <v>Bagon</v>
      </c>
    </row>
    <row r="851" spans="1:7" x14ac:dyDescent="0.25">
      <c r="A851" t="s">
        <v>3242</v>
      </c>
      <c r="B851" s="5">
        <v>851</v>
      </c>
      <c r="C851" s="6" t="str">
        <f>VLOOKUP($B851+443,KeyValues!$J$2:$K$1401,2)</f>
        <v>Beldum Torc</v>
      </c>
      <c r="D851">
        <f t="shared" si="26"/>
        <v>8</v>
      </c>
      <c r="E851" s="7" t="str">
        <f>VLOOKUP($D851,KeyValues!$P$2:$Q$12,2)</f>
        <v>3* - P</v>
      </c>
      <c r="F851" s="2">
        <f t="shared" si="27"/>
        <v>406</v>
      </c>
      <c r="G851" s="8" t="str">
        <f>IF($D851&gt;=5,VLOOKUP(F851,KeyValues!$G$2:$H$601,2),VLOOKUP(F851,KeyValues!$M$2:$N$20,2))</f>
        <v>Beldum</v>
      </c>
    </row>
    <row r="852" spans="1:7" x14ac:dyDescent="0.25">
      <c r="A852" t="s">
        <v>3241</v>
      </c>
      <c r="B852" s="5">
        <v>852</v>
      </c>
      <c r="C852" s="6" t="str">
        <f>VLOOKUP($B852+443,KeyValues!$J$2:$K$1401,2)</f>
        <v>Metang Scarf</v>
      </c>
      <c r="D852">
        <f t="shared" si="26"/>
        <v>8</v>
      </c>
      <c r="E852" s="7" t="str">
        <f>VLOOKUP($D852,KeyValues!$P$2:$Q$12,2)</f>
        <v>3* - P</v>
      </c>
      <c r="F852" s="2">
        <f t="shared" si="27"/>
        <v>406</v>
      </c>
      <c r="G852" s="8" t="str">
        <f>IF($D852&gt;=5,VLOOKUP(F852,KeyValues!$G$2:$H$601,2),VLOOKUP(F852,KeyValues!$M$2:$N$20,2))</f>
        <v>Beldum</v>
      </c>
    </row>
    <row r="853" spans="1:7" x14ac:dyDescent="0.25">
      <c r="A853" t="s">
        <v>3240</v>
      </c>
      <c r="B853" s="5">
        <v>853</v>
      </c>
      <c r="C853" s="6" t="str">
        <f>VLOOKUP($B853+443,KeyValues!$J$2:$K$1401,2)</f>
        <v>Meta-Torc</v>
      </c>
      <c r="D853">
        <f t="shared" si="26"/>
        <v>8</v>
      </c>
      <c r="E853" s="7" t="str">
        <f>VLOOKUP($D853,KeyValues!$P$2:$Q$12,2)</f>
        <v>3* - P</v>
      </c>
      <c r="F853" s="2">
        <f t="shared" si="27"/>
        <v>406</v>
      </c>
      <c r="G853" s="8" t="str">
        <f>IF($D853&gt;=5,VLOOKUP(F853,KeyValues!$G$2:$H$601,2),VLOOKUP(F853,KeyValues!$M$2:$N$20,2))</f>
        <v>Beldum</v>
      </c>
    </row>
    <row r="854" spans="1:7" x14ac:dyDescent="0.25">
      <c r="A854" t="s">
        <v>3239</v>
      </c>
      <c r="B854" s="5">
        <v>854</v>
      </c>
      <c r="C854" s="6" t="str">
        <f>VLOOKUP($B854+443,KeyValues!$J$2:$K$1401,2)</f>
        <v>Starly Bow</v>
      </c>
      <c r="D854">
        <f t="shared" si="26"/>
        <v>8</v>
      </c>
      <c r="E854" s="7" t="str">
        <f>VLOOKUP($D854,KeyValues!$P$2:$Q$12,2)</f>
        <v>3* - P</v>
      </c>
      <c r="F854" s="2">
        <f t="shared" si="27"/>
        <v>431</v>
      </c>
      <c r="G854" s="8" t="str">
        <f>IF($D854&gt;=5,VLOOKUP(F854,KeyValues!$G$2:$H$601,2),VLOOKUP(F854,KeyValues!$M$2:$N$20,2))</f>
        <v>Starly</v>
      </c>
    </row>
    <row r="855" spans="1:7" x14ac:dyDescent="0.25">
      <c r="A855" t="s">
        <v>3238</v>
      </c>
      <c r="B855" s="5">
        <v>855</v>
      </c>
      <c r="C855" s="6" t="str">
        <f>VLOOKUP($B855+443,KeyValues!$J$2:$K$1401,2)</f>
        <v>Regret Torc</v>
      </c>
      <c r="D855">
        <f t="shared" si="26"/>
        <v>8</v>
      </c>
      <c r="E855" s="7" t="str">
        <f>VLOOKUP($D855,KeyValues!$P$2:$Q$12,2)</f>
        <v>3* - P</v>
      </c>
      <c r="F855" s="2">
        <f t="shared" si="27"/>
        <v>431</v>
      </c>
      <c r="G855" s="8" t="str">
        <f>IF($D855&gt;=5,VLOOKUP(F855,KeyValues!$G$2:$H$601,2),VLOOKUP(F855,KeyValues!$M$2:$N$20,2))</f>
        <v>Starly</v>
      </c>
    </row>
    <row r="856" spans="1:7" x14ac:dyDescent="0.25">
      <c r="A856" t="s">
        <v>3237</v>
      </c>
      <c r="B856" s="5">
        <v>856</v>
      </c>
      <c r="C856" s="6" t="str">
        <f>VLOOKUP($B856+443,KeyValues!$J$2:$K$1401,2)</f>
        <v>Guts Sash</v>
      </c>
      <c r="D856">
        <f t="shared" si="26"/>
        <v>8</v>
      </c>
      <c r="E856" s="7" t="str">
        <f>VLOOKUP($D856,KeyValues!$P$2:$Q$12,2)</f>
        <v>3* - P</v>
      </c>
      <c r="F856" s="2">
        <f t="shared" si="27"/>
        <v>431</v>
      </c>
      <c r="G856" s="8" t="str">
        <f>IF($D856&gt;=5,VLOOKUP(F856,KeyValues!$G$2:$H$601,2),VLOOKUP(F856,KeyValues!$M$2:$N$20,2))</f>
        <v>Starly</v>
      </c>
    </row>
    <row r="857" spans="1:7" x14ac:dyDescent="0.25">
      <c r="A857" t="s">
        <v>3236</v>
      </c>
      <c r="B857" s="5">
        <v>857</v>
      </c>
      <c r="C857" s="6" t="str">
        <f>VLOOKUP($B857+443,KeyValues!$J$2:$K$1401,2)</f>
        <v>Still Bow</v>
      </c>
      <c r="D857">
        <f t="shared" si="26"/>
        <v>8</v>
      </c>
      <c r="E857" s="7" t="str">
        <f>VLOOKUP($D857,KeyValues!$P$2:$Q$12,2)</f>
        <v>3* - P</v>
      </c>
      <c r="F857" s="2">
        <f t="shared" si="27"/>
        <v>436</v>
      </c>
      <c r="G857" s="8" t="str">
        <f>IF($D857&gt;=5,VLOOKUP(F857,KeyValues!$G$2:$H$601,2),VLOOKUP(F857,KeyValues!$M$2:$N$20,2))</f>
        <v>Kricketot</v>
      </c>
    </row>
    <row r="858" spans="1:7" x14ac:dyDescent="0.25">
      <c r="A858" t="s">
        <v>3235</v>
      </c>
      <c r="B858" s="5">
        <v>858</v>
      </c>
      <c r="C858" s="6" t="str">
        <f>VLOOKUP($B858+443,KeyValues!$J$2:$K$1401,2)</f>
        <v>Kricke-Torc</v>
      </c>
      <c r="D858">
        <f t="shared" si="26"/>
        <v>8</v>
      </c>
      <c r="E858" s="7" t="str">
        <f>VLOOKUP($D858,KeyValues!$P$2:$Q$12,2)</f>
        <v>3* - P</v>
      </c>
      <c r="F858" s="2">
        <f t="shared" si="27"/>
        <v>436</v>
      </c>
      <c r="G858" s="8" t="str">
        <f>IF($D858&gt;=5,VLOOKUP(F858,KeyValues!$G$2:$H$601,2),VLOOKUP(F858,KeyValues!$M$2:$N$20,2))</f>
        <v>Kricketot</v>
      </c>
    </row>
    <row r="859" spans="1:7" x14ac:dyDescent="0.25">
      <c r="A859" t="s">
        <v>3234</v>
      </c>
      <c r="B859" s="5">
        <v>859</v>
      </c>
      <c r="C859" s="6" t="str">
        <f>VLOOKUP($B859+443,KeyValues!$J$2:$K$1401,2)</f>
        <v>Budew Scarf</v>
      </c>
      <c r="D859">
        <f t="shared" si="26"/>
        <v>8</v>
      </c>
      <c r="E859" s="7" t="str">
        <f>VLOOKUP($D859,KeyValues!$P$2:$Q$12,2)</f>
        <v>3* - P</v>
      </c>
      <c r="F859" s="2">
        <f t="shared" si="27"/>
        <v>441</v>
      </c>
      <c r="G859" s="8" t="str">
        <f>IF($D859&gt;=5,VLOOKUP(F859,KeyValues!$G$2:$H$601,2),VLOOKUP(F859,KeyValues!$M$2:$N$20,2))</f>
        <v>Budew</v>
      </c>
    </row>
    <row r="860" spans="1:7" x14ac:dyDescent="0.25">
      <c r="A860" t="s">
        <v>3233</v>
      </c>
      <c r="B860" s="5">
        <v>860</v>
      </c>
      <c r="C860" s="6" t="str">
        <f>VLOOKUP($B860+443,KeyValues!$J$2:$K$1401,2)</f>
        <v>Bouquet Cape</v>
      </c>
      <c r="D860">
        <f t="shared" si="26"/>
        <v>8</v>
      </c>
      <c r="E860" s="7" t="str">
        <f>VLOOKUP($D860,KeyValues!$P$2:$Q$12,2)</f>
        <v>3* - P</v>
      </c>
      <c r="F860" s="2">
        <f t="shared" si="27"/>
        <v>441</v>
      </c>
      <c r="G860" s="8" t="str">
        <f>IF($D860&gt;=5,VLOOKUP(F860,KeyValues!$G$2:$H$601,2),VLOOKUP(F860,KeyValues!$M$2:$N$20,2))</f>
        <v>Budew</v>
      </c>
    </row>
    <row r="861" spans="1:7" x14ac:dyDescent="0.25">
      <c r="A861" t="s">
        <v>3232</v>
      </c>
      <c r="B861" s="5">
        <v>861</v>
      </c>
      <c r="C861" s="6" t="str">
        <f>VLOOKUP($B861+443,KeyValues!$J$2:$K$1401,2)</f>
        <v>Hard Helmet</v>
      </c>
      <c r="D861">
        <f t="shared" si="26"/>
        <v>8</v>
      </c>
      <c r="E861" s="7" t="str">
        <f>VLOOKUP($D861,KeyValues!$P$2:$Q$12,2)</f>
        <v>3* - P</v>
      </c>
      <c r="F861" s="2">
        <f t="shared" si="27"/>
        <v>443</v>
      </c>
      <c r="G861" s="8" t="str">
        <f>IF($D861&gt;=5,VLOOKUP(F861,KeyValues!$G$2:$H$601,2),VLOOKUP(F861,KeyValues!$M$2:$N$20,2))</f>
        <v>Cranidos</v>
      </c>
    </row>
    <row r="862" spans="1:7" x14ac:dyDescent="0.25">
      <c r="A862" t="s">
        <v>3231</v>
      </c>
      <c r="B862" s="5">
        <v>862</v>
      </c>
      <c r="C862" s="6" t="str">
        <f>VLOOKUP($B862+443,KeyValues!$J$2:$K$1401,2)</f>
        <v>Skull Helmet</v>
      </c>
      <c r="D862">
        <f t="shared" si="26"/>
        <v>8</v>
      </c>
      <c r="E862" s="7" t="str">
        <f>VLOOKUP($D862,KeyValues!$P$2:$Q$12,2)</f>
        <v>3* - P</v>
      </c>
      <c r="F862" s="2">
        <f t="shared" si="27"/>
        <v>443</v>
      </c>
      <c r="G862" s="8" t="str">
        <f>IF($D862&gt;=5,VLOOKUP(F862,KeyValues!$G$2:$H$601,2),VLOOKUP(F862,KeyValues!$M$2:$N$20,2))</f>
        <v>Cranidos</v>
      </c>
    </row>
    <row r="863" spans="1:7" x14ac:dyDescent="0.25">
      <c r="A863" t="s">
        <v>3230</v>
      </c>
      <c r="B863" s="5">
        <v>863</v>
      </c>
      <c r="C863" s="6" t="str">
        <f>VLOOKUP($B863+443,KeyValues!$J$2:$K$1401,2)</f>
        <v>Rebound Bow</v>
      </c>
      <c r="D863">
        <f t="shared" si="26"/>
        <v>8</v>
      </c>
      <c r="E863" s="7" t="str">
        <f>VLOOKUP($D863,KeyValues!$P$2:$Q$12,2)</f>
        <v>3* - P</v>
      </c>
      <c r="F863" s="2">
        <f t="shared" si="27"/>
        <v>445</v>
      </c>
      <c r="G863" s="8" t="str">
        <f>IF($D863&gt;=5,VLOOKUP(F863,KeyValues!$G$2:$H$601,2),VLOOKUP(F863,KeyValues!$M$2:$N$20,2))</f>
        <v>Shieldon</v>
      </c>
    </row>
    <row r="864" spans="1:7" x14ac:dyDescent="0.25">
      <c r="A864" t="s">
        <v>3229</v>
      </c>
      <c r="B864" s="5">
        <v>864</v>
      </c>
      <c r="C864" s="6" t="str">
        <f>VLOOKUP($B864+443,KeyValues!$J$2:$K$1401,2)</f>
        <v>Block Brooch</v>
      </c>
      <c r="D864">
        <f t="shared" si="26"/>
        <v>8</v>
      </c>
      <c r="E864" s="7" t="str">
        <f>VLOOKUP($D864,KeyValues!$P$2:$Q$12,2)</f>
        <v>3* - P</v>
      </c>
      <c r="F864" s="2">
        <f t="shared" si="27"/>
        <v>445</v>
      </c>
      <c r="G864" s="8" t="str">
        <f>IF($D864&gt;=5,VLOOKUP(F864,KeyValues!$G$2:$H$601,2),VLOOKUP(F864,KeyValues!$M$2:$N$20,2))</f>
        <v>Shieldon</v>
      </c>
    </row>
    <row r="865" spans="1:7" x14ac:dyDescent="0.25">
      <c r="A865" t="s">
        <v>3228</v>
      </c>
      <c r="B865" s="5">
        <v>865</v>
      </c>
      <c r="C865" s="6" t="str">
        <f>VLOOKUP($B865+443,KeyValues!$J$2:$K$1401,2)</f>
        <v>Straw Cape</v>
      </c>
      <c r="D865">
        <f t="shared" si="26"/>
        <v>8</v>
      </c>
      <c r="E865" s="7" t="str">
        <f>VLOOKUP($D865,KeyValues!$P$2:$Q$12,2)</f>
        <v>3* - P</v>
      </c>
      <c r="F865" s="2">
        <f t="shared" si="27"/>
        <v>447</v>
      </c>
      <c r="G865" s="8" t="str">
        <f>IF($D865&gt;=5,VLOOKUP(F865,KeyValues!$G$2:$H$601,2),VLOOKUP(F865,KeyValues!$M$2:$N$20,2))</f>
        <v>Burmy (Sand Cloak)</v>
      </c>
    </row>
    <row r="866" spans="1:7" x14ac:dyDescent="0.25">
      <c r="A866" t="s">
        <v>3227</v>
      </c>
      <c r="B866" s="5">
        <v>866</v>
      </c>
      <c r="C866" s="6" t="str">
        <f>VLOOKUP($B866+443,KeyValues!$J$2:$K$1401,2)</f>
        <v>Worma-Bow</v>
      </c>
      <c r="D866">
        <f t="shared" si="26"/>
        <v>8</v>
      </c>
      <c r="E866" s="7" t="str">
        <f>VLOOKUP($D866,KeyValues!$P$2:$Q$12,2)</f>
        <v>3* - P</v>
      </c>
      <c r="F866" s="2">
        <f t="shared" si="27"/>
        <v>447</v>
      </c>
      <c r="G866" s="8" t="str">
        <f>IF($D866&gt;=5,VLOOKUP(F866,KeyValues!$G$2:$H$601,2),VLOOKUP(F866,KeyValues!$M$2:$N$20,2))</f>
        <v>Burmy (Sand Cloak)</v>
      </c>
    </row>
    <row r="867" spans="1:7" x14ac:dyDescent="0.25">
      <c r="A867" t="s">
        <v>3226</v>
      </c>
      <c r="B867" s="5">
        <v>867</v>
      </c>
      <c r="C867" s="6" t="str">
        <f>VLOOKUP($B867+443,KeyValues!$J$2:$K$1401,2)</f>
        <v>Mothim Bow</v>
      </c>
      <c r="D867">
        <f t="shared" si="26"/>
        <v>8</v>
      </c>
      <c r="E867" s="7" t="str">
        <f>VLOOKUP($D867,KeyValues!$P$2:$Q$12,2)</f>
        <v>3* - P</v>
      </c>
      <c r="F867" s="2">
        <f t="shared" si="27"/>
        <v>447</v>
      </c>
      <c r="G867" s="8" t="str">
        <f>IF($D867&gt;=5,VLOOKUP(F867,KeyValues!$G$2:$H$601,2),VLOOKUP(F867,KeyValues!$M$2:$N$20,2))</f>
        <v>Burmy (Sand Cloak)</v>
      </c>
    </row>
    <row r="868" spans="1:7" x14ac:dyDescent="0.25">
      <c r="A868" t="s">
        <v>3225</v>
      </c>
      <c r="B868" s="5">
        <v>868</v>
      </c>
      <c r="C868" s="6" t="str">
        <f>VLOOKUP($B868+443,KeyValues!$J$2:$K$1401,2)</f>
        <v>Nectar Bow</v>
      </c>
      <c r="D868">
        <f t="shared" si="26"/>
        <v>8</v>
      </c>
      <c r="E868" s="7" t="str">
        <f>VLOOKUP($D868,KeyValues!$P$2:$Q$12,2)</f>
        <v>3* - P</v>
      </c>
      <c r="F868" s="2">
        <f t="shared" si="27"/>
        <v>454</v>
      </c>
      <c r="G868" s="8" t="str">
        <f>IF($D868&gt;=5,VLOOKUP(F868,KeyValues!$G$2:$H$601,2),VLOOKUP(F868,KeyValues!$M$2:$N$20,2))</f>
        <v>Combee</v>
      </c>
    </row>
    <row r="869" spans="1:7" x14ac:dyDescent="0.25">
      <c r="A869" t="s">
        <v>3224</v>
      </c>
      <c r="B869" s="5">
        <v>869</v>
      </c>
      <c r="C869" s="6" t="str">
        <f>VLOOKUP($B869+443,KeyValues!$J$2:$K$1401,2)</f>
        <v>Vespi-Torc</v>
      </c>
      <c r="D869">
        <f t="shared" si="26"/>
        <v>8</v>
      </c>
      <c r="E869" s="7" t="str">
        <f>VLOOKUP($D869,KeyValues!$P$2:$Q$12,2)</f>
        <v>3* - P</v>
      </c>
      <c r="F869" s="2">
        <f t="shared" si="27"/>
        <v>454</v>
      </c>
      <c r="G869" s="8" t="str">
        <f>IF($D869&gt;=5,VLOOKUP(F869,KeyValues!$G$2:$H$601,2),VLOOKUP(F869,KeyValues!$M$2:$N$20,2))</f>
        <v>Combee</v>
      </c>
    </row>
    <row r="870" spans="1:7" x14ac:dyDescent="0.25">
      <c r="A870" t="s">
        <v>3223</v>
      </c>
      <c r="B870" s="5">
        <v>870</v>
      </c>
      <c r="C870" s="6" t="str">
        <f>VLOOKUP($B870+443,KeyValues!$J$2:$K$1401,2)</f>
        <v>Awake Bow</v>
      </c>
      <c r="D870">
        <f t="shared" si="26"/>
        <v>8</v>
      </c>
      <c r="E870" s="7" t="str">
        <f>VLOOKUP($D870,KeyValues!$P$2:$Q$12,2)</f>
        <v>3* - P</v>
      </c>
      <c r="F870" s="2">
        <f t="shared" si="27"/>
        <v>462</v>
      </c>
      <c r="G870" s="8" t="str">
        <f>IF($D870&gt;=5,VLOOKUP(F870,KeyValues!$G$2:$H$601,2),VLOOKUP(F870,KeyValues!$M$2:$N$20,2))</f>
        <v>Shellos (East)</v>
      </c>
    </row>
    <row r="871" spans="1:7" x14ac:dyDescent="0.25">
      <c r="A871" t="s">
        <v>3222</v>
      </c>
      <c r="B871" s="5">
        <v>871</v>
      </c>
      <c r="C871" s="6" t="str">
        <f>VLOOKUP($B871+443,KeyValues!$J$2:$K$1401,2)</f>
        <v>Gastro-Torc</v>
      </c>
      <c r="D871">
        <f t="shared" si="26"/>
        <v>8</v>
      </c>
      <c r="E871" s="7" t="str">
        <f>VLOOKUP($D871,KeyValues!$P$2:$Q$12,2)</f>
        <v>3* - P</v>
      </c>
      <c r="F871" s="2">
        <f t="shared" si="27"/>
        <v>462</v>
      </c>
      <c r="G871" s="8" t="str">
        <f>IF($D871&gt;=5,VLOOKUP(F871,KeyValues!$G$2:$H$601,2),VLOOKUP(F871,KeyValues!$M$2:$N$20,2))</f>
        <v>Shellos (East)</v>
      </c>
    </row>
    <row r="872" spans="1:7" x14ac:dyDescent="0.25">
      <c r="A872" t="s">
        <v>3221</v>
      </c>
      <c r="B872" s="5">
        <v>872</v>
      </c>
      <c r="C872" s="6" t="str">
        <f>VLOOKUP($B872+443,KeyValues!$J$2:$K$1401,2)</f>
        <v>Ambipom Bow</v>
      </c>
      <c r="D872">
        <f t="shared" si="26"/>
        <v>8</v>
      </c>
      <c r="E872" s="7" t="str">
        <f>VLOOKUP($D872,KeyValues!$P$2:$Q$12,2)</f>
        <v>3* - P</v>
      </c>
      <c r="F872" s="2">
        <f t="shared" si="27"/>
        <v>190</v>
      </c>
      <c r="G872" s="8" t="str">
        <f>IF($D872&gt;=5,VLOOKUP(F872,KeyValues!$G$2:$H$601,2),VLOOKUP(F872,KeyValues!$M$2:$N$20,2))</f>
        <v>Aipom</v>
      </c>
    </row>
    <row r="873" spans="1:7" x14ac:dyDescent="0.25">
      <c r="A873" t="s">
        <v>3220</v>
      </c>
      <c r="B873" s="5">
        <v>873</v>
      </c>
      <c r="C873" s="6" t="str">
        <f>VLOOKUP($B873+443,KeyValues!$J$2:$K$1401,2)</f>
        <v>Defrost Ruff</v>
      </c>
      <c r="D873">
        <f t="shared" si="26"/>
        <v>8</v>
      </c>
      <c r="E873" s="7" t="str">
        <f>VLOOKUP($D873,KeyValues!$P$2:$Q$12,2)</f>
        <v>3* - P</v>
      </c>
      <c r="F873" s="2">
        <f t="shared" si="27"/>
        <v>469</v>
      </c>
      <c r="G873" s="8" t="str">
        <f>IF($D873&gt;=5,VLOOKUP(F873,KeyValues!$G$2:$H$601,2),VLOOKUP(F873,KeyValues!$M$2:$N$20,2))</f>
        <v>Buneary</v>
      </c>
    </row>
    <row r="874" spans="1:7" x14ac:dyDescent="0.25">
      <c r="A874" t="s">
        <v>3219</v>
      </c>
      <c r="B874" s="5">
        <v>874</v>
      </c>
      <c r="C874" s="6" t="str">
        <f>VLOOKUP($B874+443,KeyValues!$J$2:$K$1401,2)</f>
        <v>Allure Coat</v>
      </c>
      <c r="D874">
        <f t="shared" si="26"/>
        <v>8</v>
      </c>
      <c r="E874" s="7" t="str">
        <f>VLOOKUP($D874,KeyValues!$P$2:$Q$12,2)</f>
        <v>3* - P</v>
      </c>
      <c r="F874" s="2">
        <f t="shared" si="27"/>
        <v>469</v>
      </c>
      <c r="G874" s="8" t="str">
        <f>IF($D874&gt;=5,VLOOKUP(F874,KeyValues!$G$2:$H$601,2),VLOOKUP(F874,KeyValues!$M$2:$N$20,2))</f>
        <v>Buneary</v>
      </c>
    </row>
    <row r="875" spans="1:7" x14ac:dyDescent="0.25">
      <c r="A875" t="s">
        <v>3218</v>
      </c>
      <c r="B875" s="5">
        <v>875</v>
      </c>
      <c r="C875" s="6" t="str">
        <f>VLOOKUP($B875+443,KeyValues!$J$2:$K$1401,2)</f>
        <v>Magic Hat</v>
      </c>
      <c r="D875">
        <f t="shared" si="26"/>
        <v>8</v>
      </c>
      <c r="E875" s="7" t="str">
        <f>VLOOKUP($D875,KeyValues!$P$2:$Q$12,2)</f>
        <v>3* - P</v>
      </c>
      <c r="F875" s="2">
        <f t="shared" si="27"/>
        <v>200</v>
      </c>
      <c r="G875" s="8" t="str">
        <f>IF($D875&gt;=5,VLOOKUP(F875,KeyValues!$G$2:$H$601,2),VLOOKUP(F875,KeyValues!$M$2:$N$20,2))</f>
        <v>Misdreavus</v>
      </c>
    </row>
    <row r="876" spans="1:7" x14ac:dyDescent="0.25">
      <c r="A876" t="s">
        <v>3217</v>
      </c>
      <c r="B876" s="5">
        <v>876</v>
      </c>
      <c r="C876" s="6" t="str">
        <f>VLOOKUP($B876+443,KeyValues!$J$2:$K$1401,2)</f>
        <v>Honch-Cape</v>
      </c>
      <c r="D876">
        <f t="shared" si="26"/>
        <v>8</v>
      </c>
      <c r="E876" s="7" t="str">
        <f>VLOOKUP($D876,KeyValues!$P$2:$Q$12,2)</f>
        <v>3* - P</v>
      </c>
      <c r="F876" s="2">
        <f t="shared" si="27"/>
        <v>198</v>
      </c>
      <c r="G876" s="8" t="str">
        <f>IF($D876&gt;=5,VLOOKUP(F876,KeyValues!$G$2:$H$601,2),VLOOKUP(F876,KeyValues!$M$2:$N$20,2))</f>
        <v>Murkrow</v>
      </c>
    </row>
    <row r="877" spans="1:7" x14ac:dyDescent="0.25">
      <c r="A877" t="s">
        <v>3216</v>
      </c>
      <c r="B877" s="5">
        <v>877</v>
      </c>
      <c r="C877" s="6" t="str">
        <f>VLOOKUP($B877+443,KeyValues!$J$2:$K$1401,2)</f>
        <v>Glameow Bow</v>
      </c>
      <c r="D877">
        <f t="shared" si="26"/>
        <v>8</v>
      </c>
      <c r="E877" s="7" t="str">
        <f>VLOOKUP($D877,KeyValues!$P$2:$Q$12,2)</f>
        <v>3* - P</v>
      </c>
      <c r="F877" s="2">
        <f t="shared" si="27"/>
        <v>473</v>
      </c>
      <c r="G877" s="8" t="str">
        <f>IF($D877&gt;=5,VLOOKUP(F877,KeyValues!$G$2:$H$601,2),VLOOKUP(F877,KeyValues!$M$2:$N$20,2))</f>
        <v>Glameow</v>
      </c>
    </row>
    <row r="878" spans="1:7" x14ac:dyDescent="0.25">
      <c r="A878" t="s">
        <v>3215</v>
      </c>
      <c r="B878" s="5">
        <v>878</v>
      </c>
      <c r="C878" s="6" t="str">
        <f>VLOOKUP($B878+443,KeyValues!$J$2:$K$1401,2)</f>
        <v>Scary Belt</v>
      </c>
      <c r="D878">
        <f t="shared" si="26"/>
        <v>8</v>
      </c>
      <c r="E878" s="7" t="str">
        <f>VLOOKUP($D878,KeyValues!$P$2:$Q$12,2)</f>
        <v>3* - P</v>
      </c>
      <c r="F878" s="2">
        <f t="shared" si="27"/>
        <v>473</v>
      </c>
      <c r="G878" s="8" t="str">
        <f>IF($D878&gt;=5,VLOOKUP(F878,KeyValues!$G$2:$H$601,2),VLOOKUP(F878,KeyValues!$M$2:$N$20,2))</f>
        <v>Glameow</v>
      </c>
    </row>
    <row r="879" spans="1:7" x14ac:dyDescent="0.25">
      <c r="A879" t="s">
        <v>3214</v>
      </c>
      <c r="B879" s="5">
        <v>879</v>
      </c>
      <c r="C879" s="6" t="str">
        <f>VLOOKUP($B879+443,KeyValues!$J$2:$K$1401,2)</f>
        <v>Ching-Torc</v>
      </c>
      <c r="D879">
        <f t="shared" si="26"/>
        <v>8</v>
      </c>
      <c r="E879" s="7" t="str">
        <f>VLOOKUP($D879,KeyValues!$P$2:$Q$12,2)</f>
        <v>3* - P</v>
      </c>
      <c r="F879" s="2">
        <f t="shared" si="27"/>
        <v>475</v>
      </c>
      <c r="G879" s="8" t="str">
        <f>IF($D879&gt;=5,VLOOKUP(F879,KeyValues!$G$2:$H$601,2),VLOOKUP(F879,KeyValues!$M$2:$N$20,2))</f>
        <v>Chingling</v>
      </c>
    </row>
    <row r="880" spans="1:7" x14ac:dyDescent="0.25">
      <c r="A880" t="s">
        <v>3213</v>
      </c>
      <c r="B880" s="5">
        <v>880</v>
      </c>
      <c r="C880" s="6" t="str">
        <f>VLOOKUP($B880+443,KeyValues!$J$2:$K$1401,2)</f>
        <v>Stinky Scarf</v>
      </c>
      <c r="D880">
        <f t="shared" si="26"/>
        <v>8</v>
      </c>
      <c r="E880" s="7" t="str">
        <f>VLOOKUP($D880,KeyValues!$P$2:$Q$12,2)</f>
        <v>3* - P</v>
      </c>
      <c r="F880" s="2">
        <f t="shared" si="27"/>
        <v>476</v>
      </c>
      <c r="G880" s="8" t="str">
        <f>IF($D880&gt;=5,VLOOKUP(F880,KeyValues!$G$2:$H$601,2),VLOOKUP(F880,KeyValues!$M$2:$N$20,2))</f>
        <v>Stunky</v>
      </c>
    </row>
    <row r="881" spans="1:7" x14ac:dyDescent="0.25">
      <c r="A881" t="s">
        <v>3212</v>
      </c>
      <c r="B881" s="5">
        <v>881</v>
      </c>
      <c r="C881" s="6" t="str">
        <f>VLOOKUP($B881+443,KeyValues!$J$2:$K$1401,2)</f>
        <v>Stench Sash</v>
      </c>
      <c r="D881">
        <f t="shared" si="26"/>
        <v>8</v>
      </c>
      <c r="E881" s="7" t="str">
        <f>VLOOKUP($D881,KeyValues!$P$2:$Q$12,2)</f>
        <v>3* - P</v>
      </c>
      <c r="F881" s="2">
        <f t="shared" si="27"/>
        <v>476</v>
      </c>
      <c r="G881" s="8" t="str">
        <f>IF($D881&gt;=5,VLOOKUP(F881,KeyValues!$G$2:$H$601,2),VLOOKUP(F881,KeyValues!$M$2:$N$20,2))</f>
        <v>Stunky</v>
      </c>
    </row>
    <row r="882" spans="1:7" x14ac:dyDescent="0.25">
      <c r="A882" t="s">
        <v>3211</v>
      </c>
      <c r="B882" s="5">
        <v>882</v>
      </c>
      <c r="C882" s="6" t="str">
        <f>VLOOKUP($B882+443,KeyValues!$J$2:$K$1401,2)</f>
        <v>Image Brooch</v>
      </c>
      <c r="D882">
        <f t="shared" si="26"/>
        <v>8</v>
      </c>
      <c r="E882" s="7" t="str">
        <f>VLOOKUP($D882,KeyValues!$P$2:$Q$12,2)</f>
        <v>3* - P</v>
      </c>
      <c r="F882" s="2">
        <f t="shared" si="27"/>
        <v>478</v>
      </c>
      <c r="G882" s="8" t="str">
        <f>IF($D882&gt;=5,VLOOKUP(F882,KeyValues!$G$2:$H$601,2),VLOOKUP(F882,KeyValues!$M$2:$N$20,2))</f>
        <v>Bronzor</v>
      </c>
    </row>
    <row r="883" spans="1:7" x14ac:dyDescent="0.25">
      <c r="A883" t="s">
        <v>3210</v>
      </c>
      <c r="B883" s="5">
        <v>883</v>
      </c>
      <c r="C883" s="6" t="str">
        <f>VLOOKUP($B883+443,KeyValues!$J$2:$K$1401,2)</f>
        <v>Mirror Torc</v>
      </c>
      <c r="D883">
        <f t="shared" si="26"/>
        <v>8</v>
      </c>
      <c r="E883" s="7" t="str">
        <f>VLOOKUP($D883,KeyValues!$P$2:$Q$12,2)</f>
        <v>3* - P</v>
      </c>
      <c r="F883" s="2">
        <f t="shared" si="27"/>
        <v>478</v>
      </c>
      <c r="G883" s="8" t="str">
        <f>IF($D883&gt;=5,VLOOKUP(F883,KeyValues!$G$2:$H$601,2),VLOOKUP(F883,KeyValues!$M$2:$N$20,2))</f>
        <v>Bronzor</v>
      </c>
    </row>
    <row r="884" spans="1:7" x14ac:dyDescent="0.25">
      <c r="A884" t="s">
        <v>3209</v>
      </c>
      <c r="B884" s="5">
        <v>884</v>
      </c>
      <c r="C884" s="6" t="str">
        <f>VLOOKUP($B884+443,KeyValues!$J$2:$K$1401,2)</f>
        <v>Chatot Scarf</v>
      </c>
      <c r="D884">
        <f t="shared" si="26"/>
        <v>8</v>
      </c>
      <c r="E884" s="7" t="str">
        <f>VLOOKUP($D884,KeyValues!$P$2:$Q$12,2)</f>
        <v>3* - P</v>
      </c>
      <c r="F884" s="2">
        <f t="shared" si="27"/>
        <v>483</v>
      </c>
      <c r="G884" s="8" t="str">
        <f>IF($D884&gt;=5,VLOOKUP(F884,KeyValues!$G$2:$H$601,2),VLOOKUP(F884,KeyValues!$M$2:$N$20,2))</f>
        <v>Chatot</v>
      </c>
    </row>
    <row r="885" spans="1:7" x14ac:dyDescent="0.25">
      <c r="A885" t="s">
        <v>3208</v>
      </c>
      <c r="B885" s="5">
        <v>885</v>
      </c>
      <c r="C885" s="6" t="str">
        <f>VLOOKUP($B885+443,KeyValues!$J$2:$K$1401,2)</f>
        <v>Thick Scarf</v>
      </c>
      <c r="D885">
        <f t="shared" si="26"/>
        <v>8</v>
      </c>
      <c r="E885" s="7" t="str">
        <f>VLOOKUP($D885,KeyValues!$P$2:$Q$12,2)</f>
        <v>3* - P</v>
      </c>
      <c r="F885" s="2">
        <f t="shared" si="27"/>
        <v>491</v>
      </c>
      <c r="G885" s="8" t="str">
        <f>IF($D885&gt;=5,VLOOKUP(F885,KeyValues!$G$2:$H$601,2),VLOOKUP(F885,KeyValues!$M$2:$N$20,2))</f>
        <v>Hippopotas</v>
      </c>
    </row>
    <row r="886" spans="1:7" x14ac:dyDescent="0.25">
      <c r="A886" t="s">
        <v>3207</v>
      </c>
      <c r="B886" s="5">
        <v>886</v>
      </c>
      <c r="C886" s="6" t="str">
        <f>VLOOKUP($B886+443,KeyValues!$J$2:$K$1401,2)</f>
        <v>Grit Veil</v>
      </c>
      <c r="D886">
        <f t="shared" si="26"/>
        <v>8</v>
      </c>
      <c r="E886" s="7" t="str">
        <f>VLOOKUP($D886,KeyValues!$P$2:$Q$12,2)</f>
        <v>3* - P</v>
      </c>
      <c r="F886" s="2">
        <f t="shared" si="27"/>
        <v>491</v>
      </c>
      <c r="G886" s="8" t="str">
        <f>IF($D886&gt;=5,VLOOKUP(F886,KeyValues!$G$2:$H$601,2),VLOOKUP(F886,KeyValues!$M$2:$N$20,2))</f>
        <v>Hippopotas</v>
      </c>
    </row>
    <row r="887" spans="1:7" x14ac:dyDescent="0.25">
      <c r="A887" t="s">
        <v>3206</v>
      </c>
      <c r="B887" s="5">
        <v>887</v>
      </c>
      <c r="C887" s="6" t="str">
        <f>VLOOKUP($B887+443,KeyValues!$J$2:$K$1401,2)</f>
        <v>Skorupi Bow</v>
      </c>
      <c r="D887">
        <f t="shared" si="26"/>
        <v>8</v>
      </c>
      <c r="E887" s="7" t="str">
        <f>VLOOKUP($D887,KeyValues!$P$2:$Q$12,2)</f>
        <v>3* - P</v>
      </c>
      <c r="F887" s="2">
        <f t="shared" si="27"/>
        <v>493</v>
      </c>
      <c r="G887" s="8" t="str">
        <f>IF($D887&gt;=5,VLOOKUP(F887,KeyValues!$G$2:$H$601,2),VLOOKUP(F887,KeyValues!$M$2:$N$20,2))</f>
        <v>Skorupi</v>
      </c>
    </row>
    <row r="888" spans="1:7" x14ac:dyDescent="0.25">
      <c r="A888" t="s">
        <v>3205</v>
      </c>
      <c r="B888" s="5">
        <v>888</v>
      </c>
      <c r="C888" s="6" t="str">
        <f>VLOOKUP($B888+443,KeyValues!$J$2:$K$1401,2)</f>
        <v>Dust Scarf</v>
      </c>
      <c r="D888">
        <f t="shared" si="26"/>
        <v>8</v>
      </c>
      <c r="E888" s="7" t="str">
        <f>VLOOKUP($D888,KeyValues!$P$2:$Q$12,2)</f>
        <v>3* - P</v>
      </c>
      <c r="F888" s="2">
        <f t="shared" si="27"/>
        <v>493</v>
      </c>
      <c r="G888" s="8" t="str">
        <f>IF($D888&gt;=5,VLOOKUP(F888,KeyValues!$G$2:$H$601,2),VLOOKUP(F888,KeyValues!$M$2:$N$20,2))</f>
        <v>Skorupi</v>
      </c>
    </row>
    <row r="889" spans="1:7" x14ac:dyDescent="0.25">
      <c r="A889" t="s">
        <v>3204</v>
      </c>
      <c r="B889" s="5">
        <v>889</v>
      </c>
      <c r="C889" s="6" t="str">
        <f>VLOOKUP($B889+443,KeyValues!$J$2:$K$1401,2)</f>
        <v>Croa-Torc</v>
      </c>
      <c r="D889">
        <f t="shared" si="26"/>
        <v>8</v>
      </c>
      <c r="E889" s="7" t="str">
        <f>VLOOKUP($D889,KeyValues!$P$2:$Q$12,2)</f>
        <v>3* - P</v>
      </c>
      <c r="F889" s="2">
        <f t="shared" si="27"/>
        <v>495</v>
      </c>
      <c r="G889" s="8" t="str">
        <f>IF($D889&gt;=5,VLOOKUP(F889,KeyValues!$G$2:$H$601,2),VLOOKUP(F889,KeyValues!$M$2:$N$20,2))</f>
        <v>Croagunk</v>
      </c>
    </row>
    <row r="890" spans="1:7" x14ac:dyDescent="0.25">
      <c r="A890" t="s">
        <v>3203</v>
      </c>
      <c r="B890" s="5">
        <v>890</v>
      </c>
      <c r="C890" s="6" t="str">
        <f>VLOOKUP($B890+443,KeyValues!$J$2:$K$1401,2)</f>
        <v>Toxi-Belt</v>
      </c>
      <c r="D890">
        <f t="shared" si="26"/>
        <v>8</v>
      </c>
      <c r="E890" s="7" t="str">
        <f>VLOOKUP($D890,KeyValues!$P$2:$Q$12,2)</f>
        <v>3* - P</v>
      </c>
      <c r="F890" s="2">
        <f t="shared" si="27"/>
        <v>495</v>
      </c>
      <c r="G890" s="8" t="str">
        <f>IF($D890&gt;=5,VLOOKUP(F890,KeyValues!$G$2:$H$601,2),VLOOKUP(F890,KeyValues!$M$2:$N$20,2))</f>
        <v>Croagunk</v>
      </c>
    </row>
    <row r="891" spans="1:7" x14ac:dyDescent="0.25">
      <c r="A891" t="s">
        <v>3202</v>
      </c>
      <c r="B891" s="5">
        <v>891</v>
      </c>
      <c r="C891" s="6" t="str">
        <f>VLOOKUP($B891+443,KeyValues!$J$2:$K$1401,2)</f>
        <v>Carni-Bow</v>
      </c>
      <c r="D891">
        <f t="shared" si="26"/>
        <v>8</v>
      </c>
      <c r="E891" s="7" t="str">
        <f>VLOOKUP($D891,KeyValues!$P$2:$Q$12,2)</f>
        <v>3* - P</v>
      </c>
      <c r="F891" s="2">
        <f t="shared" si="27"/>
        <v>497</v>
      </c>
      <c r="G891" s="8" t="str">
        <f>IF($D891&gt;=5,VLOOKUP(F891,KeyValues!$G$2:$H$601,2),VLOOKUP(F891,KeyValues!$M$2:$N$20,2))</f>
        <v>Carnivine</v>
      </c>
    </row>
    <row r="892" spans="1:7" x14ac:dyDescent="0.25">
      <c r="A892" t="s">
        <v>3201</v>
      </c>
      <c r="B892" s="5">
        <v>892</v>
      </c>
      <c r="C892" s="6" t="str">
        <f>VLOOKUP($B892+443,KeyValues!$J$2:$K$1401,2)</f>
        <v>Swim Bow</v>
      </c>
      <c r="D892">
        <f t="shared" si="26"/>
        <v>8</v>
      </c>
      <c r="E892" s="7" t="str">
        <f>VLOOKUP($D892,KeyValues!$P$2:$Q$12,2)</f>
        <v>3* - P</v>
      </c>
      <c r="F892" s="2">
        <f t="shared" si="27"/>
        <v>498</v>
      </c>
      <c r="G892" s="8" t="str">
        <f>IF($D892&gt;=5,VLOOKUP(F892,KeyValues!$G$2:$H$601,2),VLOOKUP(F892,KeyValues!$M$2:$N$20,2))</f>
        <v>Finneon</v>
      </c>
    </row>
    <row r="893" spans="1:7" x14ac:dyDescent="0.25">
      <c r="A893" t="s">
        <v>3200</v>
      </c>
      <c r="B893" s="5">
        <v>893</v>
      </c>
      <c r="C893" s="6" t="str">
        <f>VLOOKUP($B893+443,KeyValues!$J$2:$K$1401,2)</f>
        <v>Lumi-Torc</v>
      </c>
      <c r="D893">
        <f t="shared" si="26"/>
        <v>8</v>
      </c>
      <c r="E893" s="7" t="str">
        <f>VLOOKUP($D893,KeyValues!$P$2:$Q$12,2)</f>
        <v>3* - P</v>
      </c>
      <c r="F893" s="2">
        <f t="shared" si="27"/>
        <v>498</v>
      </c>
      <c r="G893" s="8" t="str">
        <f>IF($D893&gt;=5,VLOOKUP(F893,KeyValues!$G$2:$H$601,2),VLOOKUP(F893,KeyValues!$M$2:$N$20,2))</f>
        <v>Finneon</v>
      </c>
    </row>
    <row r="894" spans="1:7" x14ac:dyDescent="0.25">
      <c r="A894" t="s">
        <v>3199</v>
      </c>
      <c r="B894" s="5">
        <v>894</v>
      </c>
      <c r="C894" s="6" t="str">
        <f>VLOOKUP($B894+443,KeyValues!$J$2:$K$1401,2)</f>
        <v>Snowy Torc</v>
      </c>
      <c r="D894">
        <f t="shared" si="26"/>
        <v>8</v>
      </c>
      <c r="E894" s="7" t="str">
        <f>VLOOKUP($D894,KeyValues!$P$2:$Q$12,2)</f>
        <v>3* - P</v>
      </c>
      <c r="F894" s="2">
        <f t="shared" si="27"/>
        <v>501</v>
      </c>
      <c r="G894" s="8" t="str">
        <f>IF($D894&gt;=5,VLOOKUP(F894,KeyValues!$G$2:$H$601,2),VLOOKUP(F894,KeyValues!$M$2:$N$20,2))</f>
        <v>Snover</v>
      </c>
    </row>
    <row r="895" spans="1:7" x14ac:dyDescent="0.25">
      <c r="A895" t="s">
        <v>3198</v>
      </c>
      <c r="B895" s="5">
        <v>895</v>
      </c>
      <c r="C895" s="6" t="str">
        <f>VLOOKUP($B895+443,KeyValues!$J$2:$K$1401,2)</f>
        <v>Frozen Cape</v>
      </c>
      <c r="D895">
        <f t="shared" si="26"/>
        <v>8</v>
      </c>
      <c r="E895" s="7" t="str">
        <f>VLOOKUP($D895,KeyValues!$P$2:$Q$12,2)</f>
        <v>3* - P</v>
      </c>
      <c r="F895" s="2">
        <f t="shared" si="27"/>
        <v>501</v>
      </c>
      <c r="G895" s="8" t="str">
        <f>IF($D895&gt;=5,VLOOKUP(F895,KeyValues!$G$2:$H$601,2),VLOOKUP(F895,KeyValues!$M$2:$N$20,2))</f>
        <v>Snover</v>
      </c>
    </row>
    <row r="896" spans="1:7" x14ac:dyDescent="0.25">
      <c r="A896" t="s">
        <v>3197</v>
      </c>
      <c r="B896" s="5">
        <v>896</v>
      </c>
      <c r="C896" s="6" t="str">
        <f>VLOOKUP($B896+443,KeyValues!$J$2:$K$1401,2)</f>
        <v>Builder Sash</v>
      </c>
      <c r="D896">
        <f t="shared" si="26"/>
        <v>8</v>
      </c>
      <c r="E896" s="7" t="str">
        <f>VLOOKUP($D896,KeyValues!$P$2:$Q$12,2)</f>
        <v>3* - P</v>
      </c>
      <c r="F896" s="2">
        <f t="shared" si="27"/>
        <v>81</v>
      </c>
      <c r="G896" s="8" t="str">
        <f>IF($D896&gt;=5,VLOOKUP(F896,KeyValues!$G$2:$H$601,2),VLOOKUP(F896,KeyValues!$M$2:$N$20,2))</f>
        <v>Magnemite</v>
      </c>
    </row>
    <row r="897" spans="1:7" x14ac:dyDescent="0.25">
      <c r="A897" t="s">
        <v>3196</v>
      </c>
      <c r="B897" s="5">
        <v>897</v>
      </c>
      <c r="C897" s="6" t="str">
        <f>VLOOKUP($B897+443,KeyValues!$J$2:$K$1401,2)</f>
        <v>Flabby Belt</v>
      </c>
      <c r="D897">
        <f t="shared" ref="D897:D956" si="28">HEX2DEC(MID($A897,4,2)&amp;MID($A897,1,2))</f>
        <v>8</v>
      </c>
      <c r="E897" s="7" t="str">
        <f>VLOOKUP($D897,KeyValues!$P$2:$Q$12,2)</f>
        <v>3* - P</v>
      </c>
      <c r="F897" s="2">
        <f t="shared" ref="F897:F956" si="29">HEX2DEC(MID($A897,10,2)&amp;MID($A897,7,2))</f>
        <v>108</v>
      </c>
      <c r="G897" s="8" t="str">
        <f>IF($D897&gt;=5,VLOOKUP(F897,KeyValues!$G$2:$H$601,2),VLOOKUP(F897,KeyValues!$M$2:$N$20,2))</f>
        <v>Lickitung</v>
      </c>
    </row>
    <row r="898" spans="1:7" x14ac:dyDescent="0.25">
      <c r="A898" t="s">
        <v>3195</v>
      </c>
      <c r="B898" s="5">
        <v>898</v>
      </c>
      <c r="C898" s="6" t="str">
        <f>VLOOKUP($B898+443,KeyValues!$J$2:$K$1401,2)</f>
        <v>Rhyperi-Torc</v>
      </c>
      <c r="D898">
        <f t="shared" si="28"/>
        <v>8</v>
      </c>
      <c r="E898" s="7" t="str">
        <f>VLOOKUP($D898,KeyValues!$P$2:$Q$12,2)</f>
        <v>3* - P</v>
      </c>
      <c r="F898" s="2">
        <f t="shared" si="29"/>
        <v>111</v>
      </c>
      <c r="G898" s="8" t="str">
        <f>IF($D898&gt;=5,VLOOKUP(F898,KeyValues!$G$2:$H$601,2),VLOOKUP(F898,KeyValues!$M$2:$N$20,2))</f>
        <v>Rhyhorn</v>
      </c>
    </row>
    <row r="899" spans="1:7" x14ac:dyDescent="0.25">
      <c r="A899" t="s">
        <v>3194</v>
      </c>
      <c r="B899" s="5">
        <v>899</v>
      </c>
      <c r="C899" s="6" t="str">
        <f>VLOOKUP($B899+443,KeyValues!$J$2:$K$1401,2)</f>
        <v>Clinging Bow</v>
      </c>
      <c r="D899">
        <f t="shared" si="28"/>
        <v>8</v>
      </c>
      <c r="E899" s="7" t="str">
        <f>VLOOKUP($D899,KeyValues!$P$2:$Q$12,2)</f>
        <v>3* - P</v>
      </c>
      <c r="F899" s="2">
        <f t="shared" si="29"/>
        <v>114</v>
      </c>
      <c r="G899" s="8" t="str">
        <f>IF($D899&gt;=5,VLOOKUP(F899,KeyValues!$G$2:$H$601,2),VLOOKUP(F899,KeyValues!$M$2:$N$20,2))</f>
        <v>Tangela</v>
      </c>
    </row>
    <row r="900" spans="1:7" x14ac:dyDescent="0.25">
      <c r="A900" t="s">
        <v>3193</v>
      </c>
      <c r="B900" s="5">
        <v>900</v>
      </c>
      <c r="C900" s="6" t="str">
        <f>VLOOKUP($B900+443,KeyValues!$J$2:$K$1401,2)</f>
        <v>Yanmega Bow</v>
      </c>
      <c r="D900">
        <f t="shared" si="28"/>
        <v>8</v>
      </c>
      <c r="E900" s="7" t="str">
        <f>VLOOKUP($D900,KeyValues!$P$2:$Q$12,2)</f>
        <v>3* - P</v>
      </c>
      <c r="F900" s="2">
        <f t="shared" si="29"/>
        <v>193</v>
      </c>
      <c r="G900" s="8" t="str">
        <f>IF($D900&gt;=5,VLOOKUP(F900,KeyValues!$G$2:$H$601,2),VLOOKUP(F900,KeyValues!$M$2:$N$20,2))</f>
        <v>Yanma</v>
      </c>
    </row>
    <row r="901" spans="1:7" x14ac:dyDescent="0.25">
      <c r="A901" t="s">
        <v>3192</v>
      </c>
      <c r="B901" s="5">
        <v>901</v>
      </c>
      <c r="C901" s="6" t="str">
        <f>VLOOKUP($B901+443,KeyValues!$J$2:$K$1401,2)</f>
        <v>Gliscor Cape</v>
      </c>
      <c r="D901">
        <f t="shared" si="28"/>
        <v>8</v>
      </c>
      <c r="E901" s="7" t="str">
        <f>VLOOKUP($D901,KeyValues!$P$2:$Q$12,2)</f>
        <v>3* - P</v>
      </c>
      <c r="F901" s="2">
        <f t="shared" si="29"/>
        <v>234</v>
      </c>
      <c r="G901" s="8" t="str">
        <f>IF($D901&gt;=5,VLOOKUP(F901,KeyValues!$G$2:$H$601,2),VLOOKUP(F901,KeyValues!$M$2:$N$20,2))</f>
        <v>Gligar</v>
      </c>
    </row>
    <row r="902" spans="1:7" x14ac:dyDescent="0.25">
      <c r="A902" t="s">
        <v>3191</v>
      </c>
      <c r="B902" s="5">
        <v>902</v>
      </c>
      <c r="C902" s="6" t="str">
        <f>VLOOKUP($B902+443,KeyValues!$J$2:$K$1401,2)</f>
        <v>Glacier Cape</v>
      </c>
      <c r="D902">
        <f t="shared" si="28"/>
        <v>8</v>
      </c>
      <c r="E902" s="7" t="str">
        <f>VLOOKUP($D902,KeyValues!$P$2:$Q$12,2)</f>
        <v>3* - P</v>
      </c>
      <c r="F902" s="2">
        <f t="shared" si="29"/>
        <v>247</v>
      </c>
      <c r="G902" s="8" t="str">
        <f>IF($D902&gt;=5,VLOOKUP(F902,KeyValues!$G$2:$H$601,2),VLOOKUP(F902,KeyValues!$M$2:$N$20,2))</f>
        <v>Swinub</v>
      </c>
    </row>
    <row r="903" spans="1:7" x14ac:dyDescent="0.25">
      <c r="A903" t="s">
        <v>3190</v>
      </c>
      <c r="B903" s="5">
        <v>903</v>
      </c>
      <c r="C903" s="6" t="str">
        <f>VLOOKUP($B903+443,KeyValues!$J$2:$K$1401,2)</f>
        <v>Best Scarf</v>
      </c>
      <c r="D903">
        <f t="shared" si="28"/>
        <v>8</v>
      </c>
      <c r="E903" s="7" t="str">
        <f>VLOOKUP($D903,KeyValues!$P$2:$Q$12,2)</f>
        <v>3* - P</v>
      </c>
      <c r="F903" s="2">
        <f t="shared" si="29"/>
        <v>137</v>
      </c>
      <c r="G903" s="8" t="str">
        <f>IF($D903&gt;=5,VLOOKUP(F903,KeyValues!$G$2:$H$601,2),VLOOKUP(F903,KeyValues!$M$2:$N$20,2))</f>
        <v>Porygon</v>
      </c>
    </row>
    <row r="904" spans="1:7" x14ac:dyDescent="0.25">
      <c r="A904" t="s">
        <v>3189</v>
      </c>
      <c r="B904" s="5">
        <v>904</v>
      </c>
      <c r="C904" s="6" t="str">
        <f>VLOOKUP($B904+443,KeyValues!$J$2:$K$1401,2)</f>
        <v>Gallant Torc</v>
      </c>
      <c r="D904">
        <f t="shared" si="28"/>
        <v>8</v>
      </c>
      <c r="E904" s="7" t="str">
        <f>VLOOKUP($D904,KeyValues!$P$2:$Q$12,2)</f>
        <v>3* - P</v>
      </c>
      <c r="F904" s="2">
        <f t="shared" si="29"/>
        <v>308</v>
      </c>
      <c r="G904" s="8" t="str">
        <f>IF($D904&gt;=5,VLOOKUP(F904,KeyValues!$G$2:$H$601,2),VLOOKUP(F904,KeyValues!$M$2:$N$20,2))</f>
        <v>Ralts</v>
      </c>
    </row>
    <row r="905" spans="1:7" x14ac:dyDescent="0.25">
      <c r="A905" t="s">
        <v>3188</v>
      </c>
      <c r="B905" s="5">
        <v>905</v>
      </c>
      <c r="C905" s="6" t="str">
        <f>VLOOKUP($B905+443,KeyValues!$J$2:$K$1401,2)</f>
        <v>Probo-Hat</v>
      </c>
      <c r="D905">
        <f t="shared" si="28"/>
        <v>8</v>
      </c>
      <c r="E905" s="7" t="str">
        <f>VLOOKUP($D905,KeyValues!$P$2:$Q$12,2)</f>
        <v>3* - P</v>
      </c>
      <c r="F905" s="2">
        <f t="shared" si="29"/>
        <v>327</v>
      </c>
      <c r="G905" s="8" t="str">
        <f>IF($D905&gt;=5,VLOOKUP(F905,KeyValues!$G$2:$H$601,2),VLOOKUP(F905,KeyValues!$M$2:$N$20,2))</f>
        <v>Nosepass</v>
      </c>
    </row>
    <row r="906" spans="1:7" x14ac:dyDescent="0.25">
      <c r="A906" t="s">
        <v>3187</v>
      </c>
      <c r="B906" s="5">
        <v>906</v>
      </c>
      <c r="C906" s="6" t="str">
        <f>VLOOKUP($B906+443,KeyValues!$J$2:$K$1401,2)</f>
        <v>Unlucky Sash</v>
      </c>
      <c r="D906">
        <f t="shared" si="28"/>
        <v>8</v>
      </c>
      <c r="E906" s="7" t="str">
        <f>VLOOKUP($D906,KeyValues!$P$2:$Q$12,2)</f>
        <v>3* - P</v>
      </c>
      <c r="F906" s="2">
        <f t="shared" si="29"/>
        <v>387</v>
      </c>
      <c r="G906" s="8" t="str">
        <f>IF($D906&gt;=5,VLOOKUP(F906,KeyValues!$G$2:$H$601,2),VLOOKUP(F906,KeyValues!$M$2:$N$20,2))</f>
        <v>Duskull</v>
      </c>
    </row>
    <row r="907" spans="1:7" x14ac:dyDescent="0.25">
      <c r="A907" t="s">
        <v>3186</v>
      </c>
      <c r="B907" s="5">
        <v>907</v>
      </c>
      <c r="C907" s="6" t="str">
        <f>VLOOKUP($B907+443,KeyValues!$J$2:$K$1401,2)</f>
        <v>Froslass Bow</v>
      </c>
      <c r="D907">
        <f t="shared" si="28"/>
        <v>8</v>
      </c>
      <c r="E907" s="7" t="str">
        <f>VLOOKUP($D907,KeyValues!$P$2:$Q$12,2)</f>
        <v>3* - P</v>
      </c>
      <c r="F907" s="2">
        <f t="shared" si="29"/>
        <v>393</v>
      </c>
      <c r="G907" s="8" t="str">
        <f>IF($D907&gt;=5,VLOOKUP(F907,KeyValues!$G$2:$H$601,2),VLOOKUP(F907,KeyValues!$M$2:$N$20,2))</f>
        <v>Snorunt</v>
      </c>
    </row>
    <row r="908" spans="1:7" x14ac:dyDescent="0.25">
      <c r="A908" t="s">
        <v>3185</v>
      </c>
      <c r="B908" s="5">
        <v>908</v>
      </c>
      <c r="C908" s="6" t="str">
        <f>VLOOKUP($B908+443,KeyValues!$J$2:$K$1401,2)</f>
        <v>Purify Veil</v>
      </c>
      <c r="D908">
        <f t="shared" si="28"/>
        <v>8</v>
      </c>
      <c r="E908" s="7" t="str">
        <f>VLOOKUP($D908,KeyValues!$P$2:$Q$12,2)</f>
        <v>3* - P</v>
      </c>
      <c r="F908" s="2">
        <f t="shared" si="29"/>
        <v>534</v>
      </c>
      <c r="G908" s="8" t="str">
        <f>IF($D908&gt;=5,VLOOKUP(F908,KeyValues!$G$2:$H$601,2),VLOOKUP(F908,KeyValues!$M$2:$N$20,2))</f>
        <v>Shaymin</v>
      </c>
    </row>
    <row r="909" spans="1:7" x14ac:dyDescent="0.25">
      <c r="A909" t="s">
        <v>3184</v>
      </c>
      <c r="B909" s="5">
        <v>909</v>
      </c>
      <c r="C909" s="6" t="str">
        <f>VLOOKUP($B909+443,KeyValues!$J$2:$K$1401,2)</f>
        <v>$$$</v>
      </c>
      <c r="D909">
        <f t="shared" si="28"/>
        <v>8</v>
      </c>
      <c r="E909" s="7" t="str">
        <f>VLOOKUP($D909,KeyValues!$P$2:$Q$12,2)</f>
        <v>3* - P</v>
      </c>
      <c r="F909" s="2">
        <f t="shared" si="29"/>
        <v>0</v>
      </c>
      <c r="G909" s="8">
        <f>IF($D909&gt;=5,VLOOKUP(F909,KeyValues!$G$2:$H$601,2),VLOOKUP(F909,KeyValues!$M$2:$N$20,2))</f>
        <v>0</v>
      </c>
    </row>
    <row r="910" spans="1:7" x14ac:dyDescent="0.25">
      <c r="A910" t="s">
        <v>3183</v>
      </c>
      <c r="B910" s="5">
        <v>910</v>
      </c>
      <c r="C910" s="6" t="str">
        <f>VLOOKUP($B910+443,KeyValues!$J$2:$K$1401,2)</f>
        <v>$$$</v>
      </c>
      <c r="D910">
        <f t="shared" si="28"/>
        <v>8</v>
      </c>
      <c r="E910" s="7" t="str">
        <f>VLOOKUP($D910,KeyValues!$P$2:$Q$12,2)</f>
        <v>3* - P</v>
      </c>
      <c r="F910" s="2">
        <f t="shared" si="29"/>
        <v>0</v>
      </c>
      <c r="G910" s="8">
        <f>IF($D910&gt;=5,VLOOKUP(F910,KeyValues!$G$2:$H$601,2),VLOOKUP(F910,KeyValues!$M$2:$N$20,2))</f>
        <v>0</v>
      </c>
    </row>
    <row r="911" spans="1:7" x14ac:dyDescent="0.25">
      <c r="A911" t="s">
        <v>3182</v>
      </c>
      <c r="B911" s="5">
        <v>911</v>
      </c>
      <c r="C911" s="6" t="str">
        <f>VLOOKUP($B911+443,KeyValues!$J$2:$K$1401,2)</f>
        <v>$$$</v>
      </c>
      <c r="D911">
        <f t="shared" si="28"/>
        <v>8</v>
      </c>
      <c r="E911" s="7" t="str">
        <f>VLOOKUP($D911,KeyValues!$P$2:$Q$12,2)</f>
        <v>3* - P</v>
      </c>
      <c r="F911" s="2">
        <f t="shared" si="29"/>
        <v>0</v>
      </c>
      <c r="G911" s="8">
        <f>IF($D911&gt;=5,VLOOKUP(F911,KeyValues!$G$2:$H$601,2),VLOOKUP(F911,KeyValues!$M$2:$N$20,2))</f>
        <v>0</v>
      </c>
    </row>
    <row r="912" spans="1:7" x14ac:dyDescent="0.25">
      <c r="A912" t="s">
        <v>3181</v>
      </c>
      <c r="B912" s="5">
        <v>912</v>
      </c>
      <c r="C912" s="6" t="str">
        <f>VLOOKUP($B912+443,KeyValues!$J$2:$K$1401,2)</f>
        <v>$$$</v>
      </c>
      <c r="D912">
        <f t="shared" si="28"/>
        <v>8</v>
      </c>
      <c r="E912" s="7" t="str">
        <f>VLOOKUP($D912,KeyValues!$P$2:$Q$12,2)</f>
        <v>3* - P</v>
      </c>
      <c r="F912" s="2">
        <f t="shared" si="29"/>
        <v>0</v>
      </c>
      <c r="G912" s="8">
        <f>IF($D912&gt;=5,VLOOKUP(F912,KeyValues!$G$2:$H$601,2),VLOOKUP(F912,KeyValues!$M$2:$N$20,2))</f>
        <v>0</v>
      </c>
    </row>
    <row r="913" spans="1:7" x14ac:dyDescent="0.25">
      <c r="A913" t="s">
        <v>3180</v>
      </c>
      <c r="B913" s="5">
        <v>913</v>
      </c>
      <c r="C913" s="6" t="str">
        <f>VLOOKUP($B913+443,KeyValues!$J$2:$K$1401,2)</f>
        <v>$$$</v>
      </c>
      <c r="D913">
        <f t="shared" si="28"/>
        <v>8</v>
      </c>
      <c r="E913" s="7" t="str">
        <f>VLOOKUP($D913,KeyValues!$P$2:$Q$12,2)</f>
        <v>3* - P</v>
      </c>
      <c r="F913" s="2">
        <f t="shared" si="29"/>
        <v>0</v>
      </c>
      <c r="G913" s="8">
        <f>IF($D913&gt;=5,VLOOKUP(F913,KeyValues!$G$2:$H$601,2),VLOOKUP(F913,KeyValues!$M$2:$N$20,2))</f>
        <v>0</v>
      </c>
    </row>
    <row r="914" spans="1:7" x14ac:dyDescent="0.25">
      <c r="A914" t="s">
        <v>3179</v>
      </c>
      <c r="B914" s="5">
        <v>914</v>
      </c>
      <c r="C914" s="6" t="str">
        <f>VLOOKUP($B914+443,KeyValues!$J$2:$K$1401,2)</f>
        <v>$$$</v>
      </c>
      <c r="D914">
        <f t="shared" si="28"/>
        <v>8</v>
      </c>
      <c r="E914" s="7" t="str">
        <f>VLOOKUP($D914,KeyValues!$P$2:$Q$12,2)</f>
        <v>3* - P</v>
      </c>
      <c r="F914" s="2">
        <f t="shared" si="29"/>
        <v>0</v>
      </c>
      <c r="G914" s="8">
        <f>IF($D914&gt;=5,VLOOKUP(F914,KeyValues!$G$2:$H$601,2),VLOOKUP(F914,KeyValues!$M$2:$N$20,2))</f>
        <v>0</v>
      </c>
    </row>
    <row r="915" spans="1:7" x14ac:dyDescent="0.25">
      <c r="A915" t="s">
        <v>3178</v>
      </c>
      <c r="B915" s="5">
        <v>915</v>
      </c>
      <c r="C915" s="6" t="str">
        <f>VLOOKUP($B915+443,KeyValues!$J$2:$K$1401,2)</f>
        <v>$$$</v>
      </c>
      <c r="D915">
        <f t="shared" si="28"/>
        <v>8</v>
      </c>
      <c r="E915" s="7" t="str">
        <f>VLOOKUP($D915,KeyValues!$P$2:$Q$12,2)</f>
        <v>3* - P</v>
      </c>
      <c r="F915" s="2">
        <f t="shared" si="29"/>
        <v>0</v>
      </c>
      <c r="G915" s="8">
        <f>IF($D915&gt;=5,VLOOKUP(F915,KeyValues!$G$2:$H$601,2),VLOOKUP(F915,KeyValues!$M$2:$N$20,2))</f>
        <v>0</v>
      </c>
    </row>
    <row r="916" spans="1:7" x14ac:dyDescent="0.25">
      <c r="A916" t="s">
        <v>3177</v>
      </c>
      <c r="B916" s="5">
        <v>916</v>
      </c>
      <c r="C916" s="6" t="str">
        <f>VLOOKUP($B916+443,KeyValues!$J$2:$K$1401,2)</f>
        <v>$$$</v>
      </c>
      <c r="D916">
        <f t="shared" si="28"/>
        <v>8</v>
      </c>
      <c r="E916" s="7" t="str">
        <f>VLOOKUP($D916,KeyValues!$P$2:$Q$12,2)</f>
        <v>3* - P</v>
      </c>
      <c r="F916" s="2">
        <f t="shared" si="29"/>
        <v>0</v>
      </c>
      <c r="G916" s="8">
        <f>IF($D916&gt;=5,VLOOKUP(F916,KeyValues!$G$2:$H$601,2),VLOOKUP(F916,KeyValues!$M$2:$N$20,2))</f>
        <v>0</v>
      </c>
    </row>
    <row r="917" spans="1:7" x14ac:dyDescent="0.25">
      <c r="A917" t="s">
        <v>3176</v>
      </c>
      <c r="B917" s="5">
        <v>917</v>
      </c>
      <c r="C917" s="6" t="str">
        <f>VLOOKUP($B917+443,KeyValues!$J$2:$K$1401,2)</f>
        <v>$$$</v>
      </c>
      <c r="D917">
        <f t="shared" si="28"/>
        <v>8</v>
      </c>
      <c r="E917" s="7" t="str">
        <f>VLOOKUP($D917,KeyValues!$P$2:$Q$12,2)</f>
        <v>3* - P</v>
      </c>
      <c r="F917" s="2">
        <f t="shared" si="29"/>
        <v>0</v>
      </c>
      <c r="G917" s="8">
        <f>IF($D917&gt;=5,VLOOKUP(F917,KeyValues!$G$2:$H$601,2),VLOOKUP(F917,KeyValues!$M$2:$N$20,2))</f>
        <v>0</v>
      </c>
    </row>
    <row r="918" spans="1:7" x14ac:dyDescent="0.25">
      <c r="A918" t="s">
        <v>3175</v>
      </c>
      <c r="B918" s="5">
        <v>918</v>
      </c>
      <c r="C918" s="6" t="str">
        <f>VLOOKUP($B918+443,KeyValues!$J$2:$K$1401,2)</f>
        <v>$$$</v>
      </c>
      <c r="D918">
        <f t="shared" si="28"/>
        <v>8</v>
      </c>
      <c r="E918" s="7" t="str">
        <f>VLOOKUP($D918,KeyValues!$P$2:$Q$12,2)</f>
        <v>3* - P</v>
      </c>
      <c r="F918" s="2">
        <f t="shared" si="29"/>
        <v>0</v>
      </c>
      <c r="G918" s="8">
        <f>IF($D918&gt;=5,VLOOKUP(F918,KeyValues!$G$2:$H$601,2),VLOOKUP(F918,KeyValues!$M$2:$N$20,2))</f>
        <v>0</v>
      </c>
    </row>
    <row r="919" spans="1:7" x14ac:dyDescent="0.25">
      <c r="A919" t="s">
        <v>3174</v>
      </c>
      <c r="B919" s="5">
        <v>919</v>
      </c>
      <c r="C919" s="6" t="str">
        <f>VLOOKUP($B919+443,KeyValues!$J$2:$K$1401,2)</f>
        <v>$$$</v>
      </c>
      <c r="D919">
        <f t="shared" si="28"/>
        <v>8</v>
      </c>
      <c r="E919" s="7" t="str">
        <f>VLOOKUP($D919,KeyValues!$P$2:$Q$12,2)</f>
        <v>3* - P</v>
      </c>
      <c r="F919" s="2">
        <f t="shared" si="29"/>
        <v>0</v>
      </c>
      <c r="G919" s="8">
        <f>IF($D919&gt;=5,VLOOKUP(F919,KeyValues!$G$2:$H$601,2),VLOOKUP(F919,KeyValues!$M$2:$N$20,2))</f>
        <v>0</v>
      </c>
    </row>
    <row r="920" spans="1:7" x14ac:dyDescent="0.25">
      <c r="A920" t="s">
        <v>3173</v>
      </c>
      <c r="B920" s="5">
        <v>920</v>
      </c>
      <c r="C920" s="6" t="str">
        <f>VLOOKUP($B920+443,KeyValues!$J$2:$K$1401,2)</f>
        <v>$$$</v>
      </c>
      <c r="D920">
        <f t="shared" si="28"/>
        <v>8</v>
      </c>
      <c r="E920" s="7" t="str">
        <f>VLOOKUP($D920,KeyValues!$P$2:$Q$12,2)</f>
        <v>3* - P</v>
      </c>
      <c r="F920" s="2">
        <f t="shared" si="29"/>
        <v>0</v>
      </c>
      <c r="G920" s="8">
        <f>IF($D920&gt;=5,VLOOKUP(F920,KeyValues!$G$2:$H$601,2),VLOOKUP(F920,KeyValues!$M$2:$N$20,2))</f>
        <v>0</v>
      </c>
    </row>
    <row r="921" spans="1:7" x14ac:dyDescent="0.25">
      <c r="A921" t="s">
        <v>3172</v>
      </c>
      <c r="B921" s="5">
        <v>921</v>
      </c>
      <c r="C921" s="6" t="str">
        <f>VLOOKUP($B921+443,KeyValues!$J$2:$K$1401,2)</f>
        <v>$$$</v>
      </c>
      <c r="D921">
        <f t="shared" si="28"/>
        <v>8</v>
      </c>
      <c r="E921" s="7" t="str">
        <f>VLOOKUP($D921,KeyValues!$P$2:$Q$12,2)</f>
        <v>3* - P</v>
      </c>
      <c r="F921" s="2">
        <f t="shared" si="29"/>
        <v>0</v>
      </c>
      <c r="G921" s="8">
        <f>IF($D921&gt;=5,VLOOKUP(F921,KeyValues!$G$2:$H$601,2),VLOOKUP(F921,KeyValues!$M$2:$N$20,2))</f>
        <v>0</v>
      </c>
    </row>
    <row r="922" spans="1:7" x14ac:dyDescent="0.25">
      <c r="A922" t="s">
        <v>3171</v>
      </c>
      <c r="B922" s="5">
        <v>922</v>
      </c>
      <c r="C922" s="6" t="str">
        <f>VLOOKUP($B922+443,KeyValues!$J$2:$K$1401,2)</f>
        <v>$$$</v>
      </c>
      <c r="D922">
        <f t="shared" si="28"/>
        <v>8</v>
      </c>
      <c r="E922" s="7" t="str">
        <f>VLOOKUP($D922,KeyValues!$P$2:$Q$12,2)</f>
        <v>3* - P</v>
      </c>
      <c r="F922" s="2">
        <f t="shared" si="29"/>
        <v>0</v>
      </c>
      <c r="G922" s="8">
        <f>IF($D922&gt;=5,VLOOKUP(F922,KeyValues!$G$2:$H$601,2),VLOOKUP(F922,KeyValues!$M$2:$N$20,2))</f>
        <v>0</v>
      </c>
    </row>
    <row r="923" spans="1:7" x14ac:dyDescent="0.25">
      <c r="A923" t="s">
        <v>3170</v>
      </c>
      <c r="B923" s="5">
        <v>923</v>
      </c>
      <c r="C923" s="6" t="str">
        <f>VLOOKUP($B923+443,KeyValues!$J$2:$K$1401,2)</f>
        <v>$$$</v>
      </c>
      <c r="D923">
        <f t="shared" si="28"/>
        <v>8</v>
      </c>
      <c r="E923" s="7" t="str">
        <f>VLOOKUP($D923,KeyValues!$P$2:$Q$12,2)</f>
        <v>3* - P</v>
      </c>
      <c r="F923" s="2">
        <f t="shared" si="29"/>
        <v>0</v>
      </c>
      <c r="G923" s="8">
        <f>IF($D923&gt;=5,VLOOKUP(F923,KeyValues!$G$2:$H$601,2),VLOOKUP(F923,KeyValues!$M$2:$N$20,2))</f>
        <v>0</v>
      </c>
    </row>
    <row r="924" spans="1:7" x14ac:dyDescent="0.25">
      <c r="A924" t="s">
        <v>3169</v>
      </c>
      <c r="B924" s="5">
        <v>924</v>
      </c>
      <c r="C924" s="6" t="str">
        <f>VLOOKUP($B924+443,KeyValues!$J$2:$K$1401,2)</f>
        <v>$$$</v>
      </c>
      <c r="D924">
        <f t="shared" si="28"/>
        <v>8</v>
      </c>
      <c r="E924" s="7" t="str">
        <f>VLOOKUP($D924,KeyValues!$P$2:$Q$12,2)</f>
        <v>3* - P</v>
      </c>
      <c r="F924" s="2">
        <f t="shared" si="29"/>
        <v>0</v>
      </c>
      <c r="G924" s="8">
        <f>IF($D924&gt;=5,VLOOKUP(F924,KeyValues!$G$2:$H$601,2),VLOOKUP(F924,KeyValues!$M$2:$N$20,2))</f>
        <v>0</v>
      </c>
    </row>
    <row r="925" spans="1:7" x14ac:dyDescent="0.25">
      <c r="A925" t="s">
        <v>3168</v>
      </c>
      <c r="B925" s="5">
        <v>925</v>
      </c>
      <c r="C925" s="6" t="str">
        <f>VLOOKUP($B925+443,KeyValues!$J$2:$K$1401,2)</f>
        <v>$$$</v>
      </c>
      <c r="D925">
        <f t="shared" si="28"/>
        <v>8</v>
      </c>
      <c r="E925" s="7" t="str">
        <f>VLOOKUP($D925,KeyValues!$P$2:$Q$12,2)</f>
        <v>3* - P</v>
      </c>
      <c r="F925" s="2">
        <f t="shared" si="29"/>
        <v>0</v>
      </c>
      <c r="G925" s="8">
        <f>IF($D925&gt;=5,VLOOKUP(F925,KeyValues!$G$2:$H$601,2),VLOOKUP(F925,KeyValues!$M$2:$N$20,2))</f>
        <v>0</v>
      </c>
    </row>
    <row r="926" spans="1:7" x14ac:dyDescent="0.25">
      <c r="A926" t="s">
        <v>3167</v>
      </c>
      <c r="B926" s="5">
        <v>926</v>
      </c>
      <c r="C926" s="6" t="str">
        <f>VLOOKUP($B926+443,KeyValues!$J$2:$K$1401,2)</f>
        <v>$$$</v>
      </c>
      <c r="D926">
        <f t="shared" si="28"/>
        <v>8</v>
      </c>
      <c r="E926" s="7" t="str">
        <f>VLOOKUP($D926,KeyValues!$P$2:$Q$12,2)</f>
        <v>3* - P</v>
      </c>
      <c r="F926" s="2">
        <f t="shared" si="29"/>
        <v>0</v>
      </c>
      <c r="G926" s="8">
        <f>IF($D926&gt;=5,VLOOKUP(F926,KeyValues!$G$2:$H$601,2),VLOOKUP(F926,KeyValues!$M$2:$N$20,2))</f>
        <v>0</v>
      </c>
    </row>
    <row r="927" spans="1:7" x14ac:dyDescent="0.25">
      <c r="A927" t="s">
        <v>3166</v>
      </c>
      <c r="B927" s="5">
        <v>927</v>
      </c>
      <c r="C927" s="6" t="str">
        <f>VLOOKUP($B927+443,KeyValues!$J$2:$K$1401,2)</f>
        <v>$$$</v>
      </c>
      <c r="D927">
        <f t="shared" si="28"/>
        <v>8</v>
      </c>
      <c r="E927" s="7" t="str">
        <f>VLOOKUP($D927,KeyValues!$P$2:$Q$12,2)</f>
        <v>3* - P</v>
      </c>
      <c r="F927" s="2">
        <f t="shared" si="29"/>
        <v>0</v>
      </c>
      <c r="G927" s="8">
        <f>IF($D927&gt;=5,VLOOKUP(F927,KeyValues!$G$2:$H$601,2),VLOOKUP(F927,KeyValues!$M$2:$N$20,2))</f>
        <v>0</v>
      </c>
    </row>
    <row r="928" spans="1:7" x14ac:dyDescent="0.25">
      <c r="A928" t="s">
        <v>3165</v>
      </c>
      <c r="B928" s="5">
        <v>928</v>
      </c>
      <c r="C928" s="6" t="str">
        <f>VLOOKUP($B928+443,KeyValues!$J$2:$K$1401,2)</f>
        <v>$$$</v>
      </c>
      <c r="D928">
        <f t="shared" si="28"/>
        <v>8</v>
      </c>
      <c r="E928" s="7" t="str">
        <f>VLOOKUP($D928,KeyValues!$P$2:$Q$12,2)</f>
        <v>3* - P</v>
      </c>
      <c r="F928" s="2">
        <f t="shared" si="29"/>
        <v>0</v>
      </c>
      <c r="G928" s="8">
        <f>IF($D928&gt;=5,VLOOKUP(F928,KeyValues!$G$2:$H$601,2),VLOOKUP(F928,KeyValues!$M$2:$N$20,2))</f>
        <v>0</v>
      </c>
    </row>
    <row r="929" spans="1:7" x14ac:dyDescent="0.25">
      <c r="A929" t="s">
        <v>3164</v>
      </c>
      <c r="B929" s="5">
        <v>929</v>
      </c>
      <c r="C929" s="6" t="str">
        <f>VLOOKUP($B929+443,KeyValues!$J$2:$K$1401,2)</f>
        <v>$$$</v>
      </c>
      <c r="D929">
        <f t="shared" si="28"/>
        <v>8</v>
      </c>
      <c r="E929" s="7" t="str">
        <f>VLOOKUP($D929,KeyValues!$P$2:$Q$12,2)</f>
        <v>3* - P</v>
      </c>
      <c r="F929" s="2">
        <f t="shared" si="29"/>
        <v>0</v>
      </c>
      <c r="G929" s="8">
        <f>IF($D929&gt;=5,VLOOKUP(F929,KeyValues!$G$2:$H$601,2),VLOOKUP(F929,KeyValues!$M$2:$N$20,2))</f>
        <v>0</v>
      </c>
    </row>
    <row r="930" spans="1:7" x14ac:dyDescent="0.25">
      <c r="A930" t="s">
        <v>3163</v>
      </c>
      <c r="B930" s="5">
        <v>930</v>
      </c>
      <c r="C930" s="6" t="str">
        <f>VLOOKUP($B930+443,KeyValues!$J$2:$K$1401,2)</f>
        <v>$$$</v>
      </c>
      <c r="D930">
        <f t="shared" si="28"/>
        <v>8</v>
      </c>
      <c r="E930" s="7" t="str">
        <f>VLOOKUP($D930,KeyValues!$P$2:$Q$12,2)</f>
        <v>3* - P</v>
      </c>
      <c r="F930" s="2">
        <f t="shared" si="29"/>
        <v>0</v>
      </c>
      <c r="G930" s="8">
        <f>IF($D930&gt;=5,VLOOKUP(F930,KeyValues!$G$2:$H$601,2),VLOOKUP(F930,KeyValues!$M$2:$N$20,2))</f>
        <v>0</v>
      </c>
    </row>
    <row r="931" spans="1:7" x14ac:dyDescent="0.25">
      <c r="A931" t="s">
        <v>3162</v>
      </c>
      <c r="B931" s="5">
        <v>931</v>
      </c>
      <c r="C931" s="6" t="str">
        <f>VLOOKUP($B931+443,KeyValues!$J$2:$K$1401,2)</f>
        <v>$$$</v>
      </c>
      <c r="D931">
        <f t="shared" si="28"/>
        <v>8</v>
      </c>
      <c r="E931" s="7" t="str">
        <f>VLOOKUP($D931,KeyValues!$P$2:$Q$12,2)</f>
        <v>3* - P</v>
      </c>
      <c r="F931" s="2">
        <f t="shared" si="29"/>
        <v>0</v>
      </c>
      <c r="G931" s="8">
        <f>IF($D931&gt;=5,VLOOKUP(F931,KeyValues!$G$2:$H$601,2),VLOOKUP(F931,KeyValues!$M$2:$N$20,2))</f>
        <v>0</v>
      </c>
    </row>
    <row r="932" spans="1:7" x14ac:dyDescent="0.25">
      <c r="A932" t="s">
        <v>3161</v>
      </c>
      <c r="B932" s="5">
        <v>932</v>
      </c>
      <c r="C932" s="6" t="str">
        <f>VLOOKUP($B932+443,KeyValues!$J$2:$K$1401,2)</f>
        <v>$$$</v>
      </c>
      <c r="D932">
        <f t="shared" si="28"/>
        <v>8</v>
      </c>
      <c r="E932" s="7" t="str">
        <f>VLOOKUP($D932,KeyValues!$P$2:$Q$12,2)</f>
        <v>3* - P</v>
      </c>
      <c r="F932" s="2">
        <f t="shared" si="29"/>
        <v>0</v>
      </c>
      <c r="G932" s="8">
        <f>IF($D932&gt;=5,VLOOKUP(F932,KeyValues!$G$2:$H$601,2),VLOOKUP(F932,KeyValues!$M$2:$N$20,2))</f>
        <v>0</v>
      </c>
    </row>
    <row r="933" spans="1:7" x14ac:dyDescent="0.25">
      <c r="A933" t="s">
        <v>3160</v>
      </c>
      <c r="B933" s="5">
        <v>933</v>
      </c>
      <c r="C933" s="6" t="str">
        <f>VLOOKUP($B933+443,KeyValues!$J$2:$K$1401,2)</f>
        <v>$$$</v>
      </c>
      <c r="D933">
        <f t="shared" si="28"/>
        <v>8</v>
      </c>
      <c r="E933" s="7" t="str">
        <f>VLOOKUP($D933,KeyValues!$P$2:$Q$12,2)</f>
        <v>3* - P</v>
      </c>
      <c r="F933" s="2">
        <f t="shared" si="29"/>
        <v>0</v>
      </c>
      <c r="G933" s="8">
        <f>IF($D933&gt;=5,VLOOKUP(F933,KeyValues!$G$2:$H$601,2),VLOOKUP(F933,KeyValues!$M$2:$N$20,2))</f>
        <v>0</v>
      </c>
    </row>
    <row r="934" spans="1:7" x14ac:dyDescent="0.25">
      <c r="A934" t="s">
        <v>3159</v>
      </c>
      <c r="B934" s="5">
        <v>934</v>
      </c>
      <c r="C934" s="6" t="str">
        <f>VLOOKUP($B934+443,KeyValues!$J$2:$K$1401,2)</f>
        <v>$$$</v>
      </c>
      <c r="D934">
        <f t="shared" si="28"/>
        <v>8</v>
      </c>
      <c r="E934" s="7" t="str">
        <f>VLOOKUP($D934,KeyValues!$P$2:$Q$12,2)</f>
        <v>3* - P</v>
      </c>
      <c r="F934" s="2">
        <f t="shared" si="29"/>
        <v>0</v>
      </c>
      <c r="G934" s="8">
        <f>IF($D934&gt;=5,VLOOKUP(F934,KeyValues!$G$2:$H$601,2),VLOOKUP(F934,KeyValues!$M$2:$N$20,2))</f>
        <v>0</v>
      </c>
    </row>
    <row r="935" spans="1:7" x14ac:dyDescent="0.25">
      <c r="A935" t="s">
        <v>3158</v>
      </c>
      <c r="B935" s="5">
        <v>935</v>
      </c>
      <c r="C935" s="6" t="str">
        <f>VLOOKUP($B935+443,KeyValues!$J$2:$K$1401,2)</f>
        <v>$$$</v>
      </c>
      <c r="D935">
        <f t="shared" si="28"/>
        <v>8</v>
      </c>
      <c r="E935" s="7" t="str">
        <f>VLOOKUP($D935,KeyValues!$P$2:$Q$12,2)</f>
        <v>3* - P</v>
      </c>
      <c r="F935" s="2">
        <f t="shared" si="29"/>
        <v>0</v>
      </c>
      <c r="G935" s="8">
        <f>IF($D935&gt;=5,VLOOKUP(F935,KeyValues!$G$2:$H$601,2),VLOOKUP(F935,KeyValues!$M$2:$N$20,2))</f>
        <v>0</v>
      </c>
    </row>
    <row r="936" spans="1:7" x14ac:dyDescent="0.25">
      <c r="A936" t="s">
        <v>3157</v>
      </c>
      <c r="B936" s="5">
        <v>936</v>
      </c>
      <c r="C936" s="6" t="str">
        <f>VLOOKUP($B936+443,KeyValues!$J$2:$K$1401,2)</f>
        <v>$$$</v>
      </c>
      <c r="D936">
        <f t="shared" si="28"/>
        <v>8</v>
      </c>
      <c r="E936" s="7" t="str">
        <f>VLOOKUP($D936,KeyValues!$P$2:$Q$12,2)</f>
        <v>3* - P</v>
      </c>
      <c r="F936" s="2">
        <f t="shared" si="29"/>
        <v>0</v>
      </c>
      <c r="G936" s="8">
        <f>IF($D936&gt;=5,VLOOKUP(F936,KeyValues!$G$2:$H$601,2),VLOOKUP(F936,KeyValues!$M$2:$N$20,2))</f>
        <v>0</v>
      </c>
    </row>
    <row r="937" spans="1:7" x14ac:dyDescent="0.25">
      <c r="A937" t="s">
        <v>3156</v>
      </c>
      <c r="B937" s="5">
        <v>937</v>
      </c>
      <c r="C937" s="6" t="str">
        <f>VLOOKUP($B937+443,KeyValues!$J$2:$K$1401,2)</f>
        <v>$$$</v>
      </c>
      <c r="D937">
        <f t="shared" si="28"/>
        <v>8</v>
      </c>
      <c r="E937" s="7" t="str">
        <f>VLOOKUP($D937,KeyValues!$P$2:$Q$12,2)</f>
        <v>3* - P</v>
      </c>
      <c r="F937" s="2">
        <f t="shared" si="29"/>
        <v>0</v>
      </c>
      <c r="G937" s="8">
        <f>IF($D937&gt;=5,VLOOKUP(F937,KeyValues!$G$2:$H$601,2),VLOOKUP(F937,KeyValues!$M$2:$N$20,2))</f>
        <v>0</v>
      </c>
    </row>
    <row r="938" spans="1:7" x14ac:dyDescent="0.25">
      <c r="A938" t="s">
        <v>3155</v>
      </c>
      <c r="B938" s="5">
        <v>938</v>
      </c>
      <c r="C938" s="6" t="str">
        <f>VLOOKUP($B938+443,KeyValues!$J$2:$K$1401,2)</f>
        <v>$$$</v>
      </c>
      <c r="D938">
        <f t="shared" si="28"/>
        <v>8</v>
      </c>
      <c r="E938" s="7" t="str">
        <f>VLOOKUP($D938,KeyValues!$P$2:$Q$12,2)</f>
        <v>3* - P</v>
      </c>
      <c r="F938" s="2">
        <f t="shared" si="29"/>
        <v>0</v>
      </c>
      <c r="G938" s="8">
        <f>IF($D938&gt;=5,VLOOKUP(F938,KeyValues!$G$2:$H$601,2),VLOOKUP(F938,KeyValues!$M$2:$N$20,2))</f>
        <v>0</v>
      </c>
    </row>
    <row r="939" spans="1:7" x14ac:dyDescent="0.25">
      <c r="A939" t="s">
        <v>3154</v>
      </c>
      <c r="B939" s="5">
        <v>939</v>
      </c>
      <c r="C939" s="6" t="str">
        <f>VLOOKUP($B939+443,KeyValues!$J$2:$K$1401,2)</f>
        <v>$$$</v>
      </c>
      <c r="D939">
        <f t="shared" si="28"/>
        <v>8</v>
      </c>
      <c r="E939" s="7" t="str">
        <f>VLOOKUP($D939,KeyValues!$P$2:$Q$12,2)</f>
        <v>3* - P</v>
      </c>
      <c r="F939" s="2">
        <f t="shared" si="29"/>
        <v>0</v>
      </c>
      <c r="G939" s="8">
        <f>IF($D939&gt;=5,VLOOKUP(F939,KeyValues!$G$2:$H$601,2),VLOOKUP(F939,KeyValues!$M$2:$N$20,2))</f>
        <v>0</v>
      </c>
    </row>
    <row r="940" spans="1:7" x14ac:dyDescent="0.25">
      <c r="A940" t="s">
        <v>3153</v>
      </c>
      <c r="B940" s="5">
        <v>940</v>
      </c>
      <c r="C940" s="6" t="str">
        <f>VLOOKUP($B940+443,KeyValues!$J$2:$K$1401,2)</f>
        <v>$$$</v>
      </c>
      <c r="D940">
        <f t="shared" si="28"/>
        <v>8</v>
      </c>
      <c r="E940" s="7" t="str">
        <f>VLOOKUP($D940,KeyValues!$P$2:$Q$12,2)</f>
        <v>3* - P</v>
      </c>
      <c r="F940" s="2">
        <f t="shared" si="29"/>
        <v>0</v>
      </c>
      <c r="G940" s="8">
        <f>IF($D940&gt;=5,VLOOKUP(F940,KeyValues!$G$2:$H$601,2),VLOOKUP(F940,KeyValues!$M$2:$N$20,2))</f>
        <v>0</v>
      </c>
    </row>
    <row r="941" spans="1:7" x14ac:dyDescent="0.25">
      <c r="A941" t="s">
        <v>3152</v>
      </c>
      <c r="B941" s="5">
        <v>941</v>
      </c>
      <c r="C941" s="6" t="str">
        <f>VLOOKUP($B941+443,KeyValues!$J$2:$K$1401,2)</f>
        <v>$$$</v>
      </c>
      <c r="D941">
        <f t="shared" si="28"/>
        <v>8</v>
      </c>
      <c r="E941" s="7" t="str">
        <f>VLOOKUP($D941,KeyValues!$P$2:$Q$12,2)</f>
        <v>3* - P</v>
      </c>
      <c r="F941" s="2">
        <f t="shared" si="29"/>
        <v>0</v>
      </c>
      <c r="G941" s="8">
        <f>IF($D941&gt;=5,VLOOKUP(F941,KeyValues!$G$2:$H$601,2),VLOOKUP(F941,KeyValues!$M$2:$N$20,2))</f>
        <v>0</v>
      </c>
    </row>
    <row r="942" spans="1:7" x14ac:dyDescent="0.25">
      <c r="A942" t="s">
        <v>3151</v>
      </c>
      <c r="B942" s="5">
        <v>942</v>
      </c>
      <c r="C942" s="6" t="str">
        <f>VLOOKUP($B942+443,KeyValues!$J$2:$K$1401,2)</f>
        <v>$$$</v>
      </c>
      <c r="D942">
        <f t="shared" si="28"/>
        <v>8</v>
      </c>
      <c r="E942" s="7" t="str">
        <f>VLOOKUP($D942,KeyValues!$P$2:$Q$12,2)</f>
        <v>3* - P</v>
      </c>
      <c r="F942" s="2">
        <f t="shared" si="29"/>
        <v>0</v>
      </c>
      <c r="G942" s="8">
        <f>IF($D942&gt;=5,VLOOKUP(F942,KeyValues!$G$2:$H$601,2),VLOOKUP(F942,KeyValues!$M$2:$N$20,2))</f>
        <v>0</v>
      </c>
    </row>
    <row r="943" spans="1:7" x14ac:dyDescent="0.25">
      <c r="A943" t="s">
        <v>3150</v>
      </c>
      <c r="B943" s="5">
        <v>943</v>
      </c>
      <c r="C943" s="6" t="str">
        <f>VLOOKUP($B943+443,KeyValues!$J$2:$K$1401,2)</f>
        <v>$$$</v>
      </c>
      <c r="D943">
        <f t="shared" si="28"/>
        <v>8</v>
      </c>
      <c r="E943" s="7" t="str">
        <f>VLOOKUP($D943,KeyValues!$P$2:$Q$12,2)</f>
        <v>3* - P</v>
      </c>
      <c r="F943" s="2">
        <f t="shared" si="29"/>
        <v>0</v>
      </c>
      <c r="G943" s="8">
        <f>IF($D943&gt;=5,VLOOKUP(F943,KeyValues!$G$2:$H$601,2),VLOOKUP(F943,KeyValues!$M$2:$N$20,2))</f>
        <v>0</v>
      </c>
    </row>
    <row r="944" spans="1:7" x14ac:dyDescent="0.25">
      <c r="A944" t="s">
        <v>3149</v>
      </c>
      <c r="B944" s="5">
        <v>944</v>
      </c>
      <c r="C944" s="6" t="str">
        <f>VLOOKUP($B944+443,KeyValues!$J$2:$K$1401,2)</f>
        <v>$$$</v>
      </c>
      <c r="D944">
        <f t="shared" si="28"/>
        <v>8</v>
      </c>
      <c r="E944" s="7" t="str">
        <f>VLOOKUP($D944,KeyValues!$P$2:$Q$12,2)</f>
        <v>3* - P</v>
      </c>
      <c r="F944" s="2">
        <f t="shared" si="29"/>
        <v>0</v>
      </c>
      <c r="G944" s="8">
        <f>IF($D944&gt;=5,VLOOKUP(F944,KeyValues!$G$2:$H$601,2),VLOOKUP(F944,KeyValues!$M$2:$N$20,2))</f>
        <v>0</v>
      </c>
    </row>
    <row r="945" spans="1:7" x14ac:dyDescent="0.25">
      <c r="A945" t="s">
        <v>3148</v>
      </c>
      <c r="B945" s="5">
        <v>945</v>
      </c>
      <c r="C945" s="6" t="str">
        <f>VLOOKUP($B945+443,KeyValues!$J$2:$K$1401,2)</f>
        <v>$$$</v>
      </c>
      <c r="D945">
        <f t="shared" si="28"/>
        <v>8</v>
      </c>
      <c r="E945" s="7" t="str">
        <f>VLOOKUP($D945,KeyValues!$P$2:$Q$12,2)</f>
        <v>3* - P</v>
      </c>
      <c r="F945" s="2">
        <f t="shared" si="29"/>
        <v>0</v>
      </c>
      <c r="G945" s="8">
        <f>IF($D945&gt;=5,VLOOKUP(F945,KeyValues!$G$2:$H$601,2),VLOOKUP(F945,KeyValues!$M$2:$N$20,2))</f>
        <v>0</v>
      </c>
    </row>
    <row r="946" spans="1:7" x14ac:dyDescent="0.25">
      <c r="A946" t="s">
        <v>3147</v>
      </c>
      <c r="B946" s="5">
        <v>946</v>
      </c>
      <c r="C946" s="6" t="str">
        <f>VLOOKUP($B946+443,KeyValues!$J$2:$K$1401,2)</f>
        <v>$$$</v>
      </c>
      <c r="D946">
        <f t="shared" si="28"/>
        <v>8</v>
      </c>
      <c r="E946" s="7" t="str">
        <f>VLOOKUP($D946,KeyValues!$P$2:$Q$12,2)</f>
        <v>3* - P</v>
      </c>
      <c r="F946" s="2">
        <f t="shared" si="29"/>
        <v>0</v>
      </c>
      <c r="G946" s="8">
        <f>IF($D946&gt;=5,VLOOKUP(F946,KeyValues!$G$2:$H$601,2),VLOOKUP(F946,KeyValues!$M$2:$N$20,2))</f>
        <v>0</v>
      </c>
    </row>
    <row r="947" spans="1:7" x14ac:dyDescent="0.25">
      <c r="A947" t="s">
        <v>3146</v>
      </c>
      <c r="B947" s="5">
        <v>947</v>
      </c>
      <c r="C947" s="6" t="str">
        <f>VLOOKUP($B947+443,KeyValues!$J$2:$K$1401,2)</f>
        <v>$$$</v>
      </c>
      <c r="D947">
        <f t="shared" si="28"/>
        <v>8</v>
      </c>
      <c r="E947" s="7" t="str">
        <f>VLOOKUP($D947,KeyValues!$P$2:$Q$12,2)</f>
        <v>3* - P</v>
      </c>
      <c r="F947" s="2">
        <f t="shared" si="29"/>
        <v>0</v>
      </c>
      <c r="G947" s="8">
        <f>IF($D947&gt;=5,VLOOKUP(F947,KeyValues!$G$2:$H$601,2),VLOOKUP(F947,KeyValues!$M$2:$N$20,2))</f>
        <v>0</v>
      </c>
    </row>
    <row r="948" spans="1:7" x14ac:dyDescent="0.25">
      <c r="A948" t="s">
        <v>3145</v>
      </c>
      <c r="B948" s="5">
        <v>948</v>
      </c>
      <c r="C948" s="6" t="str">
        <f>VLOOKUP($B948+443,KeyValues!$J$2:$K$1401,2)</f>
        <v>$$$</v>
      </c>
      <c r="D948">
        <f t="shared" si="28"/>
        <v>8</v>
      </c>
      <c r="E948" s="7" t="str">
        <f>VLOOKUP($D948,KeyValues!$P$2:$Q$12,2)</f>
        <v>3* - P</v>
      </c>
      <c r="F948" s="2">
        <f t="shared" si="29"/>
        <v>0</v>
      </c>
      <c r="G948" s="8">
        <f>IF($D948&gt;=5,VLOOKUP(F948,KeyValues!$G$2:$H$601,2),VLOOKUP(F948,KeyValues!$M$2:$N$20,2))</f>
        <v>0</v>
      </c>
    </row>
    <row r="949" spans="1:7" x14ac:dyDescent="0.25">
      <c r="A949" t="s">
        <v>3144</v>
      </c>
      <c r="B949" s="5">
        <v>949</v>
      </c>
      <c r="C949" s="6" t="str">
        <f>VLOOKUP($B949+443,KeyValues!$J$2:$K$1401,2)</f>
        <v>$$$</v>
      </c>
      <c r="D949">
        <f t="shared" si="28"/>
        <v>8</v>
      </c>
      <c r="E949" s="7" t="str">
        <f>VLOOKUP($D949,KeyValues!$P$2:$Q$12,2)</f>
        <v>3* - P</v>
      </c>
      <c r="F949" s="2">
        <f t="shared" si="29"/>
        <v>0</v>
      </c>
      <c r="G949" s="8">
        <f>IF($D949&gt;=5,VLOOKUP(F949,KeyValues!$G$2:$H$601,2),VLOOKUP(F949,KeyValues!$M$2:$N$20,2))</f>
        <v>0</v>
      </c>
    </row>
    <row r="950" spans="1:7" x14ac:dyDescent="0.25">
      <c r="A950" t="s">
        <v>3143</v>
      </c>
      <c r="B950" s="5">
        <v>950</v>
      </c>
      <c r="C950" s="6" t="str">
        <f>VLOOKUP($B950+443,KeyValues!$J$2:$K$1401,2)</f>
        <v>$$$</v>
      </c>
      <c r="D950">
        <f t="shared" si="28"/>
        <v>8</v>
      </c>
      <c r="E950" s="7" t="str">
        <f>VLOOKUP($D950,KeyValues!$P$2:$Q$12,2)</f>
        <v>3* - P</v>
      </c>
      <c r="F950" s="2">
        <f t="shared" si="29"/>
        <v>0</v>
      </c>
      <c r="G950" s="8">
        <f>IF($D950&gt;=5,VLOOKUP(F950,KeyValues!$G$2:$H$601,2),VLOOKUP(F950,KeyValues!$M$2:$N$20,2))</f>
        <v>0</v>
      </c>
    </row>
    <row r="951" spans="1:7" x14ac:dyDescent="0.25">
      <c r="A951" t="s">
        <v>3142</v>
      </c>
      <c r="B951" s="5">
        <v>951</v>
      </c>
      <c r="C951" s="6" t="str">
        <f>VLOOKUP($B951+443,KeyValues!$J$2:$K$1401,2)</f>
        <v>$$$</v>
      </c>
      <c r="D951">
        <f t="shared" si="28"/>
        <v>8</v>
      </c>
      <c r="E951" s="7" t="str">
        <f>VLOOKUP($D951,KeyValues!$P$2:$Q$12,2)</f>
        <v>3* - P</v>
      </c>
      <c r="F951" s="2">
        <f t="shared" si="29"/>
        <v>0</v>
      </c>
      <c r="G951" s="8">
        <f>IF($D951&gt;=5,VLOOKUP(F951,KeyValues!$G$2:$H$601,2),VLOOKUP(F951,KeyValues!$M$2:$N$20,2))</f>
        <v>0</v>
      </c>
    </row>
    <row r="952" spans="1:7" x14ac:dyDescent="0.25">
      <c r="A952" t="s">
        <v>3141</v>
      </c>
      <c r="B952" s="5">
        <v>952</v>
      </c>
      <c r="C952" s="6" t="str">
        <f>VLOOKUP($B952+443,KeyValues!$J$2:$K$1401,2)</f>
        <v>$$$</v>
      </c>
      <c r="D952">
        <f t="shared" si="28"/>
        <v>8</v>
      </c>
      <c r="E952" s="7" t="str">
        <f>VLOOKUP($D952,KeyValues!$P$2:$Q$12,2)</f>
        <v>3* - P</v>
      </c>
      <c r="F952" s="2">
        <f t="shared" si="29"/>
        <v>0</v>
      </c>
      <c r="G952" s="8">
        <f>IF($D952&gt;=5,VLOOKUP(F952,KeyValues!$G$2:$H$601,2),VLOOKUP(F952,KeyValues!$M$2:$N$20,2))</f>
        <v>0</v>
      </c>
    </row>
    <row r="953" spans="1:7" x14ac:dyDescent="0.25">
      <c r="A953" t="s">
        <v>3140</v>
      </c>
      <c r="B953" s="5">
        <v>953</v>
      </c>
      <c r="C953" s="6" t="str">
        <f>VLOOKUP($B953+443,KeyValues!$J$2:$K$1401,2)</f>
        <v>$$$</v>
      </c>
      <c r="D953">
        <f t="shared" si="28"/>
        <v>8</v>
      </c>
      <c r="E953" s="7" t="str">
        <f>VLOOKUP($D953,KeyValues!$P$2:$Q$12,2)</f>
        <v>3* - P</v>
      </c>
      <c r="F953" s="2">
        <f t="shared" si="29"/>
        <v>0</v>
      </c>
      <c r="G953" s="8">
        <f>IF($D953&gt;=5,VLOOKUP(F953,KeyValues!$G$2:$H$601,2),VLOOKUP(F953,KeyValues!$M$2:$N$20,2))</f>
        <v>0</v>
      </c>
    </row>
    <row r="954" spans="1:7" x14ac:dyDescent="0.25">
      <c r="A954" t="s">
        <v>3139</v>
      </c>
      <c r="B954" s="5">
        <v>954</v>
      </c>
      <c r="C954" s="6" t="str">
        <f>VLOOKUP($B954+443,KeyValues!$J$2:$K$1401,2)</f>
        <v>$$$</v>
      </c>
      <c r="D954">
        <f t="shared" si="28"/>
        <v>8</v>
      </c>
      <c r="E954" s="7" t="str">
        <f>VLOOKUP($D954,KeyValues!$P$2:$Q$12,2)</f>
        <v>3* - P</v>
      </c>
      <c r="F954" s="2">
        <f t="shared" si="29"/>
        <v>0</v>
      </c>
      <c r="G954" s="8">
        <f>IF($D954&gt;=5,VLOOKUP(F954,KeyValues!$G$2:$H$601,2),VLOOKUP(F954,KeyValues!$M$2:$N$20,2))</f>
        <v>0</v>
      </c>
    </row>
    <row r="955" spans="1:7" x14ac:dyDescent="0.25">
      <c r="A955" t="s">
        <v>3138</v>
      </c>
      <c r="B955" s="5">
        <v>955</v>
      </c>
      <c r="C955" s="6" t="str">
        <f>VLOOKUP($B955+443,KeyValues!$J$2:$K$1401,2)</f>
        <v>$$$</v>
      </c>
      <c r="D955">
        <f t="shared" si="28"/>
        <v>8</v>
      </c>
      <c r="E955" s="7" t="str">
        <f>VLOOKUP($D955,KeyValues!$P$2:$Q$12,2)</f>
        <v>3* - P</v>
      </c>
      <c r="F955" s="2">
        <f t="shared" si="29"/>
        <v>0</v>
      </c>
      <c r="G955" s="8">
        <f>IF($D955&gt;=5,VLOOKUP(F955,KeyValues!$G$2:$H$601,2),VLOOKUP(F955,KeyValues!$M$2:$N$20,2))</f>
        <v>0</v>
      </c>
    </row>
    <row r="956" spans="1:7" x14ac:dyDescent="0.25">
      <c r="A956" t="s">
        <v>3137</v>
      </c>
      <c r="B956" s="5">
        <v>956</v>
      </c>
      <c r="C956" s="6" t="str">
        <f>VLOOKUP($B956+443,KeyValues!$J$2:$K$1401,2)</f>
        <v>$$$</v>
      </c>
      <c r="D956">
        <f t="shared" si="28"/>
        <v>8</v>
      </c>
      <c r="E956" s="7" t="str">
        <f>VLOOKUP($D956,KeyValues!$P$2:$Q$12,2)</f>
        <v>3* - P</v>
      </c>
      <c r="F956" s="2">
        <f t="shared" si="29"/>
        <v>0</v>
      </c>
      <c r="G956" s="8">
        <f>IF($D956&gt;=5,VLOOKUP(F956,KeyValues!$G$2:$H$601,2),VLOOKUP(F956,KeyValues!$M$2:$N$20,2))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17"/>
  <sheetViews>
    <sheetView workbookViewId="0">
      <selection activeCell="I2" sqref="I2"/>
    </sheetView>
  </sheetViews>
  <sheetFormatPr defaultRowHeight="15" x14ac:dyDescent="0.25"/>
  <cols>
    <col min="1" max="1" width="55" customWidth="1"/>
    <col min="2" max="2" width="14.85546875" style="5" customWidth="1"/>
    <col min="3" max="3" width="7" customWidth="1"/>
    <col min="4" max="4" width="6.28515625" customWidth="1"/>
    <col min="5" max="5" width="3.42578125" customWidth="1"/>
    <col min="6" max="6" width="14.42578125" style="7" hidden="1" customWidth="1"/>
    <col min="7" max="7" width="4" customWidth="1"/>
    <col min="8" max="8" width="11.85546875" style="7" hidden="1" customWidth="1"/>
    <col min="9" max="9" width="5.42578125" customWidth="1"/>
    <col min="10" max="10" width="5.140625" customWidth="1"/>
    <col min="11" max="11" width="13.85546875" style="8" hidden="1" customWidth="1"/>
    <col min="17" max="17" width="5.5703125" customWidth="1"/>
    <col min="18" max="18" width="11.42578125" customWidth="1"/>
  </cols>
  <sheetData>
    <row r="1" spans="1:19" x14ac:dyDescent="0.25">
      <c r="B1" s="5" t="s">
        <v>2704</v>
      </c>
      <c r="C1" t="s">
        <v>4733</v>
      </c>
      <c r="D1" t="s">
        <v>4734</v>
      </c>
      <c r="E1" t="s">
        <v>4735</v>
      </c>
      <c r="F1" s="7" t="s">
        <v>2705</v>
      </c>
      <c r="G1" t="s">
        <v>4736</v>
      </c>
      <c r="H1" s="7" t="s">
        <v>4732</v>
      </c>
      <c r="I1" t="s">
        <v>4738</v>
      </c>
      <c r="J1" t="s">
        <v>4737</v>
      </c>
      <c r="K1" s="8" t="s">
        <v>3128</v>
      </c>
      <c r="L1" t="s">
        <v>4740</v>
      </c>
      <c r="M1" t="s">
        <v>4741</v>
      </c>
      <c r="N1" t="s">
        <v>4745</v>
      </c>
      <c r="O1" t="s">
        <v>4743</v>
      </c>
      <c r="P1" t="s">
        <v>4744</v>
      </c>
      <c r="Q1" t="s">
        <v>4739</v>
      </c>
    </row>
    <row r="2" spans="1:19" x14ac:dyDescent="0.25">
      <c r="A2" t="s">
        <v>137</v>
      </c>
      <c r="B2" s="5" t="str">
        <f>VLOOKUP(I2,KeyValues!$J$2:$K$1401,2)</f>
        <v>$$$</v>
      </c>
      <c r="C2">
        <f t="shared" ref="C2:C65" si="0">HEX2DEC(MID($A2,4,2)&amp;MID($A2,1,2))</f>
        <v>50</v>
      </c>
      <c r="D2">
        <f t="shared" ref="D2:D65" si="1">HEX2DEC(MID($A2,10,2)&amp;MID($A2,7,2))</f>
        <v>5</v>
      </c>
      <c r="E2">
        <f t="shared" ref="E2:E65" si="2">HEX2DEC(MID($A2,13,2))</f>
        <v>3</v>
      </c>
      <c r="F2" s="7" t="str">
        <f>VLOOKUP(E2,KeyValues!$A$2:$B154,2)</f>
        <v>Food &amp; Gummi</v>
      </c>
      <c r="G2">
        <f t="shared" ref="G2:G65" si="3">HEX2DEC(MID($A2,16,2))</f>
        <v>17</v>
      </c>
      <c r="H2" s="7" t="str">
        <f>VLOOKUP($G2,KeyValues!$S$2:$T$64,2)</f>
        <v>Gummi 1</v>
      </c>
      <c r="I2">
        <f t="shared" ref="I2:I65" si="4">HEX2DEC(MID($A2,22,2)&amp;MID($A2,19,2))</f>
        <v>138</v>
      </c>
      <c r="J2">
        <f t="shared" ref="J2:J65" si="5">HEX2DEC(MID($A2,28,2)&amp;MID($A2,25,2))</f>
        <v>0</v>
      </c>
      <c r="K2" s="8">
        <f>IF(OR($E2=9,$E2=5),VLOOKUP(J2,KeyValues!$D$2:$E$562,2),IF(AND($E2=14,NOT(VLOOKUP(J2,KeyValues!$D$2:$E$562,2) = 0)),"???",0))</f>
        <v>0</v>
      </c>
      <c r="L2">
        <f t="shared" ref="L2:L65" si="6">HEX2DEC(MID($A2,31,2))</f>
        <v>0</v>
      </c>
      <c r="M2">
        <f t="shared" ref="M2:M65" si="7">HEX2DEC(MID($A2,34,2))</f>
        <v>0</v>
      </c>
      <c r="N2">
        <f t="shared" ref="N2:N65" si="8">HEX2DEC(MID($A2,37,2))</f>
        <v>11</v>
      </c>
      <c r="O2">
        <f t="shared" ref="O2:O65" si="9">HEX2DEC(MID($A2,40,2))</f>
        <v>4</v>
      </c>
      <c r="P2">
        <f t="shared" ref="P2:P65" si="10">HEX2DEC(MID($A2,43,2))</f>
        <v>66</v>
      </c>
      <c r="Q2">
        <f t="shared" ref="Q2:Q65" si="11">HEX2DEC(MID($A2,46,2))</f>
        <v>0</v>
      </c>
      <c r="R2" t="str">
        <f t="shared" ref="R2:R65" si="12">DEC2BIN(P2,8)</f>
        <v>01000010</v>
      </c>
      <c r="S2">
        <f t="shared" ref="S2:S65" si="13">VALUE(RIGHT(R2,1))</f>
        <v>0</v>
      </c>
    </row>
    <row r="3" spans="1:19" x14ac:dyDescent="0.25">
      <c r="A3" t="s">
        <v>112</v>
      </c>
      <c r="B3" s="5" t="str">
        <f>VLOOKUP(I3,KeyValues!$J$2:$K$1401,2)</f>
        <v>$$$</v>
      </c>
      <c r="C3">
        <f t="shared" si="0"/>
        <v>5</v>
      </c>
      <c r="D3">
        <f t="shared" si="1"/>
        <v>1</v>
      </c>
      <c r="E3">
        <f t="shared" si="2"/>
        <v>3</v>
      </c>
      <c r="F3" s="7" t="str">
        <f>VLOOKUP(E3,KeyValues!$A$2:$B129,2)</f>
        <v>Food &amp; Gummi</v>
      </c>
      <c r="G3">
        <f t="shared" si="3"/>
        <v>4</v>
      </c>
      <c r="H3" s="7" t="str">
        <f>VLOOKUP($G3,KeyValues!$S$2:$T$64,2)</f>
        <v>Scarf 1</v>
      </c>
      <c r="I3">
        <f t="shared" si="4"/>
        <v>113</v>
      </c>
      <c r="J3">
        <f t="shared" si="5"/>
        <v>0</v>
      </c>
      <c r="K3" s="8">
        <f>IF(OR($E3=9,$E3=5),VLOOKUP(J3,KeyValues!$D$2:$E$562,2),IF(AND($E3=14,NOT(VLOOKUP(J3,KeyValues!$D$2:$E$562,2) = 0)),"???",0))</f>
        <v>0</v>
      </c>
      <c r="L3">
        <f t="shared" si="6"/>
        <v>0</v>
      </c>
      <c r="M3">
        <f t="shared" si="7"/>
        <v>0</v>
      </c>
      <c r="N3">
        <f t="shared" si="8"/>
        <v>0</v>
      </c>
      <c r="O3">
        <f t="shared" si="9"/>
        <v>4</v>
      </c>
      <c r="P3">
        <f t="shared" si="10"/>
        <v>194</v>
      </c>
      <c r="Q3">
        <f t="shared" si="11"/>
        <v>0</v>
      </c>
      <c r="R3" t="str">
        <f t="shared" si="12"/>
        <v>11000010</v>
      </c>
      <c r="S3">
        <f t="shared" si="13"/>
        <v>0</v>
      </c>
    </row>
    <row r="4" spans="1:19" x14ac:dyDescent="0.25">
      <c r="A4" t="s">
        <v>193</v>
      </c>
      <c r="B4" s="5" t="str">
        <f>VLOOKUP(I4,KeyValues!$J$2:$K$1401,2)</f>
        <v>Hail</v>
      </c>
      <c r="C4">
        <f t="shared" si="0"/>
        <v>6000</v>
      </c>
      <c r="D4">
        <f t="shared" si="1"/>
        <v>250</v>
      </c>
      <c r="E4">
        <f t="shared" si="2"/>
        <v>5</v>
      </c>
      <c r="F4" s="7" t="str">
        <f>VLOOKUP(E4,KeyValues!$A$2:$B210,2)</f>
        <v>TM &amp; HM</v>
      </c>
      <c r="G4">
        <f t="shared" si="3"/>
        <v>8</v>
      </c>
      <c r="H4" s="7" t="str">
        <f>VLOOKUP($G4,KeyValues!$S$2:$T$64,2)</f>
        <v>Song</v>
      </c>
      <c r="I4">
        <f t="shared" si="4"/>
        <v>194</v>
      </c>
      <c r="J4">
        <f t="shared" si="5"/>
        <v>14</v>
      </c>
      <c r="K4" s="8" t="str">
        <f>IF(OR($E4=9,$E4=5),VLOOKUP(J4,KeyValues!$D$2:$E$562,2),IF(AND($E4=14,NOT(VLOOKUP(J4,KeyValues!$D$2:$E$562,2) = 0)),"???",0))</f>
        <v>Hail</v>
      </c>
      <c r="L4">
        <f t="shared" si="6"/>
        <v>0</v>
      </c>
      <c r="M4">
        <f t="shared" si="7"/>
        <v>0</v>
      </c>
      <c r="N4">
        <f t="shared" si="8"/>
        <v>0</v>
      </c>
      <c r="O4">
        <f t="shared" si="9"/>
        <v>9</v>
      </c>
      <c r="P4">
        <f t="shared" si="10"/>
        <v>2</v>
      </c>
      <c r="Q4">
        <f t="shared" si="11"/>
        <v>0</v>
      </c>
      <c r="R4" t="str">
        <f t="shared" si="12"/>
        <v>00000010</v>
      </c>
      <c r="S4">
        <f t="shared" si="13"/>
        <v>0</v>
      </c>
    </row>
    <row r="5" spans="1:19" x14ac:dyDescent="0.25">
      <c r="A5" t="s">
        <v>824</v>
      </c>
      <c r="B5" s="5" t="str">
        <f>VLOOKUP(I5,KeyValues!$J$2:$K$1401,2)</f>
        <v>Tyrogue</v>
      </c>
      <c r="C5">
        <f t="shared" si="0"/>
        <v>2500</v>
      </c>
      <c r="D5">
        <f t="shared" si="1"/>
        <v>125</v>
      </c>
      <c r="E5">
        <f t="shared" si="2"/>
        <v>15</v>
      </c>
      <c r="F5" s="7" t="str">
        <f>VLOOKUP(E5,KeyValues!$A$2:$B841,2)</f>
        <v>Specific Items</v>
      </c>
      <c r="G5">
        <f t="shared" si="3"/>
        <v>37</v>
      </c>
      <c r="H5" s="7" t="str">
        <f>VLOOKUP($G5,KeyValues!$S$2:$T$64,2)</f>
        <v>Scarf 2</v>
      </c>
      <c r="I5">
        <f t="shared" si="4"/>
        <v>825</v>
      </c>
      <c r="J5">
        <f t="shared" si="5"/>
        <v>0</v>
      </c>
      <c r="K5" s="8">
        <f>IF(OR($E5=9,$E5=5),VLOOKUP(J5,KeyValues!$D$2:$E$562,2),IF(AND($E5=14,NOT(VLOOKUP(J5,KeyValues!$D$2:$E$562,2) = 0)),"???",0))</f>
        <v>0</v>
      </c>
      <c r="L5">
        <f t="shared" si="6"/>
        <v>0</v>
      </c>
      <c r="M5">
        <f t="shared" si="7"/>
        <v>0</v>
      </c>
      <c r="N5">
        <f t="shared" si="8"/>
        <v>0</v>
      </c>
      <c r="O5">
        <f t="shared" si="9"/>
        <v>0</v>
      </c>
      <c r="P5">
        <f t="shared" si="10"/>
        <v>2</v>
      </c>
      <c r="Q5">
        <f t="shared" si="11"/>
        <v>0</v>
      </c>
      <c r="R5" t="str">
        <f t="shared" si="12"/>
        <v>00000010</v>
      </c>
      <c r="S5">
        <f t="shared" si="13"/>
        <v>0</v>
      </c>
    </row>
    <row r="6" spans="1:19" x14ac:dyDescent="0.25">
      <c r="A6" t="s">
        <v>768</v>
      </c>
      <c r="B6" s="5" t="str">
        <f>VLOOKUP(I6,KeyValues!$J$2:$K$1401,2)</f>
        <v>Eevee</v>
      </c>
      <c r="C6">
        <f t="shared" si="0"/>
        <v>2500</v>
      </c>
      <c r="D6">
        <f t="shared" si="1"/>
        <v>125</v>
      </c>
      <c r="E6">
        <f t="shared" si="2"/>
        <v>15</v>
      </c>
      <c r="F6" s="7" t="str">
        <f>VLOOKUP(E6,KeyValues!$A$2:$B785,2)</f>
        <v>Specific Items</v>
      </c>
      <c r="G6">
        <f t="shared" si="3"/>
        <v>37</v>
      </c>
      <c r="H6" s="7" t="str">
        <f>VLOOKUP($G6,KeyValues!$S$2:$T$64,2)</f>
        <v>Scarf 2</v>
      </c>
      <c r="I6">
        <f t="shared" si="4"/>
        <v>769</v>
      </c>
      <c r="J6">
        <f t="shared" si="5"/>
        <v>0</v>
      </c>
      <c r="K6" s="8">
        <f>IF(OR($E6=9,$E6=5),VLOOKUP(J6,KeyValues!$D$2:$E$562,2),IF(AND($E6=14,NOT(VLOOKUP(J6,KeyValues!$D$2:$E$562,2) = 0)),"???",0))</f>
        <v>0</v>
      </c>
      <c r="L6">
        <f t="shared" si="6"/>
        <v>0</v>
      </c>
      <c r="M6">
        <f t="shared" si="7"/>
        <v>0</v>
      </c>
      <c r="N6">
        <f t="shared" si="8"/>
        <v>14</v>
      </c>
      <c r="O6">
        <f t="shared" si="9"/>
        <v>0</v>
      </c>
      <c r="P6">
        <f t="shared" si="10"/>
        <v>2</v>
      </c>
      <c r="Q6">
        <f t="shared" si="11"/>
        <v>0</v>
      </c>
      <c r="R6" t="str">
        <f t="shared" si="12"/>
        <v>00000010</v>
      </c>
      <c r="S6">
        <f t="shared" si="13"/>
        <v>0</v>
      </c>
    </row>
    <row r="7" spans="1:19" x14ac:dyDescent="0.25">
      <c r="A7" t="s">
        <v>8</v>
      </c>
      <c r="B7" s="5" t="str">
        <f>VLOOKUP(I7,KeyValues!$J$2:$K$1401,2)</f>
        <v>Gold Thorn</v>
      </c>
      <c r="C7">
        <f t="shared" si="0"/>
        <v>100</v>
      </c>
      <c r="D7">
        <f t="shared" si="1"/>
        <v>10</v>
      </c>
      <c r="E7">
        <f t="shared" si="2"/>
        <v>0</v>
      </c>
      <c r="F7" s="7" t="str">
        <f>VLOOKUP(E7,KeyValues!$A$2:$B25,2)</f>
        <v>Projectile</v>
      </c>
      <c r="G7">
        <f t="shared" si="3"/>
        <v>59</v>
      </c>
      <c r="H7" s="7" t="str">
        <f>VLOOKUP($G7,KeyValues!$S$2:$T$64,2)</f>
        <v>Thorn</v>
      </c>
      <c r="I7">
        <f t="shared" si="4"/>
        <v>9</v>
      </c>
      <c r="J7">
        <f t="shared" si="5"/>
        <v>0</v>
      </c>
      <c r="K7" s="8">
        <f>IF(OR($E7=9,$E7=5),VLOOKUP(J7,KeyValues!$D$2:$E$562,2),IF(AND($E7=14,NOT(VLOOKUP(J7,KeyValues!$D$2:$E$562,2) = 0)),"???",0))</f>
        <v>0</v>
      </c>
      <c r="L7">
        <f t="shared" si="6"/>
        <v>4</v>
      </c>
      <c r="M7">
        <f t="shared" si="7"/>
        <v>7</v>
      </c>
      <c r="N7">
        <f t="shared" si="8"/>
        <v>3</v>
      </c>
      <c r="O7">
        <f t="shared" si="9"/>
        <v>1</v>
      </c>
      <c r="P7">
        <f t="shared" si="10"/>
        <v>3</v>
      </c>
      <c r="Q7">
        <f t="shared" si="11"/>
        <v>0</v>
      </c>
      <c r="R7" t="str">
        <f t="shared" si="12"/>
        <v>00000011</v>
      </c>
      <c r="S7">
        <f t="shared" si="13"/>
        <v>1</v>
      </c>
    </row>
    <row r="8" spans="1:19" x14ac:dyDescent="0.25">
      <c r="A8" t="s">
        <v>0</v>
      </c>
      <c r="B8" s="5" t="str">
        <f>VLOOKUP(I8,KeyValues!$J$2:$K$1401,2)</f>
        <v>Stick</v>
      </c>
      <c r="C8">
        <f t="shared" si="0"/>
        <v>2</v>
      </c>
      <c r="D8">
        <f t="shared" si="1"/>
        <v>1</v>
      </c>
      <c r="E8">
        <f t="shared" si="2"/>
        <v>0</v>
      </c>
      <c r="F8" s="7" t="str">
        <f>VLOOKUP(E8,KeyValues!$A$2:$B17,2)</f>
        <v>Projectile</v>
      </c>
      <c r="G8">
        <f t="shared" si="3"/>
        <v>0</v>
      </c>
      <c r="H8" s="7" t="str">
        <f>VLOOKUP($G8,KeyValues!$S$2:$T$64,2)</f>
        <v>Stick</v>
      </c>
      <c r="I8">
        <f t="shared" si="4"/>
        <v>1</v>
      </c>
      <c r="J8">
        <f t="shared" si="5"/>
        <v>0</v>
      </c>
      <c r="K8" s="8">
        <f>IF(OR($E8=9,$E8=5),VLOOKUP(J8,KeyValues!$D$2:$E$562,2),IF(AND($E8=14,NOT(VLOOKUP(J8,KeyValues!$D$2:$E$562,2) = 0)),"???",0))</f>
        <v>0</v>
      </c>
      <c r="L8">
        <f t="shared" si="6"/>
        <v>4</v>
      </c>
      <c r="M8">
        <f t="shared" si="7"/>
        <v>6</v>
      </c>
      <c r="N8">
        <f t="shared" si="8"/>
        <v>1</v>
      </c>
      <c r="O8">
        <f t="shared" si="9"/>
        <v>1</v>
      </c>
      <c r="P8">
        <f t="shared" si="10"/>
        <v>35</v>
      </c>
      <c r="Q8">
        <f t="shared" si="11"/>
        <v>0</v>
      </c>
      <c r="R8" t="str">
        <f t="shared" si="12"/>
        <v>00100011</v>
      </c>
      <c r="S8">
        <f t="shared" si="13"/>
        <v>1</v>
      </c>
    </row>
    <row r="9" spans="1:19" x14ac:dyDescent="0.25">
      <c r="A9" t="s">
        <v>1</v>
      </c>
      <c r="B9" s="5" t="str">
        <f>VLOOKUP(I9,KeyValues!$J$2:$K$1401,2)</f>
        <v>Iron Thorn</v>
      </c>
      <c r="C9">
        <f t="shared" si="0"/>
        <v>4</v>
      </c>
      <c r="D9">
        <f t="shared" si="1"/>
        <v>2</v>
      </c>
      <c r="E9">
        <f t="shared" si="2"/>
        <v>0</v>
      </c>
      <c r="F9" s="7" t="str">
        <f>VLOOKUP(E9,KeyValues!$A$2:$B18,2)</f>
        <v>Projectile</v>
      </c>
      <c r="G9">
        <f t="shared" si="3"/>
        <v>0</v>
      </c>
      <c r="H9" s="7" t="str">
        <f>VLOOKUP($G9,KeyValues!$S$2:$T$64,2)</f>
        <v>Stick</v>
      </c>
      <c r="I9">
        <f t="shared" si="4"/>
        <v>2</v>
      </c>
      <c r="J9">
        <f t="shared" si="5"/>
        <v>0</v>
      </c>
      <c r="K9" s="8">
        <f>IF(OR($E9=9,$E9=5),VLOOKUP(J9,KeyValues!$D$2:$E$562,2),IF(AND($E9=14,NOT(VLOOKUP(J9,KeyValues!$D$2:$E$562,2) = 0)),"???",0))</f>
        <v>0</v>
      </c>
      <c r="L9">
        <f t="shared" si="6"/>
        <v>4</v>
      </c>
      <c r="M9">
        <f t="shared" si="7"/>
        <v>5</v>
      </c>
      <c r="N9">
        <f t="shared" si="8"/>
        <v>2</v>
      </c>
      <c r="O9">
        <f t="shared" si="9"/>
        <v>1</v>
      </c>
      <c r="P9">
        <f t="shared" si="10"/>
        <v>35</v>
      </c>
      <c r="Q9">
        <f t="shared" si="11"/>
        <v>0</v>
      </c>
      <c r="R9" t="str">
        <f t="shared" si="12"/>
        <v>00100011</v>
      </c>
      <c r="S9">
        <f t="shared" si="13"/>
        <v>1</v>
      </c>
    </row>
    <row r="10" spans="1:19" x14ac:dyDescent="0.25">
      <c r="A10" t="s">
        <v>3</v>
      </c>
      <c r="B10" s="5" t="str">
        <f>VLOOKUP(I10,KeyValues!$J$2:$K$1401,2)</f>
        <v>Gold Fang</v>
      </c>
      <c r="C10">
        <f t="shared" si="0"/>
        <v>8</v>
      </c>
      <c r="D10">
        <f t="shared" si="1"/>
        <v>4</v>
      </c>
      <c r="E10">
        <f t="shared" si="2"/>
        <v>0</v>
      </c>
      <c r="F10" s="7" t="str">
        <f>VLOOKUP(E10,KeyValues!$A$2:$B20,2)</f>
        <v>Projectile</v>
      </c>
      <c r="G10">
        <f t="shared" si="3"/>
        <v>0</v>
      </c>
      <c r="H10" s="7" t="str">
        <f>VLOOKUP($G10,KeyValues!$S$2:$T$64,2)</f>
        <v>Stick</v>
      </c>
      <c r="I10">
        <f t="shared" si="4"/>
        <v>4</v>
      </c>
      <c r="J10">
        <f t="shared" si="5"/>
        <v>0</v>
      </c>
      <c r="K10" s="8">
        <f>IF(OR($E10=9,$E10=5),VLOOKUP(J10,KeyValues!$D$2:$E$562,2),IF(AND($E10=14,NOT(VLOOKUP(J10,KeyValues!$D$2:$E$562,2) = 0)),"???",0))</f>
        <v>0</v>
      </c>
      <c r="L10">
        <f t="shared" si="6"/>
        <v>4</v>
      </c>
      <c r="M10">
        <f t="shared" si="7"/>
        <v>5</v>
      </c>
      <c r="N10">
        <f t="shared" si="8"/>
        <v>3</v>
      </c>
      <c r="O10">
        <f t="shared" si="9"/>
        <v>1</v>
      </c>
      <c r="P10">
        <f t="shared" si="10"/>
        <v>35</v>
      </c>
      <c r="Q10">
        <f t="shared" si="11"/>
        <v>0</v>
      </c>
      <c r="R10" t="str">
        <f t="shared" si="12"/>
        <v>00100011</v>
      </c>
      <c r="S10">
        <f t="shared" si="13"/>
        <v>1</v>
      </c>
    </row>
    <row r="11" spans="1:19" x14ac:dyDescent="0.25">
      <c r="A11" t="s">
        <v>5</v>
      </c>
      <c r="B11" s="5" t="str">
        <f>VLOOKUP(I11,KeyValues!$J$2:$K$1401,2)</f>
        <v>Corsola Twig</v>
      </c>
      <c r="C11">
        <f t="shared" si="0"/>
        <v>12</v>
      </c>
      <c r="D11">
        <f t="shared" si="1"/>
        <v>6</v>
      </c>
      <c r="E11">
        <f t="shared" si="2"/>
        <v>0</v>
      </c>
      <c r="F11" s="7" t="str">
        <f>VLOOKUP(E11,KeyValues!$A$2:$B22,2)</f>
        <v>Projectile</v>
      </c>
      <c r="G11">
        <f t="shared" si="3"/>
        <v>0</v>
      </c>
      <c r="H11" s="7" t="str">
        <f>VLOOKUP($G11,KeyValues!$S$2:$T$64,2)</f>
        <v>Stick</v>
      </c>
      <c r="I11">
        <f t="shared" si="4"/>
        <v>6</v>
      </c>
      <c r="J11">
        <f t="shared" si="5"/>
        <v>0</v>
      </c>
      <c r="K11" s="8">
        <f>IF(OR($E11=9,$E11=5),VLOOKUP(J11,KeyValues!$D$2:$E$562,2),IF(AND($E11=14,NOT(VLOOKUP(J11,KeyValues!$D$2:$E$562,2) = 0)),"???",0))</f>
        <v>0</v>
      </c>
      <c r="L11">
        <f t="shared" si="6"/>
        <v>4</v>
      </c>
      <c r="M11">
        <f t="shared" si="7"/>
        <v>5</v>
      </c>
      <c r="N11">
        <f t="shared" si="8"/>
        <v>4</v>
      </c>
      <c r="O11">
        <f t="shared" si="9"/>
        <v>1</v>
      </c>
      <c r="P11">
        <f t="shared" si="10"/>
        <v>35</v>
      </c>
      <c r="Q11">
        <f t="shared" si="11"/>
        <v>0</v>
      </c>
      <c r="R11" t="str">
        <f t="shared" si="12"/>
        <v>00100011</v>
      </c>
      <c r="S11">
        <f t="shared" si="13"/>
        <v>1</v>
      </c>
    </row>
    <row r="12" spans="1:19" x14ac:dyDescent="0.25">
      <c r="A12" t="s">
        <v>4</v>
      </c>
      <c r="B12" s="5" t="str">
        <f>VLOOKUP(I12,KeyValues!$J$2:$K$1401,2)</f>
        <v>Cacnea Spike</v>
      </c>
      <c r="C12">
        <f t="shared" si="0"/>
        <v>10</v>
      </c>
      <c r="D12">
        <f t="shared" si="1"/>
        <v>5</v>
      </c>
      <c r="E12">
        <f t="shared" si="2"/>
        <v>0</v>
      </c>
      <c r="F12" s="7" t="str">
        <f>VLOOKUP(E12,KeyValues!$A$2:$B21,2)</f>
        <v>Projectile</v>
      </c>
      <c r="G12">
        <f t="shared" si="3"/>
        <v>0</v>
      </c>
      <c r="H12" s="7" t="str">
        <f>VLOOKUP($G12,KeyValues!$S$2:$T$64,2)</f>
        <v>Stick</v>
      </c>
      <c r="I12">
        <f t="shared" si="4"/>
        <v>5</v>
      </c>
      <c r="J12">
        <f t="shared" si="5"/>
        <v>0</v>
      </c>
      <c r="K12" s="8">
        <f>IF(OR($E12=9,$E12=5),VLOOKUP(J12,KeyValues!$D$2:$E$562,2),IF(AND($E12=14,NOT(VLOOKUP(J12,KeyValues!$D$2:$E$562,2) = 0)),"???",0))</f>
        <v>0</v>
      </c>
      <c r="L12">
        <f t="shared" si="6"/>
        <v>4</v>
      </c>
      <c r="M12">
        <f t="shared" si="7"/>
        <v>5</v>
      </c>
      <c r="N12">
        <f t="shared" si="8"/>
        <v>10</v>
      </c>
      <c r="O12">
        <f t="shared" si="9"/>
        <v>1</v>
      </c>
      <c r="P12">
        <f t="shared" si="10"/>
        <v>35</v>
      </c>
      <c r="Q12">
        <f t="shared" si="11"/>
        <v>0</v>
      </c>
      <c r="R12" t="str">
        <f t="shared" si="12"/>
        <v>00100011</v>
      </c>
      <c r="S12">
        <f t="shared" si="13"/>
        <v>1</v>
      </c>
    </row>
    <row r="13" spans="1:19" x14ac:dyDescent="0.25">
      <c r="A13" t="s">
        <v>2</v>
      </c>
      <c r="B13" s="5" t="str">
        <f>VLOOKUP(I13,KeyValues!$J$2:$K$1401,2)</f>
        <v>Silver Spike</v>
      </c>
      <c r="C13">
        <f t="shared" si="0"/>
        <v>6</v>
      </c>
      <c r="D13">
        <f t="shared" si="1"/>
        <v>3</v>
      </c>
      <c r="E13">
        <f t="shared" si="2"/>
        <v>0</v>
      </c>
      <c r="F13" s="7" t="str">
        <f>VLOOKUP(E13,KeyValues!$A$2:$B19,2)</f>
        <v>Projectile</v>
      </c>
      <c r="G13">
        <f t="shared" si="3"/>
        <v>0</v>
      </c>
      <c r="H13" s="7" t="str">
        <f>VLOOKUP($G13,KeyValues!$S$2:$T$64,2)</f>
        <v>Stick</v>
      </c>
      <c r="I13">
        <f t="shared" si="4"/>
        <v>3</v>
      </c>
      <c r="J13">
        <f t="shared" si="5"/>
        <v>0</v>
      </c>
      <c r="K13" s="8">
        <f>IF(OR($E13=9,$E13=5),VLOOKUP(J13,KeyValues!$D$2:$E$562,2),IF(AND($E13=14,NOT(VLOOKUP(J13,KeyValues!$D$2:$E$562,2) = 0)),"???",0))</f>
        <v>0</v>
      </c>
      <c r="L13">
        <f t="shared" si="6"/>
        <v>4</v>
      </c>
      <c r="M13">
        <f t="shared" si="7"/>
        <v>5</v>
      </c>
      <c r="N13">
        <f t="shared" si="8"/>
        <v>11</v>
      </c>
      <c r="O13">
        <f t="shared" si="9"/>
        <v>1</v>
      </c>
      <c r="P13">
        <f t="shared" si="10"/>
        <v>35</v>
      </c>
      <c r="Q13">
        <f t="shared" si="11"/>
        <v>0</v>
      </c>
      <c r="R13" t="str">
        <f t="shared" si="12"/>
        <v>00100011</v>
      </c>
      <c r="S13">
        <f t="shared" si="13"/>
        <v>1</v>
      </c>
    </row>
    <row r="14" spans="1:19" x14ac:dyDescent="0.25">
      <c r="A14" t="s">
        <v>9</v>
      </c>
      <c r="B14" s="5" t="str">
        <f>VLOOKUP(I14,KeyValues!$J$2:$K$1401,2)</f>
        <v>Rare Fossil</v>
      </c>
      <c r="C14">
        <f t="shared" si="0"/>
        <v>3000</v>
      </c>
      <c r="D14">
        <f t="shared" si="1"/>
        <v>300</v>
      </c>
      <c r="E14">
        <f t="shared" si="2"/>
        <v>1</v>
      </c>
      <c r="F14" s="7" t="str">
        <f>VLOOKUP(E14,KeyValues!$A$2:$B26,2)</f>
        <v>Arc</v>
      </c>
      <c r="G14">
        <f t="shared" si="3"/>
        <v>55</v>
      </c>
      <c r="H14" s="7" t="str">
        <f>VLOOKUP($G14,KeyValues!$S$2:$T$64,2)</f>
        <v>Smooth Stone</v>
      </c>
      <c r="I14">
        <f t="shared" si="4"/>
        <v>10</v>
      </c>
      <c r="J14">
        <f t="shared" si="5"/>
        <v>0</v>
      </c>
      <c r="K14" s="8">
        <f>IF(OR($E14=9,$E14=5),VLOOKUP(J14,KeyValues!$D$2:$E$562,2),IF(AND($E14=14,NOT(VLOOKUP(J14,KeyValues!$D$2:$E$562,2) = 0)),"???",0))</f>
        <v>0</v>
      </c>
      <c r="L14">
        <f t="shared" si="6"/>
        <v>5</v>
      </c>
      <c r="M14">
        <f t="shared" si="7"/>
        <v>7</v>
      </c>
      <c r="N14">
        <f t="shared" si="8"/>
        <v>12</v>
      </c>
      <c r="O14">
        <f t="shared" si="9"/>
        <v>1</v>
      </c>
      <c r="P14">
        <f t="shared" si="10"/>
        <v>3</v>
      </c>
      <c r="Q14">
        <f t="shared" si="11"/>
        <v>0</v>
      </c>
      <c r="R14" t="str">
        <f t="shared" si="12"/>
        <v>00000011</v>
      </c>
      <c r="S14">
        <f t="shared" si="13"/>
        <v>1</v>
      </c>
    </row>
    <row r="15" spans="1:19" x14ac:dyDescent="0.25">
      <c r="A15" t="s">
        <v>6</v>
      </c>
      <c r="B15" s="5" t="str">
        <f>VLOOKUP(I15,KeyValues!$J$2:$K$1401,2)</f>
        <v>Gravelerock</v>
      </c>
      <c r="C15">
        <f t="shared" si="0"/>
        <v>50</v>
      </c>
      <c r="D15">
        <f t="shared" si="1"/>
        <v>5</v>
      </c>
      <c r="E15">
        <f t="shared" si="2"/>
        <v>1</v>
      </c>
      <c r="F15" s="7" t="str">
        <f>VLOOKUP(E15,KeyValues!$A$2:$B23,2)</f>
        <v>Arc</v>
      </c>
      <c r="G15">
        <f t="shared" si="3"/>
        <v>1</v>
      </c>
      <c r="H15" s="7" t="str">
        <f>VLOOKUP($G15,KeyValues!$S$2:$T$64,2)</f>
        <v>Rugged Stone</v>
      </c>
      <c r="I15">
        <f t="shared" si="4"/>
        <v>7</v>
      </c>
      <c r="J15">
        <f t="shared" si="5"/>
        <v>0</v>
      </c>
      <c r="K15" s="8">
        <f>IF(OR($E15=9,$E15=5),VLOOKUP(J15,KeyValues!$D$2:$E$562,2),IF(AND($E15=14,NOT(VLOOKUP(J15,KeyValues!$D$2:$E$562,2) = 0)),"???",0))</f>
        <v>0</v>
      </c>
      <c r="L15">
        <f t="shared" si="6"/>
        <v>3</v>
      </c>
      <c r="M15">
        <f t="shared" si="7"/>
        <v>5</v>
      </c>
      <c r="N15">
        <f t="shared" si="8"/>
        <v>1</v>
      </c>
      <c r="O15">
        <f t="shared" si="9"/>
        <v>2</v>
      </c>
      <c r="P15">
        <f t="shared" si="10"/>
        <v>35</v>
      </c>
      <c r="Q15">
        <f t="shared" si="11"/>
        <v>0</v>
      </c>
      <c r="R15" t="str">
        <f t="shared" si="12"/>
        <v>00100011</v>
      </c>
      <c r="S15">
        <f t="shared" si="13"/>
        <v>1</v>
      </c>
    </row>
    <row r="16" spans="1:19" x14ac:dyDescent="0.25">
      <c r="A16" t="s">
        <v>7</v>
      </c>
      <c r="B16" s="5" t="str">
        <f>VLOOKUP(I16,KeyValues!$J$2:$K$1401,2)</f>
        <v>Geo Pebble</v>
      </c>
      <c r="C16">
        <f t="shared" si="0"/>
        <v>25</v>
      </c>
      <c r="D16">
        <f t="shared" si="1"/>
        <v>2</v>
      </c>
      <c r="E16">
        <f t="shared" si="2"/>
        <v>1</v>
      </c>
      <c r="F16" s="7" t="str">
        <f>VLOOKUP(E16,KeyValues!$A$2:$B24,2)</f>
        <v>Arc</v>
      </c>
      <c r="G16">
        <f t="shared" si="3"/>
        <v>1</v>
      </c>
      <c r="H16" s="7" t="str">
        <f>VLOOKUP($G16,KeyValues!$S$2:$T$64,2)</f>
        <v>Rugged Stone</v>
      </c>
      <c r="I16">
        <f t="shared" si="4"/>
        <v>8</v>
      </c>
      <c r="J16">
        <f t="shared" si="5"/>
        <v>0</v>
      </c>
      <c r="K16" s="8">
        <f>IF(OR($E16=9,$E16=5),VLOOKUP(J16,KeyValues!$D$2:$E$562,2),IF(AND($E16=14,NOT(VLOOKUP(J16,KeyValues!$D$2:$E$562,2) = 0)),"???",0))</f>
        <v>0</v>
      </c>
      <c r="L16">
        <f t="shared" si="6"/>
        <v>5</v>
      </c>
      <c r="M16">
        <f t="shared" si="7"/>
        <v>6</v>
      </c>
      <c r="N16">
        <f t="shared" si="8"/>
        <v>11</v>
      </c>
      <c r="O16">
        <f t="shared" si="9"/>
        <v>2</v>
      </c>
      <c r="P16">
        <f t="shared" si="10"/>
        <v>35</v>
      </c>
      <c r="Q16">
        <f t="shared" si="11"/>
        <v>0</v>
      </c>
      <c r="R16" t="str">
        <f t="shared" si="12"/>
        <v>00100011</v>
      </c>
      <c r="S16">
        <f t="shared" si="13"/>
        <v>1</v>
      </c>
    </row>
    <row r="17" spans="1:19" x14ac:dyDescent="0.25">
      <c r="A17" t="s">
        <v>104</v>
      </c>
      <c r="B17" s="5" t="str">
        <f>VLOOKUP(I17,KeyValues!$J$2:$K$1401,2)</f>
        <v>Reviser Seed</v>
      </c>
      <c r="C17">
        <f t="shared" si="0"/>
        <v>800</v>
      </c>
      <c r="D17">
        <f t="shared" si="1"/>
        <v>80</v>
      </c>
      <c r="E17">
        <f t="shared" si="2"/>
        <v>2</v>
      </c>
      <c r="F17" s="7" t="str">
        <f>VLOOKUP(E17,KeyValues!$A$2:$B121,2)</f>
        <v>Seed &amp; Drink</v>
      </c>
      <c r="G17">
        <f t="shared" si="3"/>
        <v>14</v>
      </c>
      <c r="H17" s="7" t="str">
        <f>VLOOKUP($G17,KeyValues!$S$2:$T$64,2)</f>
        <v>Seed</v>
      </c>
      <c r="I17">
        <f t="shared" si="4"/>
        <v>105</v>
      </c>
      <c r="J17">
        <f t="shared" si="5"/>
        <v>0</v>
      </c>
      <c r="K17" s="8">
        <f>IF(OR($E17=9,$E17=5),VLOOKUP(J17,KeyValues!$D$2:$E$562,2),IF(AND($E17=14,NOT(VLOOKUP(J17,KeyValues!$D$2:$E$562,2) = 0)),"???",0))</f>
        <v>0</v>
      </c>
      <c r="L17">
        <f t="shared" si="6"/>
        <v>0</v>
      </c>
      <c r="M17">
        <f t="shared" si="7"/>
        <v>0</v>
      </c>
      <c r="N17">
        <f t="shared" si="8"/>
        <v>13</v>
      </c>
      <c r="O17">
        <f t="shared" si="9"/>
        <v>4</v>
      </c>
      <c r="P17">
        <f t="shared" si="10"/>
        <v>1</v>
      </c>
      <c r="Q17">
        <f t="shared" si="11"/>
        <v>0</v>
      </c>
      <c r="R17" t="str">
        <f t="shared" si="12"/>
        <v>00000001</v>
      </c>
      <c r="S17">
        <f t="shared" si="13"/>
        <v>1</v>
      </c>
    </row>
    <row r="18" spans="1:19" x14ac:dyDescent="0.25">
      <c r="A18" t="s">
        <v>72</v>
      </c>
      <c r="B18" s="5" t="str">
        <f>VLOOKUP(I18,KeyValues!$J$2:$K$1401,2)</f>
        <v>Reviver Seed</v>
      </c>
      <c r="C18">
        <f t="shared" si="0"/>
        <v>800</v>
      </c>
      <c r="D18">
        <f t="shared" si="1"/>
        <v>80</v>
      </c>
      <c r="E18">
        <f t="shared" si="2"/>
        <v>2</v>
      </c>
      <c r="F18" s="7" t="str">
        <f>VLOOKUP(E18,KeyValues!$A$2:$B89,2)</f>
        <v>Seed &amp; Drink</v>
      </c>
      <c r="G18">
        <f t="shared" si="3"/>
        <v>14</v>
      </c>
      <c r="H18" s="7" t="str">
        <f>VLOOKUP($G18,KeyValues!$S$2:$T$64,2)</f>
        <v>Seed</v>
      </c>
      <c r="I18">
        <f t="shared" si="4"/>
        <v>73</v>
      </c>
      <c r="J18">
        <f t="shared" si="5"/>
        <v>0</v>
      </c>
      <c r="K18" s="8">
        <f>IF(OR($E18=9,$E18=5),VLOOKUP(J18,KeyValues!$D$2:$E$562,2),IF(AND($E18=14,NOT(VLOOKUP(J18,KeyValues!$D$2:$E$562,2) = 0)),"???",0))</f>
        <v>0</v>
      </c>
      <c r="L18">
        <f t="shared" si="6"/>
        <v>0</v>
      </c>
      <c r="M18">
        <f t="shared" si="7"/>
        <v>0</v>
      </c>
      <c r="N18">
        <f t="shared" si="8"/>
        <v>13</v>
      </c>
      <c r="O18">
        <f t="shared" si="9"/>
        <v>4</v>
      </c>
      <c r="P18">
        <f t="shared" si="10"/>
        <v>3</v>
      </c>
      <c r="Q18">
        <f t="shared" si="11"/>
        <v>0</v>
      </c>
      <c r="R18" t="str">
        <f t="shared" si="12"/>
        <v>00000011</v>
      </c>
      <c r="S18">
        <f t="shared" si="13"/>
        <v>1</v>
      </c>
    </row>
    <row r="19" spans="1:19" x14ac:dyDescent="0.25">
      <c r="A19" t="s">
        <v>84</v>
      </c>
      <c r="B19" s="5" t="str">
        <f>VLOOKUP(I19,KeyValues!$J$2:$K$1401,2)</f>
        <v>Plain Seed</v>
      </c>
      <c r="C19">
        <f t="shared" si="0"/>
        <v>6</v>
      </c>
      <c r="D19">
        <f t="shared" si="1"/>
        <v>1</v>
      </c>
      <c r="E19">
        <f t="shared" si="2"/>
        <v>2</v>
      </c>
      <c r="F19" s="7" t="str">
        <f>VLOOKUP(E19,KeyValues!$A$2:$B101,2)</f>
        <v>Seed &amp; Drink</v>
      </c>
      <c r="G19">
        <f t="shared" si="3"/>
        <v>14</v>
      </c>
      <c r="H19" s="7" t="str">
        <f>VLOOKUP($G19,KeyValues!$S$2:$T$64,2)</f>
        <v>Seed</v>
      </c>
      <c r="I19">
        <f t="shared" si="4"/>
        <v>85</v>
      </c>
      <c r="J19">
        <f t="shared" si="5"/>
        <v>0</v>
      </c>
      <c r="K19" s="8">
        <f>IF(OR($E19=9,$E19=5),VLOOKUP(J19,KeyValues!$D$2:$E$562,2),IF(AND($E19=14,NOT(VLOOKUP(J19,KeyValues!$D$2:$E$562,2) = 0)),"???",0))</f>
        <v>0</v>
      </c>
      <c r="L19">
        <f t="shared" si="6"/>
        <v>0</v>
      </c>
      <c r="M19">
        <f t="shared" si="7"/>
        <v>0</v>
      </c>
      <c r="N19">
        <f t="shared" si="8"/>
        <v>13</v>
      </c>
      <c r="O19">
        <f t="shared" si="9"/>
        <v>4</v>
      </c>
      <c r="P19">
        <f t="shared" si="10"/>
        <v>3</v>
      </c>
      <c r="Q19">
        <f t="shared" si="11"/>
        <v>0</v>
      </c>
      <c r="R19" t="str">
        <f t="shared" si="12"/>
        <v>00000011</v>
      </c>
      <c r="S19">
        <f t="shared" si="13"/>
        <v>1</v>
      </c>
    </row>
    <row r="20" spans="1:19" x14ac:dyDescent="0.25">
      <c r="A20" t="s">
        <v>94</v>
      </c>
      <c r="B20" s="5" t="str">
        <f>VLOOKUP(I20,KeyValues!$J$2:$K$1401,2)</f>
        <v>Pure Seed</v>
      </c>
      <c r="C20">
        <f t="shared" si="0"/>
        <v>150</v>
      </c>
      <c r="D20">
        <f t="shared" si="1"/>
        <v>20</v>
      </c>
      <c r="E20">
        <f t="shared" si="2"/>
        <v>2</v>
      </c>
      <c r="F20" s="7" t="str">
        <f>VLOOKUP(E20,KeyValues!$A$2:$B111,2)</f>
        <v>Seed &amp; Drink</v>
      </c>
      <c r="G20">
        <f t="shared" si="3"/>
        <v>14</v>
      </c>
      <c r="H20" s="7" t="str">
        <f>VLOOKUP($G20,KeyValues!$S$2:$T$64,2)</f>
        <v>Seed</v>
      </c>
      <c r="I20">
        <f t="shared" si="4"/>
        <v>95</v>
      </c>
      <c r="J20">
        <f t="shared" si="5"/>
        <v>0</v>
      </c>
      <c r="K20" s="8">
        <f>IF(OR($E20=9,$E20=5),VLOOKUP(J20,KeyValues!$D$2:$E$562,2),IF(AND($E20=14,NOT(VLOOKUP(J20,KeyValues!$D$2:$E$562,2) = 0)),"???",0))</f>
        <v>0</v>
      </c>
      <c r="L20">
        <f t="shared" si="6"/>
        <v>0</v>
      </c>
      <c r="M20">
        <f t="shared" si="7"/>
        <v>0</v>
      </c>
      <c r="N20">
        <f t="shared" si="8"/>
        <v>13</v>
      </c>
      <c r="O20">
        <f t="shared" si="9"/>
        <v>4</v>
      </c>
      <c r="P20">
        <f t="shared" si="10"/>
        <v>3</v>
      </c>
      <c r="Q20">
        <f t="shared" si="11"/>
        <v>0</v>
      </c>
      <c r="R20" t="str">
        <f t="shared" si="12"/>
        <v>00000011</v>
      </c>
      <c r="S20">
        <f t="shared" si="13"/>
        <v>1</v>
      </c>
    </row>
    <row r="21" spans="1:19" x14ac:dyDescent="0.25">
      <c r="A21" t="s">
        <v>116</v>
      </c>
      <c r="B21" s="5" t="str">
        <f>VLOOKUP(I21,KeyValues!$J$2:$K$1401,2)</f>
        <v>Oren Berry</v>
      </c>
      <c r="C21">
        <f t="shared" si="0"/>
        <v>50</v>
      </c>
      <c r="D21">
        <f t="shared" si="1"/>
        <v>5</v>
      </c>
      <c r="E21">
        <f t="shared" si="2"/>
        <v>2</v>
      </c>
      <c r="F21" s="7" t="str">
        <f>VLOOKUP(E21,KeyValues!$A$2:$B133,2)</f>
        <v>Seed &amp; Drink</v>
      </c>
      <c r="G21">
        <f t="shared" si="3"/>
        <v>2</v>
      </c>
      <c r="H21" s="7" t="str">
        <f>VLOOKUP($G21,KeyValues!$S$2:$T$64,2)</f>
        <v>Berry</v>
      </c>
      <c r="I21">
        <f t="shared" si="4"/>
        <v>117</v>
      </c>
      <c r="J21">
        <f t="shared" si="5"/>
        <v>0</v>
      </c>
      <c r="K21" s="8">
        <f>IF(OR($E21=9,$E21=5),VLOOKUP(J21,KeyValues!$D$2:$E$562,2),IF(AND($E21=14,NOT(VLOOKUP(J21,KeyValues!$D$2:$E$562,2) = 0)),"???",0))</f>
        <v>0</v>
      </c>
      <c r="L21">
        <f t="shared" si="6"/>
        <v>0</v>
      </c>
      <c r="M21">
        <f t="shared" si="7"/>
        <v>0</v>
      </c>
      <c r="N21">
        <f t="shared" si="8"/>
        <v>0</v>
      </c>
      <c r="O21">
        <f t="shared" si="9"/>
        <v>4</v>
      </c>
      <c r="P21">
        <f t="shared" si="10"/>
        <v>33</v>
      </c>
      <c r="Q21">
        <f t="shared" si="11"/>
        <v>0</v>
      </c>
      <c r="R21" t="str">
        <f t="shared" si="12"/>
        <v>00100001</v>
      </c>
      <c r="S21">
        <f t="shared" si="13"/>
        <v>1</v>
      </c>
    </row>
    <row r="22" spans="1:19" x14ac:dyDescent="0.25">
      <c r="A22" t="s">
        <v>103</v>
      </c>
      <c r="B22" s="5" t="str">
        <f>VLOOKUP(I22,KeyValues!$J$2:$K$1401,2)</f>
        <v>Dropeye Seed</v>
      </c>
      <c r="C22">
        <f t="shared" si="0"/>
        <v>60</v>
      </c>
      <c r="D22">
        <f t="shared" si="1"/>
        <v>6</v>
      </c>
      <c r="E22">
        <f t="shared" si="2"/>
        <v>2</v>
      </c>
      <c r="F22" s="7" t="str">
        <f>VLOOKUP(E22,KeyValues!$A$2:$B120,2)</f>
        <v>Seed &amp; Drink</v>
      </c>
      <c r="G22">
        <f t="shared" si="3"/>
        <v>14</v>
      </c>
      <c r="H22" s="7" t="str">
        <f>VLOOKUP($G22,KeyValues!$S$2:$T$64,2)</f>
        <v>Seed</v>
      </c>
      <c r="I22">
        <f t="shared" si="4"/>
        <v>104</v>
      </c>
      <c r="J22">
        <f t="shared" si="5"/>
        <v>0</v>
      </c>
      <c r="K22" s="8">
        <f>IF(OR($E22=9,$E22=5),VLOOKUP(J22,KeyValues!$D$2:$E$562,2),IF(AND($E22=14,NOT(VLOOKUP(J22,KeyValues!$D$2:$E$562,2) = 0)),"???",0))</f>
        <v>0</v>
      </c>
      <c r="L22">
        <f t="shared" si="6"/>
        <v>0</v>
      </c>
      <c r="M22">
        <f t="shared" si="7"/>
        <v>0</v>
      </c>
      <c r="N22">
        <f t="shared" si="8"/>
        <v>13</v>
      </c>
      <c r="O22">
        <f t="shared" si="9"/>
        <v>4</v>
      </c>
      <c r="P22">
        <f t="shared" si="10"/>
        <v>33</v>
      </c>
      <c r="Q22">
        <f t="shared" si="11"/>
        <v>0</v>
      </c>
      <c r="R22" t="str">
        <f t="shared" si="12"/>
        <v>00100001</v>
      </c>
      <c r="S22">
        <f t="shared" si="13"/>
        <v>1</v>
      </c>
    </row>
    <row r="23" spans="1:19" x14ac:dyDescent="0.25">
      <c r="A23" t="s">
        <v>106</v>
      </c>
      <c r="B23" s="5" t="str">
        <f>VLOOKUP(I23,KeyValues!$J$2:$K$1401,2)</f>
        <v>Via Seed</v>
      </c>
      <c r="C23">
        <f t="shared" si="0"/>
        <v>350</v>
      </c>
      <c r="D23">
        <f t="shared" si="1"/>
        <v>50</v>
      </c>
      <c r="E23">
        <f t="shared" si="2"/>
        <v>2</v>
      </c>
      <c r="F23" s="7" t="str">
        <f>VLOOKUP(E23,KeyValues!$A$2:$B123,2)</f>
        <v>Seed &amp; Drink</v>
      </c>
      <c r="G23">
        <f t="shared" si="3"/>
        <v>14</v>
      </c>
      <c r="H23" s="7" t="str">
        <f>VLOOKUP($G23,KeyValues!$S$2:$T$64,2)</f>
        <v>Seed</v>
      </c>
      <c r="I23">
        <f t="shared" si="4"/>
        <v>107</v>
      </c>
      <c r="J23">
        <f t="shared" si="5"/>
        <v>0</v>
      </c>
      <c r="K23" s="8">
        <f>IF(OR($E23=9,$E23=5),VLOOKUP(J23,KeyValues!$D$2:$E$562,2),IF(AND($E23=14,NOT(VLOOKUP(J23,KeyValues!$D$2:$E$562,2) = 0)),"???",0))</f>
        <v>0</v>
      </c>
      <c r="L23">
        <f t="shared" si="6"/>
        <v>0</v>
      </c>
      <c r="M23">
        <f t="shared" si="7"/>
        <v>0</v>
      </c>
      <c r="N23">
        <f t="shared" si="8"/>
        <v>13</v>
      </c>
      <c r="O23">
        <f t="shared" si="9"/>
        <v>4</v>
      </c>
      <c r="P23">
        <f t="shared" si="10"/>
        <v>33</v>
      </c>
      <c r="Q23">
        <f t="shared" si="11"/>
        <v>0</v>
      </c>
      <c r="R23" t="str">
        <f t="shared" si="12"/>
        <v>00100001</v>
      </c>
      <c r="S23">
        <f t="shared" si="13"/>
        <v>1</v>
      </c>
    </row>
    <row r="24" spans="1:19" x14ac:dyDescent="0.25">
      <c r="A24" t="s">
        <v>73</v>
      </c>
      <c r="B24" s="5" t="str">
        <f>VLOOKUP(I24,KeyValues!$J$2:$K$1401,2)</f>
        <v>Blinker Seed</v>
      </c>
      <c r="C24">
        <f t="shared" si="0"/>
        <v>50</v>
      </c>
      <c r="D24">
        <f t="shared" si="1"/>
        <v>5</v>
      </c>
      <c r="E24">
        <f t="shared" si="2"/>
        <v>2</v>
      </c>
      <c r="F24" s="7" t="str">
        <f>VLOOKUP(E24,KeyValues!$A$2:$B90,2)</f>
        <v>Seed &amp; Drink</v>
      </c>
      <c r="G24">
        <f t="shared" si="3"/>
        <v>14</v>
      </c>
      <c r="H24" s="7" t="str">
        <f>VLOOKUP($G24,KeyValues!$S$2:$T$64,2)</f>
        <v>Seed</v>
      </c>
      <c r="I24">
        <f t="shared" si="4"/>
        <v>74</v>
      </c>
      <c r="J24">
        <f t="shared" si="5"/>
        <v>0</v>
      </c>
      <c r="K24" s="8">
        <f>IF(OR($E24=9,$E24=5),VLOOKUP(J24,KeyValues!$D$2:$E$562,2),IF(AND($E24=14,NOT(VLOOKUP(J24,KeyValues!$D$2:$E$562,2) = 0)),"???",0))</f>
        <v>0</v>
      </c>
      <c r="L24">
        <f t="shared" si="6"/>
        <v>0</v>
      </c>
      <c r="M24">
        <f t="shared" si="7"/>
        <v>0</v>
      </c>
      <c r="N24">
        <f t="shared" si="8"/>
        <v>13</v>
      </c>
      <c r="O24">
        <f t="shared" si="9"/>
        <v>4</v>
      </c>
      <c r="P24">
        <f t="shared" si="10"/>
        <v>35</v>
      </c>
      <c r="Q24">
        <f t="shared" si="11"/>
        <v>0</v>
      </c>
      <c r="R24" t="str">
        <f t="shared" si="12"/>
        <v>00100011</v>
      </c>
      <c r="S24">
        <f t="shared" si="13"/>
        <v>1</v>
      </c>
    </row>
    <row r="25" spans="1:19" x14ac:dyDescent="0.25">
      <c r="A25" t="s">
        <v>74</v>
      </c>
      <c r="B25" s="5" t="str">
        <f>VLOOKUP(I25,KeyValues!$J$2:$K$1401,2)</f>
        <v>Doom Seed</v>
      </c>
      <c r="C25">
        <f t="shared" si="0"/>
        <v>20</v>
      </c>
      <c r="D25">
        <f t="shared" si="1"/>
        <v>2</v>
      </c>
      <c r="E25">
        <f t="shared" si="2"/>
        <v>2</v>
      </c>
      <c r="F25" s="7" t="str">
        <f>VLOOKUP(E25,KeyValues!$A$2:$B91,2)</f>
        <v>Seed &amp; Drink</v>
      </c>
      <c r="G25">
        <f t="shared" si="3"/>
        <v>14</v>
      </c>
      <c r="H25" s="7" t="str">
        <f>VLOOKUP($G25,KeyValues!$S$2:$T$64,2)</f>
        <v>Seed</v>
      </c>
      <c r="I25">
        <f t="shared" si="4"/>
        <v>75</v>
      </c>
      <c r="J25">
        <f t="shared" si="5"/>
        <v>0</v>
      </c>
      <c r="K25" s="8">
        <f>IF(OR($E25=9,$E25=5),VLOOKUP(J25,KeyValues!$D$2:$E$562,2),IF(AND($E25=14,NOT(VLOOKUP(J25,KeyValues!$D$2:$E$562,2) = 0)),"???",0))</f>
        <v>0</v>
      </c>
      <c r="L25">
        <f t="shared" si="6"/>
        <v>0</v>
      </c>
      <c r="M25">
        <f t="shared" si="7"/>
        <v>0</v>
      </c>
      <c r="N25">
        <f t="shared" si="8"/>
        <v>13</v>
      </c>
      <c r="O25">
        <f t="shared" si="9"/>
        <v>4</v>
      </c>
      <c r="P25">
        <f t="shared" si="10"/>
        <v>35</v>
      </c>
      <c r="Q25">
        <f t="shared" si="11"/>
        <v>0</v>
      </c>
      <c r="R25" t="str">
        <f t="shared" si="12"/>
        <v>00100011</v>
      </c>
      <c r="S25">
        <f t="shared" si="13"/>
        <v>1</v>
      </c>
    </row>
    <row r="26" spans="1:19" x14ac:dyDescent="0.25">
      <c r="A26" t="s">
        <v>75</v>
      </c>
      <c r="B26" s="5" t="str">
        <f>VLOOKUP(I26,KeyValues!$J$2:$K$1401,2)</f>
        <v>X-Eye Seed</v>
      </c>
      <c r="C26">
        <f t="shared" si="0"/>
        <v>60</v>
      </c>
      <c r="D26">
        <f t="shared" si="1"/>
        <v>6</v>
      </c>
      <c r="E26">
        <f t="shared" si="2"/>
        <v>2</v>
      </c>
      <c r="F26" s="7" t="str">
        <f>VLOOKUP(E26,KeyValues!$A$2:$B92,2)</f>
        <v>Seed &amp; Drink</v>
      </c>
      <c r="G26">
        <f t="shared" si="3"/>
        <v>14</v>
      </c>
      <c r="H26" s="7" t="str">
        <f>VLOOKUP($G26,KeyValues!$S$2:$T$64,2)</f>
        <v>Seed</v>
      </c>
      <c r="I26">
        <f t="shared" si="4"/>
        <v>76</v>
      </c>
      <c r="J26">
        <f t="shared" si="5"/>
        <v>0</v>
      </c>
      <c r="K26" s="8">
        <f>IF(OR($E26=9,$E26=5),VLOOKUP(J26,KeyValues!$D$2:$E$562,2),IF(AND($E26=14,NOT(VLOOKUP(J26,KeyValues!$D$2:$E$562,2) = 0)),"???",0))</f>
        <v>0</v>
      </c>
      <c r="L26">
        <f t="shared" si="6"/>
        <v>0</v>
      </c>
      <c r="M26">
        <f t="shared" si="7"/>
        <v>0</v>
      </c>
      <c r="N26">
        <f t="shared" si="8"/>
        <v>13</v>
      </c>
      <c r="O26">
        <f t="shared" si="9"/>
        <v>4</v>
      </c>
      <c r="P26">
        <f t="shared" si="10"/>
        <v>35</v>
      </c>
      <c r="Q26">
        <f t="shared" si="11"/>
        <v>0</v>
      </c>
      <c r="R26" t="str">
        <f t="shared" si="12"/>
        <v>00100011</v>
      </c>
      <c r="S26">
        <f t="shared" si="13"/>
        <v>1</v>
      </c>
    </row>
    <row r="27" spans="1:19" x14ac:dyDescent="0.25">
      <c r="A27" t="s">
        <v>78</v>
      </c>
      <c r="B27" s="5" t="str">
        <f>VLOOKUP(I27,KeyValues!$J$2:$K$1401,2)</f>
        <v>Hunger Seed</v>
      </c>
      <c r="C27">
        <f t="shared" si="0"/>
        <v>50</v>
      </c>
      <c r="D27">
        <f t="shared" si="1"/>
        <v>5</v>
      </c>
      <c r="E27">
        <f t="shared" si="2"/>
        <v>2</v>
      </c>
      <c r="F27" s="7" t="str">
        <f>VLOOKUP(E27,KeyValues!$A$2:$B95,2)</f>
        <v>Seed &amp; Drink</v>
      </c>
      <c r="G27">
        <f t="shared" si="3"/>
        <v>14</v>
      </c>
      <c r="H27" s="7" t="str">
        <f>VLOOKUP($G27,KeyValues!$S$2:$T$64,2)</f>
        <v>Seed</v>
      </c>
      <c r="I27">
        <f t="shared" si="4"/>
        <v>79</v>
      </c>
      <c r="J27">
        <f t="shared" si="5"/>
        <v>0</v>
      </c>
      <c r="K27" s="8">
        <f>IF(OR($E27=9,$E27=5),VLOOKUP(J27,KeyValues!$D$2:$E$562,2),IF(AND($E27=14,NOT(VLOOKUP(J27,KeyValues!$D$2:$E$562,2) = 0)),"???",0))</f>
        <v>0</v>
      </c>
      <c r="L27">
        <f t="shared" si="6"/>
        <v>0</v>
      </c>
      <c r="M27">
        <f t="shared" si="7"/>
        <v>0</v>
      </c>
      <c r="N27">
        <f t="shared" si="8"/>
        <v>13</v>
      </c>
      <c r="O27">
        <f t="shared" si="9"/>
        <v>4</v>
      </c>
      <c r="P27">
        <f t="shared" si="10"/>
        <v>35</v>
      </c>
      <c r="Q27">
        <f t="shared" si="11"/>
        <v>0</v>
      </c>
      <c r="R27" t="str">
        <f t="shared" si="12"/>
        <v>00100011</v>
      </c>
      <c r="S27">
        <f t="shared" si="13"/>
        <v>1</v>
      </c>
    </row>
    <row r="28" spans="1:19" x14ac:dyDescent="0.25">
      <c r="A28" t="s">
        <v>82</v>
      </c>
      <c r="B28" s="5" t="str">
        <f>VLOOKUP(I28,KeyValues!$J$2:$K$1401,2)</f>
        <v>Totter Seed</v>
      </c>
      <c r="C28">
        <f t="shared" si="0"/>
        <v>60</v>
      </c>
      <c r="D28">
        <f t="shared" si="1"/>
        <v>30</v>
      </c>
      <c r="E28">
        <f t="shared" si="2"/>
        <v>2</v>
      </c>
      <c r="F28" s="7" t="str">
        <f>VLOOKUP(E28,KeyValues!$A$2:$B99,2)</f>
        <v>Seed &amp; Drink</v>
      </c>
      <c r="G28">
        <f t="shared" si="3"/>
        <v>14</v>
      </c>
      <c r="H28" s="7" t="str">
        <f>VLOOKUP($G28,KeyValues!$S$2:$T$64,2)</f>
        <v>Seed</v>
      </c>
      <c r="I28">
        <f t="shared" si="4"/>
        <v>83</v>
      </c>
      <c r="J28">
        <f t="shared" si="5"/>
        <v>0</v>
      </c>
      <c r="K28" s="8">
        <f>IF(OR($E28=9,$E28=5),VLOOKUP(J28,KeyValues!$D$2:$E$562,2),IF(AND($E28=14,NOT(VLOOKUP(J28,KeyValues!$D$2:$E$562,2) = 0)),"???",0))</f>
        <v>0</v>
      </c>
      <c r="L28">
        <f t="shared" si="6"/>
        <v>0</v>
      </c>
      <c r="M28">
        <f t="shared" si="7"/>
        <v>0</v>
      </c>
      <c r="N28">
        <f t="shared" si="8"/>
        <v>13</v>
      </c>
      <c r="O28">
        <f t="shared" si="9"/>
        <v>4</v>
      </c>
      <c r="P28">
        <f t="shared" si="10"/>
        <v>35</v>
      </c>
      <c r="Q28">
        <f t="shared" si="11"/>
        <v>0</v>
      </c>
      <c r="R28" t="str">
        <f t="shared" si="12"/>
        <v>00100011</v>
      </c>
      <c r="S28">
        <f t="shared" si="13"/>
        <v>1</v>
      </c>
    </row>
    <row r="29" spans="1:19" x14ac:dyDescent="0.25">
      <c r="A29" t="s">
        <v>83</v>
      </c>
      <c r="B29" s="5" t="str">
        <f>VLOOKUP(I29,KeyValues!$J$2:$K$1401,2)</f>
        <v>Sleep Seed</v>
      </c>
      <c r="C29">
        <f t="shared" si="0"/>
        <v>70</v>
      </c>
      <c r="D29">
        <f t="shared" si="1"/>
        <v>35</v>
      </c>
      <c r="E29">
        <f t="shared" si="2"/>
        <v>2</v>
      </c>
      <c r="F29" s="7" t="str">
        <f>VLOOKUP(E29,KeyValues!$A$2:$B100,2)</f>
        <v>Seed &amp; Drink</v>
      </c>
      <c r="G29">
        <f t="shared" si="3"/>
        <v>14</v>
      </c>
      <c r="H29" s="7" t="str">
        <f>VLOOKUP($G29,KeyValues!$S$2:$T$64,2)</f>
        <v>Seed</v>
      </c>
      <c r="I29">
        <f t="shared" si="4"/>
        <v>84</v>
      </c>
      <c r="J29">
        <f t="shared" si="5"/>
        <v>0</v>
      </c>
      <c r="K29" s="8">
        <f>IF(OR($E29=9,$E29=5),VLOOKUP(J29,KeyValues!$D$2:$E$562,2),IF(AND($E29=14,NOT(VLOOKUP(J29,KeyValues!$D$2:$E$562,2) = 0)),"???",0))</f>
        <v>0</v>
      </c>
      <c r="L29">
        <f t="shared" si="6"/>
        <v>0</v>
      </c>
      <c r="M29">
        <f t="shared" si="7"/>
        <v>0</v>
      </c>
      <c r="N29">
        <f t="shared" si="8"/>
        <v>13</v>
      </c>
      <c r="O29">
        <f t="shared" si="9"/>
        <v>4</v>
      </c>
      <c r="P29">
        <f t="shared" si="10"/>
        <v>35</v>
      </c>
      <c r="Q29">
        <f t="shared" si="11"/>
        <v>0</v>
      </c>
      <c r="R29" t="str">
        <f t="shared" si="12"/>
        <v>00100011</v>
      </c>
      <c r="S29">
        <f t="shared" si="13"/>
        <v>1</v>
      </c>
    </row>
    <row r="30" spans="1:19" x14ac:dyDescent="0.25">
      <c r="A30" t="s">
        <v>85</v>
      </c>
      <c r="B30" s="5" t="str">
        <f>VLOOKUP(I30,KeyValues!$J$2:$K$1401,2)</f>
        <v>Warp Seed</v>
      </c>
      <c r="C30">
        <f t="shared" si="0"/>
        <v>20</v>
      </c>
      <c r="D30">
        <f t="shared" si="1"/>
        <v>10</v>
      </c>
      <c r="E30">
        <f t="shared" si="2"/>
        <v>2</v>
      </c>
      <c r="F30" s="7" t="str">
        <f>VLOOKUP(E30,KeyValues!$A$2:$B102,2)</f>
        <v>Seed &amp; Drink</v>
      </c>
      <c r="G30">
        <f t="shared" si="3"/>
        <v>14</v>
      </c>
      <c r="H30" s="7" t="str">
        <f>VLOOKUP($G30,KeyValues!$S$2:$T$64,2)</f>
        <v>Seed</v>
      </c>
      <c r="I30">
        <f t="shared" si="4"/>
        <v>86</v>
      </c>
      <c r="J30">
        <f t="shared" si="5"/>
        <v>0</v>
      </c>
      <c r="K30" s="8">
        <f>IF(OR($E30=9,$E30=5),VLOOKUP(J30,KeyValues!$D$2:$E$562,2),IF(AND($E30=14,NOT(VLOOKUP(J30,KeyValues!$D$2:$E$562,2) = 0)),"???",0))</f>
        <v>0</v>
      </c>
      <c r="L30">
        <f t="shared" si="6"/>
        <v>0</v>
      </c>
      <c r="M30">
        <f t="shared" si="7"/>
        <v>0</v>
      </c>
      <c r="N30">
        <f t="shared" si="8"/>
        <v>13</v>
      </c>
      <c r="O30">
        <f t="shared" si="9"/>
        <v>4</v>
      </c>
      <c r="P30">
        <f t="shared" si="10"/>
        <v>35</v>
      </c>
      <c r="Q30">
        <f t="shared" si="11"/>
        <v>0</v>
      </c>
      <c r="R30" t="str">
        <f t="shared" si="12"/>
        <v>00100011</v>
      </c>
      <c r="S30">
        <f t="shared" si="13"/>
        <v>1</v>
      </c>
    </row>
    <row r="31" spans="1:19" x14ac:dyDescent="0.25">
      <c r="A31" t="s">
        <v>86</v>
      </c>
      <c r="B31" s="5" t="str">
        <f>VLOOKUP(I31,KeyValues!$J$2:$K$1401,2)</f>
        <v>Blast Seed</v>
      </c>
      <c r="C31">
        <f t="shared" si="0"/>
        <v>30</v>
      </c>
      <c r="D31">
        <f t="shared" si="1"/>
        <v>15</v>
      </c>
      <c r="E31">
        <f t="shared" si="2"/>
        <v>2</v>
      </c>
      <c r="F31" s="7" t="str">
        <f>VLOOKUP(E31,KeyValues!$A$2:$B103,2)</f>
        <v>Seed &amp; Drink</v>
      </c>
      <c r="G31">
        <f t="shared" si="3"/>
        <v>14</v>
      </c>
      <c r="H31" s="7" t="str">
        <f>VLOOKUP($G31,KeyValues!$S$2:$T$64,2)</f>
        <v>Seed</v>
      </c>
      <c r="I31">
        <f t="shared" si="4"/>
        <v>87</v>
      </c>
      <c r="J31">
        <f t="shared" si="5"/>
        <v>0</v>
      </c>
      <c r="K31" s="8">
        <f>IF(OR($E31=9,$E31=5),VLOOKUP(J31,KeyValues!$D$2:$E$562,2),IF(AND($E31=14,NOT(VLOOKUP(J31,KeyValues!$D$2:$E$562,2) = 0)),"???",0))</f>
        <v>0</v>
      </c>
      <c r="L31">
        <f t="shared" si="6"/>
        <v>0</v>
      </c>
      <c r="M31">
        <f t="shared" si="7"/>
        <v>0</v>
      </c>
      <c r="N31">
        <f t="shared" si="8"/>
        <v>13</v>
      </c>
      <c r="O31">
        <f t="shared" si="9"/>
        <v>4</v>
      </c>
      <c r="P31">
        <f t="shared" si="10"/>
        <v>35</v>
      </c>
      <c r="Q31">
        <f t="shared" si="11"/>
        <v>0</v>
      </c>
      <c r="R31" t="str">
        <f t="shared" si="12"/>
        <v>00100011</v>
      </c>
      <c r="S31">
        <f t="shared" si="13"/>
        <v>1</v>
      </c>
    </row>
    <row r="32" spans="1:19" x14ac:dyDescent="0.25">
      <c r="A32" t="s">
        <v>90</v>
      </c>
      <c r="B32" s="5" t="str">
        <f>VLOOKUP(I32,KeyValues!$J$2:$K$1401,2)</f>
        <v>Stun Seed</v>
      </c>
      <c r="C32">
        <f t="shared" si="0"/>
        <v>50</v>
      </c>
      <c r="D32">
        <f t="shared" si="1"/>
        <v>5</v>
      </c>
      <c r="E32">
        <f t="shared" si="2"/>
        <v>2</v>
      </c>
      <c r="F32" s="7" t="str">
        <f>VLOOKUP(E32,KeyValues!$A$2:$B107,2)</f>
        <v>Seed &amp; Drink</v>
      </c>
      <c r="G32">
        <f t="shared" si="3"/>
        <v>14</v>
      </c>
      <c r="H32" s="7" t="str">
        <f>VLOOKUP($G32,KeyValues!$S$2:$T$64,2)</f>
        <v>Seed</v>
      </c>
      <c r="I32">
        <f t="shared" si="4"/>
        <v>91</v>
      </c>
      <c r="J32">
        <f t="shared" si="5"/>
        <v>0</v>
      </c>
      <c r="K32" s="8">
        <f>IF(OR($E32=9,$E32=5),VLOOKUP(J32,KeyValues!$D$2:$E$562,2),IF(AND($E32=14,NOT(VLOOKUP(J32,KeyValues!$D$2:$E$562,2) = 0)),"???",0))</f>
        <v>0</v>
      </c>
      <c r="L32">
        <f t="shared" si="6"/>
        <v>0</v>
      </c>
      <c r="M32">
        <f t="shared" si="7"/>
        <v>0</v>
      </c>
      <c r="N32">
        <f t="shared" si="8"/>
        <v>13</v>
      </c>
      <c r="O32">
        <f t="shared" si="9"/>
        <v>4</v>
      </c>
      <c r="P32">
        <f t="shared" si="10"/>
        <v>35</v>
      </c>
      <c r="Q32">
        <f t="shared" si="11"/>
        <v>0</v>
      </c>
      <c r="R32" t="str">
        <f t="shared" si="12"/>
        <v>00100011</v>
      </c>
      <c r="S32">
        <f t="shared" si="13"/>
        <v>1</v>
      </c>
    </row>
    <row r="33" spans="1:19" x14ac:dyDescent="0.25">
      <c r="A33" t="s">
        <v>93</v>
      </c>
      <c r="B33" s="5" t="str">
        <f>VLOOKUP(I33,KeyValues!$J$2:$K$1401,2)</f>
        <v>Vile Seed</v>
      </c>
      <c r="C33">
        <f t="shared" si="0"/>
        <v>350</v>
      </c>
      <c r="D33">
        <f t="shared" si="1"/>
        <v>50</v>
      </c>
      <c r="E33">
        <f t="shared" si="2"/>
        <v>2</v>
      </c>
      <c r="F33" s="7" t="str">
        <f>VLOOKUP(E33,KeyValues!$A$2:$B110,2)</f>
        <v>Seed &amp; Drink</v>
      </c>
      <c r="G33">
        <f t="shared" si="3"/>
        <v>14</v>
      </c>
      <c r="H33" s="7" t="str">
        <f>VLOOKUP($G33,KeyValues!$S$2:$T$64,2)</f>
        <v>Seed</v>
      </c>
      <c r="I33">
        <f t="shared" si="4"/>
        <v>94</v>
      </c>
      <c r="J33">
        <f t="shared" si="5"/>
        <v>0</v>
      </c>
      <c r="K33" s="8">
        <f>IF(OR($E33=9,$E33=5),VLOOKUP(J33,KeyValues!$D$2:$E$562,2),IF(AND($E33=14,NOT(VLOOKUP(J33,KeyValues!$D$2:$E$562,2) = 0)),"???",0))</f>
        <v>0</v>
      </c>
      <c r="L33">
        <f t="shared" si="6"/>
        <v>0</v>
      </c>
      <c r="M33">
        <f t="shared" si="7"/>
        <v>0</v>
      </c>
      <c r="N33">
        <f t="shared" si="8"/>
        <v>13</v>
      </c>
      <c r="O33">
        <f t="shared" si="9"/>
        <v>4</v>
      </c>
      <c r="P33">
        <f t="shared" si="10"/>
        <v>35</v>
      </c>
      <c r="Q33">
        <f t="shared" si="11"/>
        <v>0</v>
      </c>
      <c r="R33" t="str">
        <f t="shared" si="12"/>
        <v>00100011</v>
      </c>
      <c r="S33">
        <f t="shared" si="13"/>
        <v>1</v>
      </c>
    </row>
    <row r="34" spans="1:19" x14ac:dyDescent="0.25">
      <c r="A34" t="s">
        <v>87</v>
      </c>
      <c r="B34" s="5" t="str">
        <f>VLOOKUP(I34,KeyValues!$J$2:$K$1401,2)</f>
        <v>Ginseng</v>
      </c>
      <c r="C34">
        <f t="shared" si="0"/>
        <v>6000</v>
      </c>
      <c r="D34">
        <f t="shared" si="1"/>
        <v>600</v>
      </c>
      <c r="E34">
        <f t="shared" si="2"/>
        <v>2</v>
      </c>
      <c r="F34" s="7" t="str">
        <f>VLOOKUP(E34,KeyValues!$A$2:$B104,2)</f>
        <v>Seed &amp; Drink</v>
      </c>
      <c r="G34">
        <f t="shared" si="3"/>
        <v>12</v>
      </c>
      <c r="H34" s="7" t="str">
        <f>VLOOKUP($G34,KeyValues!$S$2:$T$64,2)</f>
        <v>Drink</v>
      </c>
      <c r="I34">
        <f t="shared" si="4"/>
        <v>88</v>
      </c>
      <c r="J34">
        <f t="shared" si="5"/>
        <v>0</v>
      </c>
      <c r="K34" s="8">
        <f>IF(OR($E34=9,$E34=5),VLOOKUP(J34,KeyValues!$D$2:$E$562,2),IF(AND($E34=14,NOT(VLOOKUP(J34,KeyValues!$D$2:$E$562,2) = 0)),"???",0))</f>
        <v>0</v>
      </c>
      <c r="L34">
        <f t="shared" si="6"/>
        <v>0</v>
      </c>
      <c r="M34">
        <f t="shared" si="7"/>
        <v>0</v>
      </c>
      <c r="N34">
        <f t="shared" si="8"/>
        <v>1</v>
      </c>
      <c r="O34">
        <f t="shared" si="9"/>
        <v>5</v>
      </c>
      <c r="P34">
        <f t="shared" si="10"/>
        <v>67</v>
      </c>
      <c r="Q34">
        <f t="shared" si="11"/>
        <v>0</v>
      </c>
      <c r="R34" t="str">
        <f t="shared" si="12"/>
        <v>01000011</v>
      </c>
      <c r="S34">
        <f t="shared" si="13"/>
        <v>1</v>
      </c>
    </row>
    <row r="35" spans="1:19" x14ac:dyDescent="0.25">
      <c r="A35" t="s">
        <v>102</v>
      </c>
      <c r="B35" s="5" t="str">
        <f>VLOOKUP(I35,KeyValues!$J$2:$K$1401,2)</f>
        <v>Nectar</v>
      </c>
      <c r="C35">
        <f t="shared" si="0"/>
        <v>100</v>
      </c>
      <c r="D35">
        <f t="shared" si="1"/>
        <v>1</v>
      </c>
      <c r="E35">
        <f t="shared" si="2"/>
        <v>2</v>
      </c>
      <c r="F35" s="7" t="str">
        <f>VLOOKUP(E35,KeyValues!$A$2:$B119,2)</f>
        <v>Seed &amp; Drink</v>
      </c>
      <c r="G35">
        <f t="shared" si="3"/>
        <v>12</v>
      </c>
      <c r="H35" s="7" t="str">
        <f>VLOOKUP($G35,KeyValues!$S$2:$T$64,2)</f>
        <v>Drink</v>
      </c>
      <c r="I35">
        <f t="shared" si="4"/>
        <v>103</v>
      </c>
      <c r="J35">
        <f t="shared" si="5"/>
        <v>0</v>
      </c>
      <c r="K35" s="8">
        <f>IF(OR($E35=9,$E35=5),VLOOKUP(J35,KeyValues!$D$2:$E$562,2),IF(AND($E35=14,NOT(VLOOKUP(J35,KeyValues!$D$2:$E$562,2) = 0)),"???",0))</f>
        <v>0</v>
      </c>
      <c r="L35">
        <f t="shared" si="6"/>
        <v>0</v>
      </c>
      <c r="M35">
        <f t="shared" si="7"/>
        <v>0</v>
      </c>
      <c r="N35">
        <f t="shared" si="8"/>
        <v>1</v>
      </c>
      <c r="O35">
        <f t="shared" si="9"/>
        <v>5</v>
      </c>
      <c r="P35">
        <f t="shared" si="10"/>
        <v>67</v>
      </c>
      <c r="Q35">
        <f t="shared" si="11"/>
        <v>0</v>
      </c>
      <c r="R35" t="str">
        <f t="shared" si="12"/>
        <v>01000011</v>
      </c>
      <c r="S35">
        <f t="shared" si="13"/>
        <v>1</v>
      </c>
    </row>
    <row r="36" spans="1:19" x14ac:dyDescent="0.25">
      <c r="A36" t="s">
        <v>92</v>
      </c>
      <c r="B36" s="5" t="str">
        <f>VLOOKUP(I36,KeyValues!$J$2:$K$1401,2)</f>
        <v>Golden Seed</v>
      </c>
      <c r="C36">
        <f t="shared" si="0"/>
        <v>2500</v>
      </c>
      <c r="D36">
        <f t="shared" si="1"/>
        <v>100</v>
      </c>
      <c r="E36">
        <f t="shared" si="2"/>
        <v>2</v>
      </c>
      <c r="F36" s="7" t="str">
        <f>VLOOKUP(E36,KeyValues!$A$2:$B109,2)</f>
        <v>Seed &amp; Drink</v>
      </c>
      <c r="G36">
        <f t="shared" si="3"/>
        <v>14</v>
      </c>
      <c r="H36" s="7" t="str">
        <f>VLOOKUP($G36,KeyValues!$S$2:$T$64,2)</f>
        <v>Seed</v>
      </c>
      <c r="I36">
        <f t="shared" si="4"/>
        <v>93</v>
      </c>
      <c r="J36">
        <f t="shared" si="5"/>
        <v>0</v>
      </c>
      <c r="K36" s="8">
        <f>IF(OR($E36=9,$E36=5),VLOOKUP(J36,KeyValues!$D$2:$E$562,2),IF(AND($E36=14,NOT(VLOOKUP(J36,KeyValues!$D$2:$E$562,2) = 0)),"???",0))</f>
        <v>0</v>
      </c>
      <c r="L36">
        <f t="shared" si="6"/>
        <v>0</v>
      </c>
      <c r="M36">
        <f t="shared" si="7"/>
        <v>0</v>
      </c>
      <c r="N36">
        <f t="shared" si="8"/>
        <v>3</v>
      </c>
      <c r="O36">
        <f t="shared" si="9"/>
        <v>4</v>
      </c>
      <c r="P36">
        <f t="shared" si="10"/>
        <v>67</v>
      </c>
      <c r="Q36">
        <f t="shared" si="11"/>
        <v>0</v>
      </c>
      <c r="R36" t="str">
        <f t="shared" si="12"/>
        <v>01000011</v>
      </c>
      <c r="S36">
        <f t="shared" si="13"/>
        <v>1</v>
      </c>
    </row>
    <row r="37" spans="1:19" x14ac:dyDescent="0.25">
      <c r="A37" t="s">
        <v>115</v>
      </c>
      <c r="B37" s="5" t="str">
        <f>VLOOKUP(I37,KeyValues!$J$2:$K$1401,2)</f>
        <v>Mix Elixir</v>
      </c>
      <c r="C37">
        <f t="shared" si="0"/>
        <v>250</v>
      </c>
      <c r="D37">
        <f t="shared" si="1"/>
        <v>25</v>
      </c>
      <c r="E37">
        <f t="shared" si="2"/>
        <v>2</v>
      </c>
      <c r="F37" s="7" t="str">
        <f>VLOOKUP(E37,KeyValues!$A$2:$B132,2)</f>
        <v>Seed &amp; Drink</v>
      </c>
      <c r="G37">
        <f t="shared" si="3"/>
        <v>12</v>
      </c>
      <c r="H37" s="7" t="str">
        <f>VLOOKUP($G37,KeyValues!$S$2:$T$64,2)</f>
        <v>Drink</v>
      </c>
      <c r="I37">
        <f t="shared" si="4"/>
        <v>116</v>
      </c>
      <c r="J37">
        <f t="shared" si="5"/>
        <v>0</v>
      </c>
      <c r="K37" s="8">
        <f>IF(OR($E37=9,$E37=5),VLOOKUP(J37,KeyValues!$D$2:$E$562,2),IF(AND($E37=14,NOT(VLOOKUP(J37,KeyValues!$D$2:$E$562,2) = 0)),"???",0))</f>
        <v>0</v>
      </c>
      <c r="L37">
        <f t="shared" si="6"/>
        <v>0</v>
      </c>
      <c r="M37">
        <f t="shared" si="7"/>
        <v>0</v>
      </c>
      <c r="N37">
        <f t="shared" si="8"/>
        <v>1</v>
      </c>
      <c r="O37">
        <f t="shared" si="9"/>
        <v>5</v>
      </c>
      <c r="P37">
        <f t="shared" si="10"/>
        <v>193</v>
      </c>
      <c r="Q37">
        <f t="shared" si="11"/>
        <v>0</v>
      </c>
      <c r="R37" t="str">
        <f t="shared" si="12"/>
        <v>11000001</v>
      </c>
      <c r="S37">
        <f t="shared" si="13"/>
        <v>1</v>
      </c>
    </row>
    <row r="38" spans="1:19" x14ac:dyDescent="0.25">
      <c r="A38" t="s">
        <v>105</v>
      </c>
      <c r="B38" s="5" t="str">
        <f>VLOOKUP(I38,KeyValues!$J$2:$K$1401,2)</f>
        <v>Slip Seed</v>
      </c>
      <c r="C38">
        <f t="shared" si="0"/>
        <v>70</v>
      </c>
      <c r="D38">
        <f t="shared" si="1"/>
        <v>35</v>
      </c>
      <c r="E38">
        <f t="shared" si="2"/>
        <v>2</v>
      </c>
      <c r="F38" s="7" t="str">
        <f>VLOOKUP(E38,KeyValues!$A$2:$B122,2)</f>
        <v>Seed &amp; Drink</v>
      </c>
      <c r="G38">
        <f t="shared" si="3"/>
        <v>14</v>
      </c>
      <c r="H38" s="7" t="str">
        <f>VLOOKUP($G38,KeyValues!$S$2:$T$64,2)</f>
        <v>Seed</v>
      </c>
      <c r="I38">
        <f t="shared" si="4"/>
        <v>106</v>
      </c>
      <c r="J38">
        <f t="shared" si="5"/>
        <v>0</v>
      </c>
      <c r="K38" s="8">
        <f>IF(OR($E38=9,$E38=5),VLOOKUP(J38,KeyValues!$D$2:$E$562,2),IF(AND($E38=14,NOT(VLOOKUP(J38,KeyValues!$D$2:$E$562,2) = 0)),"???",0))</f>
        <v>0</v>
      </c>
      <c r="L38">
        <f t="shared" si="6"/>
        <v>0</v>
      </c>
      <c r="M38">
        <f t="shared" si="7"/>
        <v>0</v>
      </c>
      <c r="N38">
        <f t="shared" si="8"/>
        <v>13</v>
      </c>
      <c r="O38">
        <f t="shared" si="9"/>
        <v>4</v>
      </c>
      <c r="P38">
        <f t="shared" si="10"/>
        <v>193</v>
      </c>
      <c r="Q38">
        <f t="shared" si="11"/>
        <v>0</v>
      </c>
      <c r="R38" t="str">
        <f t="shared" si="12"/>
        <v>11000001</v>
      </c>
      <c r="S38">
        <f t="shared" si="13"/>
        <v>1</v>
      </c>
    </row>
    <row r="39" spans="1:19" x14ac:dyDescent="0.25">
      <c r="A39" t="s">
        <v>117</v>
      </c>
      <c r="B39" s="5" t="str">
        <f>VLOOKUP(I39,KeyValues!$J$2:$K$1401,2)</f>
        <v>Dough Seed</v>
      </c>
      <c r="C39">
        <f t="shared" si="0"/>
        <v>20</v>
      </c>
      <c r="D39">
        <f t="shared" si="1"/>
        <v>2</v>
      </c>
      <c r="E39">
        <f t="shared" si="2"/>
        <v>2</v>
      </c>
      <c r="F39" s="7" t="str">
        <f>VLOOKUP(E39,KeyValues!$A$2:$B134,2)</f>
        <v>Seed &amp; Drink</v>
      </c>
      <c r="G39">
        <f t="shared" si="3"/>
        <v>14</v>
      </c>
      <c r="H39" s="7" t="str">
        <f>VLOOKUP($G39,KeyValues!$S$2:$T$64,2)</f>
        <v>Seed</v>
      </c>
      <c r="I39">
        <f t="shared" si="4"/>
        <v>118</v>
      </c>
      <c r="J39">
        <f t="shared" si="5"/>
        <v>0</v>
      </c>
      <c r="K39" s="8">
        <f>IF(OR($E39=9,$E39=5),VLOOKUP(J39,KeyValues!$D$2:$E$562,2),IF(AND($E39=14,NOT(VLOOKUP(J39,KeyValues!$D$2:$E$562,2) = 0)),"???",0))</f>
        <v>0</v>
      </c>
      <c r="L39">
        <f t="shared" si="6"/>
        <v>0</v>
      </c>
      <c r="M39">
        <f t="shared" si="7"/>
        <v>0</v>
      </c>
      <c r="N39">
        <f t="shared" si="8"/>
        <v>13</v>
      </c>
      <c r="O39">
        <f t="shared" si="9"/>
        <v>4</v>
      </c>
      <c r="P39">
        <f t="shared" si="10"/>
        <v>193</v>
      </c>
      <c r="Q39">
        <f t="shared" si="11"/>
        <v>0</v>
      </c>
      <c r="R39" t="str">
        <f t="shared" si="12"/>
        <v>11000001</v>
      </c>
      <c r="S39">
        <f t="shared" si="13"/>
        <v>1</v>
      </c>
    </row>
    <row r="40" spans="1:19" x14ac:dyDescent="0.25">
      <c r="A40" t="s">
        <v>69</v>
      </c>
      <c r="B40" s="5" t="str">
        <f>VLOOKUP(I40,KeyValues!$J$2:$K$1401,2)</f>
        <v>Oran Berry</v>
      </c>
      <c r="C40">
        <f t="shared" si="0"/>
        <v>50</v>
      </c>
      <c r="D40">
        <f t="shared" si="1"/>
        <v>5</v>
      </c>
      <c r="E40">
        <f t="shared" si="2"/>
        <v>2</v>
      </c>
      <c r="F40" s="7" t="str">
        <f>VLOOKUP(E40,KeyValues!$A$2:$B86,2)</f>
        <v>Seed &amp; Drink</v>
      </c>
      <c r="G40">
        <f t="shared" si="3"/>
        <v>2</v>
      </c>
      <c r="H40" s="7" t="str">
        <f>VLOOKUP($G40,KeyValues!$S$2:$T$64,2)</f>
        <v>Berry</v>
      </c>
      <c r="I40">
        <f t="shared" si="4"/>
        <v>70</v>
      </c>
      <c r="J40">
        <f t="shared" si="5"/>
        <v>0</v>
      </c>
      <c r="K40" s="8">
        <f>IF(OR($E40=9,$E40=5),VLOOKUP(J40,KeyValues!$D$2:$E$562,2),IF(AND($E40=14,NOT(VLOOKUP(J40,KeyValues!$D$2:$E$562,2) = 0)),"???",0))</f>
        <v>0</v>
      </c>
      <c r="L40">
        <f t="shared" si="6"/>
        <v>0</v>
      </c>
      <c r="M40">
        <f t="shared" si="7"/>
        <v>0</v>
      </c>
      <c r="N40">
        <f t="shared" si="8"/>
        <v>0</v>
      </c>
      <c r="O40">
        <f t="shared" si="9"/>
        <v>4</v>
      </c>
      <c r="P40">
        <f t="shared" si="10"/>
        <v>195</v>
      </c>
      <c r="Q40">
        <f t="shared" si="11"/>
        <v>0</v>
      </c>
      <c r="R40" t="str">
        <f t="shared" si="12"/>
        <v>11000011</v>
      </c>
      <c r="S40">
        <f t="shared" si="13"/>
        <v>1</v>
      </c>
    </row>
    <row r="41" spans="1:19" x14ac:dyDescent="0.25">
      <c r="A41" t="s">
        <v>89</v>
      </c>
      <c r="B41" s="5" t="str">
        <f>VLOOKUP(I41,KeyValues!$J$2:$K$1401,2)</f>
        <v>Chesto Berry</v>
      </c>
      <c r="C41">
        <f t="shared" si="0"/>
        <v>30</v>
      </c>
      <c r="D41">
        <f t="shared" si="1"/>
        <v>3</v>
      </c>
      <c r="E41">
        <f t="shared" si="2"/>
        <v>2</v>
      </c>
      <c r="F41" s="7" t="str">
        <f>VLOOKUP(E41,KeyValues!$A$2:$B106,2)</f>
        <v>Seed &amp; Drink</v>
      </c>
      <c r="G41">
        <f t="shared" si="3"/>
        <v>2</v>
      </c>
      <c r="H41" s="7" t="str">
        <f>VLOOKUP($G41,KeyValues!$S$2:$T$64,2)</f>
        <v>Berry</v>
      </c>
      <c r="I41">
        <f t="shared" si="4"/>
        <v>90</v>
      </c>
      <c r="J41">
        <f t="shared" si="5"/>
        <v>0</v>
      </c>
      <c r="K41" s="8">
        <f>IF(OR($E41=9,$E41=5),VLOOKUP(J41,KeyValues!$D$2:$E$562,2),IF(AND($E41=14,NOT(VLOOKUP(J41,KeyValues!$D$2:$E$562,2) = 0)),"???",0))</f>
        <v>0</v>
      </c>
      <c r="L41">
        <f t="shared" si="6"/>
        <v>0</v>
      </c>
      <c r="M41">
        <f t="shared" si="7"/>
        <v>0</v>
      </c>
      <c r="N41">
        <f t="shared" si="8"/>
        <v>2</v>
      </c>
      <c r="O41">
        <f t="shared" si="9"/>
        <v>4</v>
      </c>
      <c r="P41">
        <f t="shared" si="10"/>
        <v>195</v>
      </c>
      <c r="Q41">
        <f t="shared" si="11"/>
        <v>0</v>
      </c>
      <c r="R41" t="str">
        <f t="shared" si="12"/>
        <v>11000011</v>
      </c>
      <c r="S41">
        <f t="shared" si="13"/>
        <v>1</v>
      </c>
    </row>
    <row r="42" spans="1:19" x14ac:dyDescent="0.25">
      <c r="A42" t="s">
        <v>70</v>
      </c>
      <c r="B42" s="5" t="str">
        <f>VLOOKUP(I42,KeyValues!$J$2:$K$1401,2)</f>
        <v>Sitrus Berry</v>
      </c>
      <c r="C42">
        <f t="shared" si="0"/>
        <v>2500</v>
      </c>
      <c r="D42">
        <f t="shared" si="1"/>
        <v>250</v>
      </c>
      <c r="E42">
        <f t="shared" si="2"/>
        <v>2</v>
      </c>
      <c r="F42" s="7" t="str">
        <f>VLOOKUP(E42,KeyValues!$A$2:$B87,2)</f>
        <v>Seed &amp; Drink</v>
      </c>
      <c r="G42">
        <f t="shared" si="3"/>
        <v>2</v>
      </c>
      <c r="H42" s="7" t="str">
        <f>VLOOKUP($G42,KeyValues!$S$2:$T$64,2)</f>
        <v>Berry</v>
      </c>
      <c r="I42">
        <f t="shared" si="4"/>
        <v>71</v>
      </c>
      <c r="J42">
        <f t="shared" si="5"/>
        <v>0</v>
      </c>
      <c r="K42" s="8">
        <f>IF(OR($E42=9,$E42=5),VLOOKUP(J42,KeyValues!$D$2:$E$562,2),IF(AND($E42=14,NOT(VLOOKUP(J42,KeyValues!$D$2:$E$562,2) = 0)),"???",0))</f>
        <v>0</v>
      </c>
      <c r="L42">
        <f t="shared" si="6"/>
        <v>0</v>
      </c>
      <c r="M42">
        <f t="shared" si="7"/>
        <v>0</v>
      </c>
      <c r="N42">
        <f t="shared" si="8"/>
        <v>3</v>
      </c>
      <c r="O42">
        <f t="shared" si="9"/>
        <v>4</v>
      </c>
      <c r="P42">
        <f t="shared" si="10"/>
        <v>195</v>
      </c>
      <c r="Q42">
        <f t="shared" si="11"/>
        <v>0</v>
      </c>
      <c r="R42" t="str">
        <f t="shared" si="12"/>
        <v>11000011</v>
      </c>
      <c r="S42">
        <f t="shared" si="13"/>
        <v>1</v>
      </c>
    </row>
    <row r="43" spans="1:19" x14ac:dyDescent="0.25">
      <c r="A43" t="s">
        <v>80</v>
      </c>
      <c r="B43" s="5" t="str">
        <f>VLOOKUP(I43,KeyValues!$J$2:$K$1401,2)</f>
        <v>Pecha Berry</v>
      </c>
      <c r="C43">
        <f t="shared" si="0"/>
        <v>60</v>
      </c>
      <c r="D43">
        <f t="shared" si="1"/>
        <v>6</v>
      </c>
      <c r="E43">
        <f t="shared" si="2"/>
        <v>2</v>
      </c>
      <c r="F43" s="7" t="str">
        <f>VLOOKUP(E43,KeyValues!$A$2:$B97,2)</f>
        <v>Seed &amp; Drink</v>
      </c>
      <c r="G43">
        <f t="shared" si="3"/>
        <v>2</v>
      </c>
      <c r="H43" s="7" t="str">
        <f>VLOOKUP($G43,KeyValues!$S$2:$T$64,2)</f>
        <v>Berry</v>
      </c>
      <c r="I43">
        <f t="shared" si="4"/>
        <v>81</v>
      </c>
      <c r="J43">
        <f t="shared" si="5"/>
        <v>0</v>
      </c>
      <c r="K43" s="8">
        <f>IF(OR($E43=9,$E43=5),VLOOKUP(J43,KeyValues!$D$2:$E$562,2),IF(AND($E43=14,NOT(VLOOKUP(J43,KeyValues!$D$2:$E$562,2) = 0)),"???",0))</f>
        <v>0</v>
      </c>
      <c r="L43">
        <f t="shared" si="6"/>
        <v>0</v>
      </c>
      <c r="M43">
        <f t="shared" si="7"/>
        <v>0</v>
      </c>
      <c r="N43">
        <f t="shared" si="8"/>
        <v>4</v>
      </c>
      <c r="O43">
        <f t="shared" si="9"/>
        <v>4</v>
      </c>
      <c r="P43">
        <f t="shared" si="10"/>
        <v>195</v>
      </c>
      <c r="Q43">
        <f t="shared" si="11"/>
        <v>0</v>
      </c>
      <c r="R43" t="str">
        <f t="shared" si="12"/>
        <v>11000011</v>
      </c>
      <c r="S43">
        <f t="shared" si="13"/>
        <v>1</v>
      </c>
    </row>
    <row r="44" spans="1:19" x14ac:dyDescent="0.25">
      <c r="A44" t="s">
        <v>81</v>
      </c>
      <c r="B44" s="5" t="str">
        <f>VLOOKUP(I44,KeyValues!$J$2:$K$1401,2)</f>
        <v>Cheri Berry</v>
      </c>
      <c r="C44">
        <f t="shared" si="0"/>
        <v>80</v>
      </c>
      <c r="D44">
        <f t="shared" si="1"/>
        <v>8</v>
      </c>
      <c r="E44">
        <f t="shared" si="2"/>
        <v>2</v>
      </c>
      <c r="F44" s="7" t="str">
        <f>VLOOKUP(E44,KeyValues!$A$2:$B98,2)</f>
        <v>Seed &amp; Drink</v>
      </c>
      <c r="G44">
        <f t="shared" si="3"/>
        <v>2</v>
      </c>
      <c r="H44" s="7" t="str">
        <f>VLOOKUP($G44,KeyValues!$S$2:$T$64,2)</f>
        <v>Berry</v>
      </c>
      <c r="I44">
        <f t="shared" si="4"/>
        <v>82</v>
      </c>
      <c r="J44">
        <f t="shared" si="5"/>
        <v>0</v>
      </c>
      <c r="K44" s="8">
        <f>IF(OR($E44=9,$E44=5),VLOOKUP(J44,KeyValues!$D$2:$E$562,2),IF(AND($E44=14,NOT(VLOOKUP(J44,KeyValues!$D$2:$E$562,2) = 0)),"???",0))</f>
        <v>0</v>
      </c>
      <c r="L44">
        <f t="shared" si="6"/>
        <v>0</v>
      </c>
      <c r="M44">
        <f t="shared" si="7"/>
        <v>0</v>
      </c>
      <c r="N44">
        <f t="shared" si="8"/>
        <v>6</v>
      </c>
      <c r="O44">
        <f t="shared" si="9"/>
        <v>4</v>
      </c>
      <c r="P44">
        <f t="shared" si="10"/>
        <v>195</v>
      </c>
      <c r="Q44">
        <f t="shared" si="11"/>
        <v>0</v>
      </c>
      <c r="R44" t="str">
        <f t="shared" si="12"/>
        <v>11000011</v>
      </c>
      <c r="S44">
        <f t="shared" si="13"/>
        <v>1</v>
      </c>
    </row>
    <row r="45" spans="1:19" x14ac:dyDescent="0.25">
      <c r="A45" t="s">
        <v>77</v>
      </c>
      <c r="B45" s="5" t="str">
        <f>VLOOKUP(I45,KeyValues!$J$2:$K$1401,2)</f>
        <v>Rawst Berry</v>
      </c>
      <c r="C45">
        <f t="shared" si="0"/>
        <v>90</v>
      </c>
      <c r="D45">
        <f t="shared" si="1"/>
        <v>9</v>
      </c>
      <c r="E45">
        <f t="shared" si="2"/>
        <v>2</v>
      </c>
      <c r="F45" s="7" t="str">
        <f>VLOOKUP(E45,KeyValues!$A$2:$B94,2)</f>
        <v>Seed &amp; Drink</v>
      </c>
      <c r="G45">
        <f t="shared" si="3"/>
        <v>2</v>
      </c>
      <c r="H45" s="7" t="str">
        <f>VLOOKUP($G45,KeyValues!$S$2:$T$64,2)</f>
        <v>Berry</v>
      </c>
      <c r="I45">
        <f t="shared" si="4"/>
        <v>78</v>
      </c>
      <c r="J45">
        <f t="shared" si="5"/>
        <v>0</v>
      </c>
      <c r="K45" s="8">
        <f>IF(OR($E45=9,$E45=5),VLOOKUP(J45,KeyValues!$D$2:$E$562,2),IF(AND($E45=14,NOT(VLOOKUP(J45,KeyValues!$D$2:$E$562,2) = 0)),"???",0))</f>
        <v>0</v>
      </c>
      <c r="L45">
        <f t="shared" si="6"/>
        <v>0</v>
      </c>
      <c r="M45">
        <f t="shared" si="7"/>
        <v>0</v>
      </c>
      <c r="N45">
        <f t="shared" si="8"/>
        <v>12</v>
      </c>
      <c r="O45">
        <f t="shared" si="9"/>
        <v>4</v>
      </c>
      <c r="P45">
        <f t="shared" si="10"/>
        <v>195</v>
      </c>
      <c r="Q45">
        <f t="shared" si="11"/>
        <v>0</v>
      </c>
      <c r="R45" t="str">
        <f t="shared" si="12"/>
        <v>11000011</v>
      </c>
      <c r="S45">
        <f t="shared" si="13"/>
        <v>1</v>
      </c>
    </row>
    <row r="46" spans="1:19" x14ac:dyDescent="0.25">
      <c r="A46" t="s">
        <v>98</v>
      </c>
      <c r="B46" s="5" t="str">
        <f>VLOOKUP(I46,KeyValues!$J$2:$K$1401,2)</f>
        <v>Max Elixir</v>
      </c>
      <c r="C46">
        <f t="shared" si="0"/>
        <v>250</v>
      </c>
      <c r="D46">
        <f t="shared" si="1"/>
        <v>25</v>
      </c>
      <c r="E46">
        <f t="shared" si="2"/>
        <v>2</v>
      </c>
      <c r="F46" s="7" t="str">
        <f>VLOOKUP(E46,KeyValues!$A$2:$B115,2)</f>
        <v>Seed &amp; Drink</v>
      </c>
      <c r="G46">
        <f t="shared" si="3"/>
        <v>12</v>
      </c>
      <c r="H46" s="7" t="str">
        <f>VLOOKUP($G46,KeyValues!$S$2:$T$64,2)</f>
        <v>Drink</v>
      </c>
      <c r="I46">
        <f t="shared" si="4"/>
        <v>99</v>
      </c>
      <c r="J46">
        <f t="shared" si="5"/>
        <v>0</v>
      </c>
      <c r="K46" s="8">
        <f>IF(OR($E46=9,$E46=5),VLOOKUP(J46,KeyValues!$D$2:$E$562,2),IF(AND($E46=14,NOT(VLOOKUP(J46,KeyValues!$D$2:$E$562,2) = 0)),"???",0))</f>
        <v>0</v>
      </c>
      <c r="L46">
        <f t="shared" si="6"/>
        <v>0</v>
      </c>
      <c r="M46">
        <f t="shared" si="7"/>
        <v>0</v>
      </c>
      <c r="N46">
        <f t="shared" si="8"/>
        <v>1</v>
      </c>
      <c r="O46">
        <f t="shared" si="9"/>
        <v>5</v>
      </c>
      <c r="P46">
        <f t="shared" si="10"/>
        <v>195</v>
      </c>
      <c r="Q46">
        <f t="shared" si="11"/>
        <v>0</v>
      </c>
      <c r="R46" t="str">
        <f t="shared" si="12"/>
        <v>11000011</v>
      </c>
      <c r="S46">
        <f t="shared" si="13"/>
        <v>1</v>
      </c>
    </row>
    <row r="47" spans="1:19" x14ac:dyDescent="0.25">
      <c r="A47" t="s">
        <v>99</v>
      </c>
      <c r="B47" s="5" t="str">
        <f>VLOOKUP(I47,KeyValues!$J$2:$K$1401,2)</f>
        <v>Protein</v>
      </c>
      <c r="C47">
        <f t="shared" si="0"/>
        <v>4000</v>
      </c>
      <c r="D47">
        <f t="shared" si="1"/>
        <v>400</v>
      </c>
      <c r="E47">
        <f t="shared" si="2"/>
        <v>2</v>
      </c>
      <c r="F47" s="7" t="str">
        <f>VLOOKUP(E47,KeyValues!$A$2:$B116,2)</f>
        <v>Seed &amp; Drink</v>
      </c>
      <c r="G47">
        <f t="shared" si="3"/>
        <v>12</v>
      </c>
      <c r="H47" s="7" t="str">
        <f>VLOOKUP($G47,KeyValues!$S$2:$T$64,2)</f>
        <v>Drink</v>
      </c>
      <c r="I47">
        <f t="shared" si="4"/>
        <v>100</v>
      </c>
      <c r="J47">
        <f t="shared" si="5"/>
        <v>0</v>
      </c>
      <c r="K47" s="8">
        <f>IF(OR($E47=9,$E47=5),VLOOKUP(J47,KeyValues!$D$2:$E$562,2),IF(AND($E47=14,NOT(VLOOKUP(J47,KeyValues!$D$2:$E$562,2) = 0)),"???",0))</f>
        <v>0</v>
      </c>
      <c r="L47">
        <f t="shared" si="6"/>
        <v>0</v>
      </c>
      <c r="M47">
        <f t="shared" si="7"/>
        <v>0</v>
      </c>
      <c r="N47">
        <f t="shared" si="8"/>
        <v>1</v>
      </c>
      <c r="O47">
        <f t="shared" si="9"/>
        <v>5</v>
      </c>
      <c r="P47">
        <f t="shared" si="10"/>
        <v>195</v>
      </c>
      <c r="Q47">
        <f t="shared" si="11"/>
        <v>0</v>
      </c>
      <c r="R47" t="str">
        <f t="shared" si="12"/>
        <v>11000011</v>
      </c>
      <c r="S47">
        <f t="shared" si="13"/>
        <v>1</v>
      </c>
    </row>
    <row r="48" spans="1:19" x14ac:dyDescent="0.25">
      <c r="A48" t="s">
        <v>100</v>
      </c>
      <c r="B48" s="5" t="str">
        <f>VLOOKUP(I48,KeyValues!$J$2:$K$1401,2)</f>
        <v>Calcium</v>
      </c>
      <c r="C48">
        <f t="shared" si="0"/>
        <v>4000</v>
      </c>
      <c r="D48">
        <f t="shared" si="1"/>
        <v>400</v>
      </c>
      <c r="E48">
        <f t="shared" si="2"/>
        <v>2</v>
      </c>
      <c r="F48" s="7" t="str">
        <f>VLOOKUP(E48,KeyValues!$A$2:$B117,2)</f>
        <v>Seed &amp; Drink</v>
      </c>
      <c r="G48">
        <f t="shared" si="3"/>
        <v>12</v>
      </c>
      <c r="H48" s="7" t="str">
        <f>VLOOKUP($G48,KeyValues!$S$2:$T$64,2)</f>
        <v>Drink</v>
      </c>
      <c r="I48">
        <f t="shared" si="4"/>
        <v>101</v>
      </c>
      <c r="J48">
        <f t="shared" si="5"/>
        <v>0</v>
      </c>
      <c r="K48" s="8">
        <f>IF(OR($E48=9,$E48=5),VLOOKUP(J48,KeyValues!$D$2:$E$562,2),IF(AND($E48=14,NOT(VLOOKUP(J48,KeyValues!$D$2:$E$562,2) = 0)),"???",0))</f>
        <v>0</v>
      </c>
      <c r="L48">
        <f t="shared" si="6"/>
        <v>0</v>
      </c>
      <c r="M48">
        <f t="shared" si="7"/>
        <v>0</v>
      </c>
      <c r="N48">
        <f t="shared" si="8"/>
        <v>1</v>
      </c>
      <c r="O48">
        <f t="shared" si="9"/>
        <v>5</v>
      </c>
      <c r="P48">
        <f t="shared" si="10"/>
        <v>195</v>
      </c>
      <c r="Q48">
        <f t="shared" si="11"/>
        <v>0</v>
      </c>
      <c r="R48" t="str">
        <f t="shared" si="12"/>
        <v>11000011</v>
      </c>
      <c r="S48">
        <f t="shared" si="13"/>
        <v>1</v>
      </c>
    </row>
    <row r="49" spans="1:19" x14ac:dyDescent="0.25">
      <c r="A49" t="s">
        <v>101</v>
      </c>
      <c r="B49" s="5" t="str">
        <f>VLOOKUP(I49,KeyValues!$J$2:$K$1401,2)</f>
        <v>Iron</v>
      </c>
      <c r="C49">
        <f t="shared" si="0"/>
        <v>4500</v>
      </c>
      <c r="D49">
        <f t="shared" si="1"/>
        <v>450</v>
      </c>
      <c r="E49">
        <f t="shared" si="2"/>
        <v>2</v>
      </c>
      <c r="F49" s="7" t="str">
        <f>VLOOKUP(E49,KeyValues!$A$2:$B118,2)</f>
        <v>Seed &amp; Drink</v>
      </c>
      <c r="G49">
        <f t="shared" si="3"/>
        <v>12</v>
      </c>
      <c r="H49" s="7" t="str">
        <f>VLOOKUP($G49,KeyValues!$S$2:$T$64,2)</f>
        <v>Drink</v>
      </c>
      <c r="I49">
        <f t="shared" si="4"/>
        <v>102</v>
      </c>
      <c r="J49">
        <f t="shared" si="5"/>
        <v>0</v>
      </c>
      <c r="K49" s="8">
        <f>IF(OR($E49=9,$E49=5),VLOOKUP(J49,KeyValues!$D$2:$E$562,2),IF(AND($E49=14,NOT(VLOOKUP(J49,KeyValues!$D$2:$E$562,2) = 0)),"???",0))</f>
        <v>0</v>
      </c>
      <c r="L49">
        <f t="shared" si="6"/>
        <v>0</v>
      </c>
      <c r="M49">
        <f t="shared" si="7"/>
        <v>0</v>
      </c>
      <c r="N49">
        <f t="shared" si="8"/>
        <v>1</v>
      </c>
      <c r="O49">
        <f t="shared" si="9"/>
        <v>5</v>
      </c>
      <c r="P49">
        <f t="shared" si="10"/>
        <v>195</v>
      </c>
      <c r="Q49">
        <f t="shared" si="11"/>
        <v>0</v>
      </c>
      <c r="R49" t="str">
        <f t="shared" si="12"/>
        <v>11000011</v>
      </c>
      <c r="S49">
        <f t="shared" si="13"/>
        <v>1</v>
      </c>
    </row>
    <row r="50" spans="1:19" x14ac:dyDescent="0.25">
      <c r="A50" t="s">
        <v>107</v>
      </c>
      <c r="B50" s="5" t="str">
        <f>VLOOKUP(I50,KeyValues!$J$2:$K$1401,2)</f>
        <v>Zinc</v>
      </c>
      <c r="C50">
        <f t="shared" si="0"/>
        <v>4500</v>
      </c>
      <c r="D50">
        <f t="shared" si="1"/>
        <v>450</v>
      </c>
      <c r="E50">
        <f t="shared" si="2"/>
        <v>2</v>
      </c>
      <c r="F50" s="7" t="str">
        <f>VLOOKUP(E50,KeyValues!$A$2:$B124,2)</f>
        <v>Seed &amp; Drink</v>
      </c>
      <c r="G50">
        <f t="shared" si="3"/>
        <v>12</v>
      </c>
      <c r="H50" s="7" t="str">
        <f>VLOOKUP($G50,KeyValues!$S$2:$T$64,2)</f>
        <v>Drink</v>
      </c>
      <c r="I50">
        <f t="shared" si="4"/>
        <v>108</v>
      </c>
      <c r="J50">
        <f t="shared" si="5"/>
        <v>0</v>
      </c>
      <c r="K50" s="8">
        <f>IF(OR($E50=9,$E50=5),VLOOKUP(J50,KeyValues!$D$2:$E$562,2),IF(AND($E50=14,NOT(VLOOKUP(J50,KeyValues!$D$2:$E$562,2) = 0)),"???",0))</f>
        <v>0</v>
      </c>
      <c r="L50">
        <f t="shared" si="6"/>
        <v>0</v>
      </c>
      <c r="M50">
        <f t="shared" si="7"/>
        <v>0</v>
      </c>
      <c r="N50">
        <f t="shared" si="8"/>
        <v>1</v>
      </c>
      <c r="O50">
        <f t="shared" si="9"/>
        <v>5</v>
      </c>
      <c r="P50">
        <f t="shared" si="10"/>
        <v>195</v>
      </c>
      <c r="Q50">
        <f t="shared" si="11"/>
        <v>0</v>
      </c>
      <c r="R50" t="str">
        <f t="shared" si="12"/>
        <v>11000011</v>
      </c>
      <c r="S50">
        <f t="shared" si="13"/>
        <v>1</v>
      </c>
    </row>
    <row r="51" spans="1:19" x14ac:dyDescent="0.25">
      <c r="A51" t="s">
        <v>68</v>
      </c>
      <c r="B51" s="5" t="str">
        <f>VLOOKUP(I51,KeyValues!$J$2:$K$1401,2)</f>
        <v>Heal Seed</v>
      </c>
      <c r="C51">
        <f t="shared" si="0"/>
        <v>250</v>
      </c>
      <c r="D51">
        <f t="shared" si="1"/>
        <v>25</v>
      </c>
      <c r="E51">
        <f t="shared" si="2"/>
        <v>2</v>
      </c>
      <c r="F51" s="7" t="str">
        <f>VLOOKUP(E51,KeyValues!$A$2:$B85,2)</f>
        <v>Seed &amp; Drink</v>
      </c>
      <c r="G51">
        <f t="shared" si="3"/>
        <v>14</v>
      </c>
      <c r="H51" s="7" t="str">
        <f>VLOOKUP($G51,KeyValues!$S$2:$T$64,2)</f>
        <v>Seed</v>
      </c>
      <c r="I51">
        <f t="shared" si="4"/>
        <v>69</v>
      </c>
      <c r="J51">
        <f t="shared" si="5"/>
        <v>0</v>
      </c>
      <c r="K51" s="8">
        <f>IF(OR($E51=9,$E51=5),VLOOKUP(J51,KeyValues!$D$2:$E$562,2),IF(AND($E51=14,NOT(VLOOKUP(J51,KeyValues!$D$2:$E$562,2) = 0)),"???",0))</f>
        <v>0</v>
      </c>
      <c r="L51">
        <f t="shared" si="6"/>
        <v>0</v>
      </c>
      <c r="M51">
        <f t="shared" si="7"/>
        <v>0</v>
      </c>
      <c r="N51">
        <f t="shared" si="8"/>
        <v>13</v>
      </c>
      <c r="O51">
        <f t="shared" si="9"/>
        <v>4</v>
      </c>
      <c r="P51">
        <f t="shared" si="10"/>
        <v>195</v>
      </c>
      <c r="Q51">
        <f t="shared" si="11"/>
        <v>0</v>
      </c>
      <c r="R51" t="str">
        <f t="shared" si="12"/>
        <v>11000011</v>
      </c>
      <c r="S51">
        <f t="shared" si="13"/>
        <v>1</v>
      </c>
    </row>
    <row r="52" spans="1:19" x14ac:dyDescent="0.25">
      <c r="A52" t="s">
        <v>71</v>
      </c>
      <c r="B52" s="5" t="str">
        <f>VLOOKUP(I52,KeyValues!$J$2:$K$1401,2)</f>
        <v>Eyedrop Seed</v>
      </c>
      <c r="C52">
        <f t="shared" si="0"/>
        <v>60</v>
      </c>
      <c r="D52">
        <f t="shared" si="1"/>
        <v>6</v>
      </c>
      <c r="E52">
        <f t="shared" si="2"/>
        <v>2</v>
      </c>
      <c r="F52" s="7" t="str">
        <f>VLOOKUP(E52,KeyValues!$A$2:$B88,2)</f>
        <v>Seed &amp; Drink</v>
      </c>
      <c r="G52">
        <f t="shared" si="3"/>
        <v>14</v>
      </c>
      <c r="H52" s="7" t="str">
        <f>VLOOKUP($G52,KeyValues!$S$2:$T$64,2)</f>
        <v>Seed</v>
      </c>
      <c r="I52">
        <f t="shared" si="4"/>
        <v>72</v>
      </c>
      <c r="J52">
        <f t="shared" si="5"/>
        <v>0</v>
      </c>
      <c r="K52" s="8">
        <f>IF(OR($E52=9,$E52=5),VLOOKUP(J52,KeyValues!$D$2:$E$562,2),IF(AND($E52=14,NOT(VLOOKUP(J52,KeyValues!$D$2:$E$562,2) = 0)),"???",0))</f>
        <v>0</v>
      </c>
      <c r="L52">
        <f t="shared" si="6"/>
        <v>0</v>
      </c>
      <c r="M52">
        <f t="shared" si="7"/>
        <v>0</v>
      </c>
      <c r="N52">
        <f t="shared" si="8"/>
        <v>13</v>
      </c>
      <c r="O52">
        <f t="shared" si="9"/>
        <v>4</v>
      </c>
      <c r="P52">
        <f t="shared" si="10"/>
        <v>195</v>
      </c>
      <c r="Q52">
        <f t="shared" si="11"/>
        <v>0</v>
      </c>
      <c r="R52" t="str">
        <f t="shared" si="12"/>
        <v>11000011</v>
      </c>
      <c r="S52">
        <f t="shared" si="13"/>
        <v>1</v>
      </c>
    </row>
    <row r="53" spans="1:19" x14ac:dyDescent="0.25">
      <c r="A53" t="s">
        <v>76</v>
      </c>
      <c r="B53" s="5" t="str">
        <f>VLOOKUP(I53,KeyValues!$J$2:$K$1401,2)</f>
        <v>Life Seed</v>
      </c>
      <c r="C53">
        <f t="shared" si="0"/>
        <v>3000</v>
      </c>
      <c r="D53">
        <f t="shared" si="1"/>
        <v>300</v>
      </c>
      <c r="E53">
        <f t="shared" si="2"/>
        <v>2</v>
      </c>
      <c r="F53" s="7" t="str">
        <f>VLOOKUP(E53,KeyValues!$A$2:$B93,2)</f>
        <v>Seed &amp; Drink</v>
      </c>
      <c r="G53">
        <f t="shared" si="3"/>
        <v>14</v>
      </c>
      <c r="H53" s="7" t="str">
        <f>VLOOKUP($G53,KeyValues!$S$2:$T$64,2)</f>
        <v>Seed</v>
      </c>
      <c r="I53">
        <f t="shared" si="4"/>
        <v>77</v>
      </c>
      <c r="J53">
        <f t="shared" si="5"/>
        <v>0</v>
      </c>
      <c r="K53" s="8">
        <f>IF(OR($E53=9,$E53=5),VLOOKUP(J53,KeyValues!$D$2:$E$562,2),IF(AND($E53=14,NOT(VLOOKUP(J53,KeyValues!$D$2:$E$562,2) = 0)),"???",0))</f>
        <v>0</v>
      </c>
      <c r="L53">
        <f t="shared" si="6"/>
        <v>0</v>
      </c>
      <c r="M53">
        <f t="shared" si="7"/>
        <v>0</v>
      </c>
      <c r="N53">
        <f t="shared" si="8"/>
        <v>13</v>
      </c>
      <c r="O53">
        <f t="shared" si="9"/>
        <v>4</v>
      </c>
      <c r="P53">
        <f t="shared" si="10"/>
        <v>195</v>
      </c>
      <c r="Q53">
        <f t="shared" si="11"/>
        <v>0</v>
      </c>
      <c r="R53" t="str">
        <f t="shared" si="12"/>
        <v>11000011</v>
      </c>
      <c r="S53">
        <f t="shared" si="13"/>
        <v>1</v>
      </c>
    </row>
    <row r="54" spans="1:19" x14ac:dyDescent="0.25">
      <c r="A54" t="s">
        <v>79</v>
      </c>
      <c r="B54" s="5" t="str">
        <f>VLOOKUP(I54,KeyValues!$J$2:$K$1401,2)</f>
        <v>Quick Seed</v>
      </c>
      <c r="C54">
        <f t="shared" si="0"/>
        <v>30</v>
      </c>
      <c r="D54">
        <f t="shared" si="1"/>
        <v>15</v>
      </c>
      <c r="E54">
        <f t="shared" si="2"/>
        <v>2</v>
      </c>
      <c r="F54" s="7" t="str">
        <f>VLOOKUP(E54,KeyValues!$A$2:$B96,2)</f>
        <v>Seed &amp; Drink</v>
      </c>
      <c r="G54">
        <f t="shared" si="3"/>
        <v>14</v>
      </c>
      <c r="H54" s="7" t="str">
        <f>VLOOKUP($G54,KeyValues!$S$2:$T$64,2)</f>
        <v>Seed</v>
      </c>
      <c r="I54">
        <f t="shared" si="4"/>
        <v>80</v>
      </c>
      <c r="J54">
        <f t="shared" si="5"/>
        <v>0</v>
      </c>
      <c r="K54" s="8">
        <f>IF(OR($E54=9,$E54=5),VLOOKUP(J54,KeyValues!$D$2:$E$562,2),IF(AND($E54=14,NOT(VLOOKUP(J54,KeyValues!$D$2:$E$562,2) = 0)),"???",0))</f>
        <v>0</v>
      </c>
      <c r="L54">
        <f t="shared" si="6"/>
        <v>0</v>
      </c>
      <c r="M54">
        <f t="shared" si="7"/>
        <v>0</v>
      </c>
      <c r="N54">
        <f t="shared" si="8"/>
        <v>13</v>
      </c>
      <c r="O54">
        <f t="shared" si="9"/>
        <v>4</v>
      </c>
      <c r="P54">
        <f t="shared" si="10"/>
        <v>195</v>
      </c>
      <c r="Q54">
        <f t="shared" si="11"/>
        <v>0</v>
      </c>
      <c r="R54" t="str">
        <f t="shared" si="12"/>
        <v>11000011</v>
      </c>
      <c r="S54">
        <f t="shared" si="13"/>
        <v>1</v>
      </c>
    </row>
    <row r="55" spans="1:19" x14ac:dyDescent="0.25">
      <c r="A55" t="s">
        <v>88</v>
      </c>
      <c r="B55" s="5" t="str">
        <f>VLOOKUP(I55,KeyValues!$J$2:$K$1401,2)</f>
        <v>Joy Seed</v>
      </c>
      <c r="C55">
        <f t="shared" si="0"/>
        <v>6500</v>
      </c>
      <c r="D55">
        <f t="shared" si="1"/>
        <v>650</v>
      </c>
      <c r="E55">
        <f t="shared" si="2"/>
        <v>2</v>
      </c>
      <c r="F55" s="7" t="str">
        <f>VLOOKUP(E55,KeyValues!$A$2:$B105,2)</f>
        <v>Seed &amp; Drink</v>
      </c>
      <c r="G55">
        <f t="shared" si="3"/>
        <v>14</v>
      </c>
      <c r="H55" s="7" t="str">
        <f>VLOOKUP($G55,KeyValues!$S$2:$T$64,2)</f>
        <v>Seed</v>
      </c>
      <c r="I55">
        <f t="shared" si="4"/>
        <v>89</v>
      </c>
      <c r="J55">
        <f t="shared" si="5"/>
        <v>0</v>
      </c>
      <c r="K55" s="8">
        <f>IF(OR($E55=9,$E55=5),VLOOKUP(J55,KeyValues!$D$2:$E$562,2),IF(AND($E55=14,NOT(VLOOKUP(J55,KeyValues!$D$2:$E$562,2) = 0)),"???",0))</f>
        <v>0</v>
      </c>
      <c r="L55">
        <f t="shared" si="6"/>
        <v>0</v>
      </c>
      <c r="M55">
        <f t="shared" si="7"/>
        <v>0</v>
      </c>
      <c r="N55">
        <f t="shared" si="8"/>
        <v>13</v>
      </c>
      <c r="O55">
        <f t="shared" si="9"/>
        <v>4</v>
      </c>
      <c r="P55">
        <f t="shared" si="10"/>
        <v>195</v>
      </c>
      <c r="Q55">
        <f t="shared" si="11"/>
        <v>0</v>
      </c>
      <c r="R55" t="str">
        <f t="shared" si="12"/>
        <v>11000011</v>
      </c>
      <c r="S55">
        <f t="shared" si="13"/>
        <v>1</v>
      </c>
    </row>
    <row r="56" spans="1:19" x14ac:dyDescent="0.25">
      <c r="A56" t="s">
        <v>95</v>
      </c>
      <c r="B56" s="5" t="str">
        <f>VLOOKUP(I56,KeyValues!$J$2:$K$1401,2)</f>
        <v>Violent Seed</v>
      </c>
      <c r="C56">
        <f t="shared" si="0"/>
        <v>150</v>
      </c>
      <c r="D56">
        <f t="shared" si="1"/>
        <v>20</v>
      </c>
      <c r="E56">
        <f t="shared" si="2"/>
        <v>2</v>
      </c>
      <c r="F56" s="7" t="str">
        <f>VLOOKUP(E56,KeyValues!$A$2:$B112,2)</f>
        <v>Seed &amp; Drink</v>
      </c>
      <c r="G56">
        <f t="shared" si="3"/>
        <v>14</v>
      </c>
      <c r="H56" s="7" t="str">
        <f>VLOOKUP($G56,KeyValues!$S$2:$T$64,2)</f>
        <v>Seed</v>
      </c>
      <c r="I56">
        <f t="shared" si="4"/>
        <v>96</v>
      </c>
      <c r="J56">
        <f t="shared" si="5"/>
        <v>0</v>
      </c>
      <c r="K56" s="8">
        <f>IF(OR($E56=9,$E56=5),VLOOKUP(J56,KeyValues!$D$2:$E$562,2),IF(AND($E56=14,NOT(VLOOKUP(J56,KeyValues!$D$2:$E$562,2) = 0)),"???",0))</f>
        <v>0</v>
      </c>
      <c r="L56">
        <f t="shared" si="6"/>
        <v>0</v>
      </c>
      <c r="M56">
        <f t="shared" si="7"/>
        <v>0</v>
      </c>
      <c r="N56">
        <f t="shared" si="8"/>
        <v>13</v>
      </c>
      <c r="O56">
        <f t="shared" si="9"/>
        <v>4</v>
      </c>
      <c r="P56">
        <f t="shared" si="10"/>
        <v>195</v>
      </c>
      <c r="Q56">
        <f t="shared" si="11"/>
        <v>0</v>
      </c>
      <c r="R56" t="str">
        <f t="shared" si="12"/>
        <v>11000011</v>
      </c>
      <c r="S56">
        <f t="shared" si="13"/>
        <v>1</v>
      </c>
    </row>
    <row r="57" spans="1:19" x14ac:dyDescent="0.25">
      <c r="A57" t="s">
        <v>96</v>
      </c>
      <c r="B57" s="5" t="str">
        <f>VLOOKUP(I57,KeyValues!$J$2:$K$1401,2)</f>
        <v>Vanish Seed</v>
      </c>
      <c r="C57">
        <f t="shared" si="0"/>
        <v>1000</v>
      </c>
      <c r="D57">
        <f t="shared" si="1"/>
        <v>100</v>
      </c>
      <c r="E57">
        <f t="shared" si="2"/>
        <v>2</v>
      </c>
      <c r="F57" s="7" t="str">
        <f>VLOOKUP(E57,KeyValues!$A$2:$B113,2)</f>
        <v>Seed &amp; Drink</v>
      </c>
      <c r="G57">
        <f t="shared" si="3"/>
        <v>14</v>
      </c>
      <c r="H57" s="7" t="str">
        <f>VLOOKUP($G57,KeyValues!$S$2:$T$64,2)</f>
        <v>Seed</v>
      </c>
      <c r="I57">
        <f t="shared" si="4"/>
        <v>97</v>
      </c>
      <c r="J57">
        <f t="shared" si="5"/>
        <v>0</v>
      </c>
      <c r="K57" s="8">
        <f>IF(OR($E57=9,$E57=5),VLOOKUP(J57,KeyValues!$D$2:$E$562,2),IF(AND($E57=14,NOT(VLOOKUP(J57,KeyValues!$D$2:$E$562,2) = 0)),"???",0))</f>
        <v>0</v>
      </c>
      <c r="L57">
        <f t="shared" si="6"/>
        <v>0</v>
      </c>
      <c r="M57">
        <f t="shared" si="7"/>
        <v>0</v>
      </c>
      <c r="N57">
        <f t="shared" si="8"/>
        <v>13</v>
      </c>
      <c r="O57">
        <f t="shared" si="9"/>
        <v>4</v>
      </c>
      <c r="P57">
        <f t="shared" si="10"/>
        <v>195</v>
      </c>
      <c r="Q57">
        <f t="shared" si="11"/>
        <v>0</v>
      </c>
      <c r="R57" t="str">
        <f t="shared" si="12"/>
        <v>11000011</v>
      </c>
      <c r="S57">
        <f t="shared" si="13"/>
        <v>1</v>
      </c>
    </row>
    <row r="58" spans="1:19" x14ac:dyDescent="0.25">
      <c r="A58" t="s">
        <v>91</v>
      </c>
      <c r="B58" s="5" t="str">
        <f>VLOOKUP(I58,KeyValues!$J$2:$K$1401,2)</f>
        <v>Gabite Scale</v>
      </c>
      <c r="C58">
        <f t="shared" si="0"/>
        <v>50</v>
      </c>
      <c r="D58">
        <f t="shared" si="1"/>
        <v>1</v>
      </c>
      <c r="E58">
        <f t="shared" si="2"/>
        <v>2</v>
      </c>
      <c r="F58" s="7" t="str">
        <f>VLOOKUP(E58,KeyValues!$A$2:$B108,2)</f>
        <v>Seed &amp; Drink</v>
      </c>
      <c r="G58">
        <f t="shared" si="3"/>
        <v>25</v>
      </c>
      <c r="H58" s="7" t="str">
        <f>VLOOKUP($G58,KeyValues!$S$2:$T$64,2)</f>
        <v>Smooth Scale</v>
      </c>
      <c r="I58">
        <f t="shared" si="4"/>
        <v>92</v>
      </c>
      <c r="J58">
        <f t="shared" si="5"/>
        <v>0</v>
      </c>
      <c r="K58" s="8">
        <f>IF(OR($E58=9,$E58=5),VLOOKUP(J58,KeyValues!$D$2:$E$562,2),IF(AND($E58=14,NOT(VLOOKUP(J58,KeyValues!$D$2:$E$562,2) = 0)),"???",0))</f>
        <v>0</v>
      </c>
      <c r="L58">
        <f t="shared" si="6"/>
        <v>0</v>
      </c>
      <c r="M58">
        <f t="shared" si="7"/>
        <v>0</v>
      </c>
      <c r="N58">
        <f t="shared" si="8"/>
        <v>5</v>
      </c>
      <c r="O58">
        <f t="shared" si="9"/>
        <v>4</v>
      </c>
      <c r="P58">
        <f t="shared" si="10"/>
        <v>195</v>
      </c>
      <c r="Q58">
        <f t="shared" si="11"/>
        <v>0</v>
      </c>
      <c r="R58" t="str">
        <f t="shared" si="12"/>
        <v>11000011</v>
      </c>
      <c r="S58">
        <f t="shared" si="13"/>
        <v>1</v>
      </c>
    </row>
    <row r="59" spans="1:19" x14ac:dyDescent="0.25">
      <c r="A59" t="s">
        <v>110</v>
      </c>
      <c r="B59" s="5" t="str">
        <f>VLOOKUP(I59,KeyValues!$J$2:$K$1401,2)</f>
        <v>Grimy Food</v>
      </c>
      <c r="C59">
        <f t="shared" si="0"/>
        <v>5</v>
      </c>
      <c r="D59">
        <f t="shared" si="1"/>
        <v>1</v>
      </c>
      <c r="E59">
        <f t="shared" si="2"/>
        <v>3</v>
      </c>
      <c r="F59" s="7" t="str">
        <f>VLOOKUP(E59,KeyValues!$A$2:$B127,2)</f>
        <v>Food &amp; Gummi</v>
      </c>
      <c r="G59">
        <f t="shared" si="3"/>
        <v>1</v>
      </c>
      <c r="H59" s="7" t="str">
        <f>VLOOKUP($G59,KeyValues!$S$2:$T$64,2)</f>
        <v>Rugged Stone</v>
      </c>
      <c r="I59">
        <f t="shared" si="4"/>
        <v>111</v>
      </c>
      <c r="J59">
        <f t="shared" si="5"/>
        <v>0</v>
      </c>
      <c r="K59" s="8">
        <f>IF(OR($E59=9,$E59=5),VLOOKUP(J59,KeyValues!$D$2:$E$562,2),IF(AND($E59=14,NOT(VLOOKUP(J59,KeyValues!$D$2:$E$562,2) = 0)),"???",0))</f>
        <v>0</v>
      </c>
      <c r="L59">
        <f t="shared" si="6"/>
        <v>0</v>
      </c>
      <c r="M59">
        <f t="shared" si="7"/>
        <v>0</v>
      </c>
      <c r="N59">
        <f t="shared" si="8"/>
        <v>7</v>
      </c>
      <c r="O59">
        <f t="shared" si="9"/>
        <v>4</v>
      </c>
      <c r="P59">
        <f t="shared" si="10"/>
        <v>35</v>
      </c>
      <c r="Q59">
        <f t="shared" si="11"/>
        <v>0</v>
      </c>
      <c r="R59" t="str">
        <f t="shared" si="12"/>
        <v>00100011</v>
      </c>
      <c r="S59">
        <f t="shared" si="13"/>
        <v>1</v>
      </c>
    </row>
    <row r="60" spans="1:19" x14ac:dyDescent="0.25">
      <c r="A60" t="s">
        <v>114</v>
      </c>
      <c r="B60" s="5" t="str">
        <f>VLOOKUP(I60,KeyValues!$J$2:$K$1401,2)</f>
        <v>Golden Apple</v>
      </c>
      <c r="C60">
        <f t="shared" si="0"/>
        <v>5000</v>
      </c>
      <c r="D60">
        <f t="shared" si="1"/>
        <v>1</v>
      </c>
      <c r="E60">
        <f t="shared" si="2"/>
        <v>3</v>
      </c>
      <c r="F60" s="7" t="str">
        <f>VLOOKUP(E60,KeyValues!$A$2:$B131,2)</f>
        <v>Food &amp; Gummi</v>
      </c>
      <c r="G60">
        <f t="shared" si="3"/>
        <v>3</v>
      </c>
      <c r="H60" s="7" t="str">
        <f>VLOOKUP($G60,KeyValues!$S$2:$T$64,2)</f>
        <v>Apple</v>
      </c>
      <c r="I60">
        <f t="shared" si="4"/>
        <v>115</v>
      </c>
      <c r="J60">
        <f t="shared" si="5"/>
        <v>0</v>
      </c>
      <c r="K60" s="8">
        <f>IF(OR($E60=9,$E60=5),VLOOKUP(J60,KeyValues!$D$2:$E$562,2),IF(AND($E60=14,NOT(VLOOKUP(J60,KeyValues!$D$2:$E$562,2) = 0)),"???",0))</f>
        <v>0</v>
      </c>
      <c r="L60">
        <f t="shared" si="6"/>
        <v>0</v>
      </c>
      <c r="M60">
        <f t="shared" si="7"/>
        <v>0</v>
      </c>
      <c r="N60">
        <f t="shared" si="8"/>
        <v>3</v>
      </c>
      <c r="O60">
        <f t="shared" si="9"/>
        <v>4</v>
      </c>
      <c r="P60">
        <f t="shared" si="10"/>
        <v>67</v>
      </c>
      <c r="Q60">
        <f t="shared" si="11"/>
        <v>0</v>
      </c>
      <c r="R60" t="str">
        <f t="shared" si="12"/>
        <v>01000011</v>
      </c>
      <c r="S60">
        <f t="shared" si="13"/>
        <v>1</v>
      </c>
    </row>
    <row r="61" spans="1:19" x14ac:dyDescent="0.25">
      <c r="A61" t="s">
        <v>119</v>
      </c>
      <c r="B61" s="5" t="str">
        <f>VLOOKUP(I61,KeyValues!$J$2:$K$1401,2)</f>
        <v>Red Gummi</v>
      </c>
      <c r="C61">
        <f t="shared" si="0"/>
        <v>800</v>
      </c>
      <c r="D61">
        <f t="shared" si="1"/>
        <v>50</v>
      </c>
      <c r="E61">
        <f t="shared" si="2"/>
        <v>3</v>
      </c>
      <c r="F61" s="7" t="str">
        <f>VLOOKUP(E61,KeyValues!$A$2:$B136,2)</f>
        <v>Food &amp; Gummi</v>
      </c>
      <c r="G61">
        <f t="shared" si="3"/>
        <v>17</v>
      </c>
      <c r="H61" s="7" t="str">
        <f>VLOOKUP($G61,KeyValues!$S$2:$T$64,2)</f>
        <v>Gummi 1</v>
      </c>
      <c r="I61">
        <f t="shared" si="4"/>
        <v>120</v>
      </c>
      <c r="J61">
        <f t="shared" si="5"/>
        <v>0</v>
      </c>
      <c r="K61" s="8">
        <f>IF(OR($E61=9,$E61=5),VLOOKUP(J61,KeyValues!$D$2:$E$562,2),IF(AND($E61=14,NOT(VLOOKUP(J61,KeyValues!$D$2:$E$562,2) = 0)),"???",0))</f>
        <v>0</v>
      </c>
      <c r="L61">
        <f t="shared" si="6"/>
        <v>0</v>
      </c>
      <c r="M61">
        <f t="shared" si="7"/>
        <v>0</v>
      </c>
      <c r="N61">
        <f t="shared" si="8"/>
        <v>0</v>
      </c>
      <c r="O61">
        <f t="shared" si="9"/>
        <v>4</v>
      </c>
      <c r="P61">
        <f t="shared" si="10"/>
        <v>67</v>
      </c>
      <c r="Q61">
        <f t="shared" si="11"/>
        <v>0</v>
      </c>
      <c r="R61" t="str">
        <f t="shared" si="12"/>
        <v>01000011</v>
      </c>
      <c r="S61">
        <f t="shared" si="13"/>
        <v>1</v>
      </c>
    </row>
    <row r="62" spans="1:19" x14ac:dyDescent="0.25">
      <c r="A62" t="s">
        <v>125</v>
      </c>
      <c r="B62" s="5" t="str">
        <f>VLOOKUP(I62,KeyValues!$J$2:$K$1401,2)</f>
        <v>Pink Gummi</v>
      </c>
      <c r="C62">
        <f t="shared" si="0"/>
        <v>800</v>
      </c>
      <c r="D62">
        <f t="shared" si="1"/>
        <v>50</v>
      </c>
      <c r="E62">
        <f t="shared" si="2"/>
        <v>3</v>
      </c>
      <c r="F62" s="7" t="str">
        <f>VLOOKUP(E62,KeyValues!$A$2:$B142,2)</f>
        <v>Food &amp; Gummi</v>
      </c>
      <c r="G62">
        <f t="shared" si="3"/>
        <v>17</v>
      </c>
      <c r="H62" s="7" t="str">
        <f>VLOOKUP($G62,KeyValues!$S$2:$T$64,2)</f>
        <v>Gummi 1</v>
      </c>
      <c r="I62">
        <f t="shared" si="4"/>
        <v>126</v>
      </c>
      <c r="J62">
        <f t="shared" si="5"/>
        <v>0</v>
      </c>
      <c r="K62" s="8">
        <f>IF(OR($E62=9,$E62=5),VLOOKUP(J62,KeyValues!$D$2:$E$562,2),IF(AND($E62=14,NOT(VLOOKUP(J62,KeyValues!$D$2:$E$562,2) = 0)),"???",0))</f>
        <v>0</v>
      </c>
      <c r="L62">
        <f t="shared" si="6"/>
        <v>0</v>
      </c>
      <c r="M62">
        <f t="shared" si="7"/>
        <v>0</v>
      </c>
      <c r="N62">
        <f t="shared" si="8"/>
        <v>1</v>
      </c>
      <c r="O62">
        <f t="shared" si="9"/>
        <v>4</v>
      </c>
      <c r="P62">
        <f t="shared" si="10"/>
        <v>67</v>
      </c>
      <c r="Q62">
        <f t="shared" si="11"/>
        <v>0</v>
      </c>
      <c r="R62" t="str">
        <f t="shared" si="12"/>
        <v>01000011</v>
      </c>
      <c r="S62">
        <f t="shared" si="13"/>
        <v>1</v>
      </c>
    </row>
    <row r="63" spans="1:19" x14ac:dyDescent="0.25">
      <c r="A63" t="s">
        <v>122</v>
      </c>
      <c r="B63" s="5" t="str">
        <f>VLOOKUP(I63,KeyValues!$J$2:$K$1401,2)</f>
        <v>Yellow Gummi</v>
      </c>
      <c r="C63">
        <f t="shared" si="0"/>
        <v>800</v>
      </c>
      <c r="D63">
        <f t="shared" si="1"/>
        <v>50</v>
      </c>
      <c r="E63">
        <f t="shared" si="2"/>
        <v>3</v>
      </c>
      <c r="F63" s="7" t="str">
        <f>VLOOKUP(E63,KeyValues!$A$2:$B139,2)</f>
        <v>Food &amp; Gummi</v>
      </c>
      <c r="G63">
        <f t="shared" si="3"/>
        <v>17</v>
      </c>
      <c r="H63" s="7" t="str">
        <f>VLOOKUP($G63,KeyValues!$S$2:$T$64,2)</f>
        <v>Gummi 1</v>
      </c>
      <c r="I63">
        <f t="shared" si="4"/>
        <v>123</v>
      </c>
      <c r="J63">
        <f t="shared" si="5"/>
        <v>0</v>
      </c>
      <c r="K63" s="8">
        <f>IF(OR($E63=9,$E63=5),VLOOKUP(J63,KeyValues!$D$2:$E$562,2),IF(AND($E63=14,NOT(VLOOKUP(J63,KeyValues!$D$2:$E$562,2) = 0)),"???",0))</f>
        <v>0</v>
      </c>
      <c r="L63">
        <f t="shared" si="6"/>
        <v>0</v>
      </c>
      <c r="M63">
        <f t="shared" si="7"/>
        <v>0</v>
      </c>
      <c r="N63">
        <f t="shared" si="8"/>
        <v>2</v>
      </c>
      <c r="O63">
        <f t="shared" si="9"/>
        <v>4</v>
      </c>
      <c r="P63">
        <f t="shared" si="10"/>
        <v>67</v>
      </c>
      <c r="Q63">
        <f t="shared" si="11"/>
        <v>0</v>
      </c>
      <c r="R63" t="str">
        <f t="shared" si="12"/>
        <v>01000011</v>
      </c>
      <c r="S63">
        <f t="shared" si="13"/>
        <v>1</v>
      </c>
    </row>
    <row r="64" spans="1:19" x14ac:dyDescent="0.25">
      <c r="A64" t="s">
        <v>128</v>
      </c>
      <c r="B64" s="5" t="str">
        <f>VLOOKUP(I64,KeyValues!$J$2:$K$1401,2)</f>
        <v>Gold Gummi</v>
      </c>
      <c r="C64">
        <f t="shared" si="0"/>
        <v>800</v>
      </c>
      <c r="D64">
        <f t="shared" si="1"/>
        <v>50</v>
      </c>
      <c r="E64">
        <f t="shared" si="2"/>
        <v>3</v>
      </c>
      <c r="F64" s="7" t="str">
        <f>VLOOKUP(E64,KeyValues!$A$2:$B145,2)</f>
        <v>Food &amp; Gummi</v>
      </c>
      <c r="G64">
        <f t="shared" si="3"/>
        <v>17</v>
      </c>
      <c r="H64" s="7" t="str">
        <f>VLOOKUP($G64,KeyValues!$S$2:$T$64,2)</f>
        <v>Gummi 1</v>
      </c>
      <c r="I64">
        <f t="shared" si="4"/>
        <v>129</v>
      </c>
      <c r="J64">
        <f t="shared" si="5"/>
        <v>0</v>
      </c>
      <c r="K64" s="8">
        <f>IF(OR($E64=9,$E64=5),VLOOKUP(J64,KeyValues!$D$2:$E$562,2),IF(AND($E64=14,NOT(VLOOKUP(J64,KeyValues!$D$2:$E$562,2) = 0)),"???",0))</f>
        <v>0</v>
      </c>
      <c r="L64">
        <f t="shared" si="6"/>
        <v>0</v>
      </c>
      <c r="M64">
        <f t="shared" si="7"/>
        <v>0</v>
      </c>
      <c r="N64">
        <f t="shared" si="8"/>
        <v>2</v>
      </c>
      <c r="O64">
        <f t="shared" si="9"/>
        <v>4</v>
      </c>
      <c r="P64">
        <f t="shared" si="10"/>
        <v>67</v>
      </c>
      <c r="Q64">
        <f t="shared" si="11"/>
        <v>0</v>
      </c>
      <c r="R64" t="str">
        <f t="shared" si="12"/>
        <v>01000011</v>
      </c>
      <c r="S64">
        <f t="shared" si="13"/>
        <v>1</v>
      </c>
    </row>
    <row r="65" spans="1:19" x14ac:dyDescent="0.25">
      <c r="A65" t="s">
        <v>127</v>
      </c>
      <c r="B65" s="5" t="str">
        <f>VLOOKUP(I65,KeyValues!$J$2:$K$1401,2)</f>
        <v>Sky Gummi</v>
      </c>
      <c r="C65">
        <f t="shared" si="0"/>
        <v>800</v>
      </c>
      <c r="D65">
        <f t="shared" si="1"/>
        <v>50</v>
      </c>
      <c r="E65">
        <f t="shared" si="2"/>
        <v>3</v>
      </c>
      <c r="F65" s="7" t="str">
        <f>VLOOKUP(E65,KeyValues!$A$2:$B144,2)</f>
        <v>Food &amp; Gummi</v>
      </c>
      <c r="G65">
        <f t="shared" si="3"/>
        <v>17</v>
      </c>
      <c r="H65" s="7" t="str">
        <f>VLOOKUP($G65,KeyValues!$S$2:$T$64,2)</f>
        <v>Gummi 1</v>
      </c>
      <c r="I65">
        <f t="shared" si="4"/>
        <v>128</v>
      </c>
      <c r="J65">
        <f t="shared" si="5"/>
        <v>0</v>
      </c>
      <c r="K65" s="8">
        <f>IF(OR($E65=9,$E65=5),VLOOKUP(J65,KeyValues!$D$2:$E$562,2),IF(AND($E65=14,NOT(VLOOKUP(J65,KeyValues!$D$2:$E$562,2) = 0)),"???",0))</f>
        <v>0</v>
      </c>
      <c r="L65">
        <f t="shared" si="6"/>
        <v>0</v>
      </c>
      <c r="M65">
        <f t="shared" si="7"/>
        <v>0</v>
      </c>
      <c r="N65">
        <f t="shared" si="8"/>
        <v>3</v>
      </c>
      <c r="O65">
        <f t="shared" si="9"/>
        <v>4</v>
      </c>
      <c r="P65">
        <f t="shared" si="10"/>
        <v>67</v>
      </c>
      <c r="Q65">
        <f t="shared" si="11"/>
        <v>0</v>
      </c>
      <c r="R65" t="str">
        <f t="shared" si="12"/>
        <v>01000011</v>
      </c>
      <c r="S65">
        <f t="shared" si="13"/>
        <v>1</v>
      </c>
    </row>
    <row r="66" spans="1:19" x14ac:dyDescent="0.25">
      <c r="A66" t="s">
        <v>120</v>
      </c>
      <c r="B66" s="5" t="str">
        <f>VLOOKUP(I66,KeyValues!$J$2:$K$1401,2)</f>
        <v>Blue Gummi</v>
      </c>
      <c r="C66">
        <f t="shared" ref="C66:C129" si="14">HEX2DEC(MID($A66,4,2)&amp;MID($A66,1,2))</f>
        <v>800</v>
      </c>
      <c r="D66">
        <f t="shared" ref="D66:D129" si="15">HEX2DEC(MID($A66,10,2)&amp;MID($A66,7,2))</f>
        <v>50</v>
      </c>
      <c r="E66">
        <f t="shared" ref="E66:E129" si="16">HEX2DEC(MID($A66,13,2))</f>
        <v>3</v>
      </c>
      <c r="F66" s="7" t="str">
        <f>VLOOKUP(E66,KeyValues!$A$2:$B137,2)</f>
        <v>Food &amp; Gummi</v>
      </c>
      <c r="G66">
        <f t="shared" ref="G66:G129" si="17">HEX2DEC(MID($A66,16,2))</f>
        <v>17</v>
      </c>
      <c r="H66" s="7" t="str">
        <f>VLOOKUP($G66,KeyValues!$S$2:$T$64,2)</f>
        <v>Gummi 1</v>
      </c>
      <c r="I66">
        <f t="shared" ref="I66:I129" si="18">HEX2DEC(MID($A66,22,2)&amp;MID($A66,19,2))</f>
        <v>121</v>
      </c>
      <c r="J66">
        <f t="shared" ref="J66:J129" si="19">HEX2DEC(MID($A66,28,2)&amp;MID($A66,25,2))</f>
        <v>0</v>
      </c>
      <c r="K66" s="8">
        <f>IF(OR($E66=9,$E66=5),VLOOKUP(J66,KeyValues!$D$2:$E$562,2),IF(AND($E66=14,NOT(VLOOKUP(J66,KeyValues!$D$2:$E$562,2) = 0)),"???",0))</f>
        <v>0</v>
      </c>
      <c r="L66">
        <f t="shared" ref="L66:L129" si="20">HEX2DEC(MID($A66,31,2))</f>
        <v>0</v>
      </c>
      <c r="M66">
        <f t="shared" ref="M66:M129" si="21">HEX2DEC(MID($A66,34,2))</f>
        <v>0</v>
      </c>
      <c r="N66">
        <f t="shared" ref="N66:N129" si="22">HEX2DEC(MID($A66,37,2))</f>
        <v>4</v>
      </c>
      <c r="O66">
        <f t="shared" ref="O66:O129" si="23">HEX2DEC(MID($A66,40,2))</f>
        <v>4</v>
      </c>
      <c r="P66">
        <f t="shared" ref="P66:P129" si="24">HEX2DEC(MID($A66,43,2))</f>
        <v>67</v>
      </c>
      <c r="Q66">
        <f t="shared" ref="Q66:Q129" si="25">HEX2DEC(MID($A66,46,2))</f>
        <v>0</v>
      </c>
      <c r="R66" t="str">
        <f t="shared" ref="R66:R129" si="26">DEC2BIN(P66,8)</f>
        <v>01000011</v>
      </c>
      <c r="S66">
        <f t="shared" ref="S66:S129" si="27">VALUE(RIGHT(R66,1))</f>
        <v>1</v>
      </c>
    </row>
    <row r="67" spans="1:19" x14ac:dyDescent="0.25">
      <c r="A67" t="s">
        <v>121</v>
      </c>
      <c r="B67" s="5" t="str">
        <f>VLOOKUP(I67,KeyValues!$J$2:$K$1401,2)</f>
        <v>Grass Gummi</v>
      </c>
      <c r="C67">
        <f t="shared" si="14"/>
        <v>800</v>
      </c>
      <c r="D67">
        <f t="shared" si="15"/>
        <v>50</v>
      </c>
      <c r="E67">
        <f t="shared" si="16"/>
        <v>3</v>
      </c>
      <c r="F67" s="7" t="str">
        <f>VLOOKUP(E67,KeyValues!$A$2:$B138,2)</f>
        <v>Food &amp; Gummi</v>
      </c>
      <c r="G67">
        <f t="shared" si="17"/>
        <v>17</v>
      </c>
      <c r="H67" s="7" t="str">
        <f>VLOOKUP($G67,KeyValues!$S$2:$T$64,2)</f>
        <v>Gummi 1</v>
      </c>
      <c r="I67">
        <f t="shared" si="18"/>
        <v>122</v>
      </c>
      <c r="J67">
        <f t="shared" si="19"/>
        <v>0</v>
      </c>
      <c r="K67" s="8">
        <f>IF(OR($E67=9,$E67=5),VLOOKUP(J67,KeyValues!$D$2:$E$562,2),IF(AND($E67=14,NOT(VLOOKUP(J67,KeyValues!$D$2:$E$562,2) = 0)),"???",0))</f>
        <v>0</v>
      </c>
      <c r="L67">
        <f t="shared" si="20"/>
        <v>0</v>
      </c>
      <c r="M67">
        <f t="shared" si="21"/>
        <v>0</v>
      </c>
      <c r="N67">
        <f t="shared" si="22"/>
        <v>6</v>
      </c>
      <c r="O67">
        <f t="shared" si="23"/>
        <v>4</v>
      </c>
      <c r="P67">
        <f t="shared" si="24"/>
        <v>67</v>
      </c>
      <c r="Q67">
        <f t="shared" si="25"/>
        <v>0</v>
      </c>
      <c r="R67" t="str">
        <f t="shared" si="26"/>
        <v>01000011</v>
      </c>
      <c r="S67">
        <f t="shared" si="27"/>
        <v>1</v>
      </c>
    </row>
    <row r="68" spans="1:19" x14ac:dyDescent="0.25">
      <c r="A68" t="s">
        <v>124</v>
      </c>
      <c r="B68" s="5" t="str">
        <f>VLOOKUP(I68,KeyValues!$J$2:$K$1401,2)</f>
        <v>Orange Gummi</v>
      </c>
      <c r="C68">
        <f t="shared" si="14"/>
        <v>800</v>
      </c>
      <c r="D68">
        <f t="shared" si="15"/>
        <v>50</v>
      </c>
      <c r="E68">
        <f t="shared" si="16"/>
        <v>3</v>
      </c>
      <c r="F68" s="7" t="str">
        <f>VLOOKUP(E68,KeyValues!$A$2:$B141,2)</f>
        <v>Food &amp; Gummi</v>
      </c>
      <c r="G68">
        <f t="shared" si="17"/>
        <v>17</v>
      </c>
      <c r="H68" s="7" t="str">
        <f>VLOOKUP($G68,KeyValues!$S$2:$T$64,2)</f>
        <v>Gummi 1</v>
      </c>
      <c r="I68">
        <f t="shared" si="18"/>
        <v>125</v>
      </c>
      <c r="J68">
        <f t="shared" si="19"/>
        <v>0</v>
      </c>
      <c r="K68" s="8">
        <f>IF(OR($E68=9,$E68=5),VLOOKUP(J68,KeyValues!$D$2:$E$562,2),IF(AND($E68=14,NOT(VLOOKUP(J68,KeyValues!$D$2:$E$562,2) = 0)),"???",0))</f>
        <v>0</v>
      </c>
      <c r="L68">
        <f t="shared" si="20"/>
        <v>0</v>
      </c>
      <c r="M68">
        <f t="shared" si="21"/>
        <v>0</v>
      </c>
      <c r="N68">
        <f t="shared" si="22"/>
        <v>7</v>
      </c>
      <c r="O68">
        <f t="shared" si="23"/>
        <v>4</v>
      </c>
      <c r="P68">
        <f t="shared" si="24"/>
        <v>67</v>
      </c>
      <c r="Q68">
        <f t="shared" si="25"/>
        <v>0</v>
      </c>
      <c r="R68" t="str">
        <f t="shared" si="26"/>
        <v>01000011</v>
      </c>
      <c r="S68">
        <f t="shared" si="27"/>
        <v>1</v>
      </c>
    </row>
    <row r="69" spans="1:19" x14ac:dyDescent="0.25">
      <c r="A69" t="s">
        <v>129</v>
      </c>
      <c r="B69" s="5" t="str">
        <f>VLOOKUP(I69,KeyValues!$J$2:$K$1401,2)</f>
        <v>Green Gummi</v>
      </c>
      <c r="C69">
        <f t="shared" si="14"/>
        <v>800</v>
      </c>
      <c r="D69">
        <f t="shared" si="15"/>
        <v>50</v>
      </c>
      <c r="E69">
        <f t="shared" si="16"/>
        <v>3</v>
      </c>
      <c r="F69" s="7" t="str">
        <f>VLOOKUP(E69,KeyValues!$A$2:$B146,2)</f>
        <v>Food &amp; Gummi</v>
      </c>
      <c r="G69">
        <f t="shared" si="17"/>
        <v>17</v>
      </c>
      <c r="H69" s="7" t="str">
        <f>VLOOKUP($G69,KeyValues!$S$2:$T$64,2)</f>
        <v>Gummi 1</v>
      </c>
      <c r="I69">
        <f t="shared" si="18"/>
        <v>130</v>
      </c>
      <c r="J69">
        <f t="shared" si="19"/>
        <v>0</v>
      </c>
      <c r="K69" s="8">
        <f>IF(OR($E69=9,$E69=5),VLOOKUP(J69,KeyValues!$D$2:$E$562,2),IF(AND($E69=14,NOT(VLOOKUP(J69,KeyValues!$D$2:$E$562,2) = 0)),"???",0))</f>
        <v>0</v>
      </c>
      <c r="L69">
        <f t="shared" si="20"/>
        <v>0</v>
      </c>
      <c r="M69">
        <f t="shared" si="21"/>
        <v>0</v>
      </c>
      <c r="N69">
        <f t="shared" si="22"/>
        <v>9</v>
      </c>
      <c r="O69">
        <f t="shared" si="23"/>
        <v>4</v>
      </c>
      <c r="P69">
        <f t="shared" si="24"/>
        <v>67</v>
      </c>
      <c r="Q69">
        <f t="shared" si="25"/>
        <v>0</v>
      </c>
      <c r="R69" t="str">
        <f t="shared" si="26"/>
        <v>01000011</v>
      </c>
      <c r="S69">
        <f t="shared" si="27"/>
        <v>1</v>
      </c>
    </row>
    <row r="70" spans="1:19" x14ac:dyDescent="0.25">
      <c r="A70" t="s">
        <v>130</v>
      </c>
      <c r="B70" s="5" t="str">
        <f>VLOOKUP(I70,KeyValues!$J$2:$K$1401,2)</f>
        <v>Gray Gummi</v>
      </c>
      <c r="C70">
        <f t="shared" si="14"/>
        <v>800</v>
      </c>
      <c r="D70">
        <f t="shared" si="15"/>
        <v>50</v>
      </c>
      <c r="E70">
        <f t="shared" si="16"/>
        <v>3</v>
      </c>
      <c r="F70" s="7" t="str">
        <f>VLOOKUP(E70,KeyValues!$A$2:$B147,2)</f>
        <v>Food &amp; Gummi</v>
      </c>
      <c r="G70">
        <f t="shared" si="17"/>
        <v>17</v>
      </c>
      <c r="H70" s="7" t="str">
        <f>VLOOKUP($G70,KeyValues!$S$2:$T$64,2)</f>
        <v>Gummi 1</v>
      </c>
      <c r="I70">
        <f t="shared" si="18"/>
        <v>131</v>
      </c>
      <c r="J70">
        <f t="shared" si="19"/>
        <v>0</v>
      </c>
      <c r="K70" s="8">
        <f>IF(OR($E70=9,$E70=5),VLOOKUP(J70,KeyValues!$D$2:$E$562,2),IF(AND($E70=14,NOT(VLOOKUP(J70,KeyValues!$D$2:$E$562,2) = 0)),"???",0))</f>
        <v>0</v>
      </c>
      <c r="L70">
        <f t="shared" si="20"/>
        <v>0</v>
      </c>
      <c r="M70">
        <f t="shared" si="21"/>
        <v>0</v>
      </c>
      <c r="N70">
        <f t="shared" si="22"/>
        <v>10</v>
      </c>
      <c r="O70">
        <f t="shared" si="23"/>
        <v>4</v>
      </c>
      <c r="P70">
        <f t="shared" si="24"/>
        <v>67</v>
      </c>
      <c r="Q70">
        <f t="shared" si="25"/>
        <v>0</v>
      </c>
      <c r="R70" t="str">
        <f t="shared" si="26"/>
        <v>01000011</v>
      </c>
      <c r="S70">
        <f t="shared" si="27"/>
        <v>1</v>
      </c>
    </row>
    <row r="71" spans="1:19" x14ac:dyDescent="0.25">
      <c r="A71" t="s">
        <v>126</v>
      </c>
      <c r="B71" s="5" t="str">
        <f>VLOOKUP(I71,KeyValues!$J$2:$K$1401,2)</f>
        <v>Brown Gummi</v>
      </c>
      <c r="C71">
        <f t="shared" si="14"/>
        <v>800</v>
      </c>
      <c r="D71">
        <f t="shared" si="15"/>
        <v>50</v>
      </c>
      <c r="E71">
        <f t="shared" si="16"/>
        <v>3</v>
      </c>
      <c r="F71" s="7" t="str">
        <f>VLOOKUP(E71,KeyValues!$A$2:$B143,2)</f>
        <v>Food &amp; Gummi</v>
      </c>
      <c r="G71">
        <f t="shared" si="17"/>
        <v>17</v>
      </c>
      <c r="H71" s="7" t="str">
        <f>VLOOKUP($G71,KeyValues!$S$2:$T$64,2)</f>
        <v>Gummi 1</v>
      </c>
      <c r="I71">
        <f t="shared" si="18"/>
        <v>127</v>
      </c>
      <c r="J71">
        <f t="shared" si="19"/>
        <v>0</v>
      </c>
      <c r="K71" s="8">
        <f>IF(OR($E71=9,$E71=5),VLOOKUP(J71,KeyValues!$D$2:$E$562,2),IF(AND($E71=14,NOT(VLOOKUP(J71,KeyValues!$D$2:$E$562,2) = 0)),"???",0))</f>
        <v>0</v>
      </c>
      <c r="L71">
        <f t="shared" si="20"/>
        <v>0</v>
      </c>
      <c r="M71">
        <f t="shared" si="21"/>
        <v>0</v>
      </c>
      <c r="N71">
        <f t="shared" si="22"/>
        <v>11</v>
      </c>
      <c r="O71">
        <f t="shared" si="23"/>
        <v>4</v>
      </c>
      <c r="P71">
        <f t="shared" si="24"/>
        <v>67</v>
      </c>
      <c r="Q71">
        <f t="shared" si="25"/>
        <v>0</v>
      </c>
      <c r="R71" t="str">
        <f t="shared" si="26"/>
        <v>01000011</v>
      </c>
      <c r="S71">
        <f t="shared" si="27"/>
        <v>1</v>
      </c>
    </row>
    <row r="72" spans="1:19" x14ac:dyDescent="0.25">
      <c r="A72" t="s">
        <v>132</v>
      </c>
      <c r="B72" s="5" t="str">
        <f>VLOOKUP(I72,KeyValues!$J$2:$K$1401,2)</f>
        <v>Royal Gummi</v>
      </c>
      <c r="C72">
        <f t="shared" si="14"/>
        <v>800</v>
      </c>
      <c r="D72">
        <f t="shared" si="15"/>
        <v>50</v>
      </c>
      <c r="E72">
        <f t="shared" si="16"/>
        <v>3</v>
      </c>
      <c r="F72" s="7" t="str">
        <f>VLOOKUP(E72,KeyValues!$A$2:$B149,2)</f>
        <v>Food &amp; Gummi</v>
      </c>
      <c r="G72">
        <f t="shared" si="17"/>
        <v>17</v>
      </c>
      <c r="H72" s="7" t="str">
        <f>VLOOKUP($G72,KeyValues!$S$2:$T$64,2)</f>
        <v>Gummi 1</v>
      </c>
      <c r="I72">
        <f t="shared" si="18"/>
        <v>133</v>
      </c>
      <c r="J72">
        <f t="shared" si="19"/>
        <v>0</v>
      </c>
      <c r="K72" s="8">
        <f>IF(OR($E72=9,$E72=5),VLOOKUP(J72,KeyValues!$D$2:$E$562,2),IF(AND($E72=14,NOT(VLOOKUP(J72,KeyValues!$D$2:$E$562,2) = 0)),"???",0))</f>
        <v>0</v>
      </c>
      <c r="L72">
        <f t="shared" si="20"/>
        <v>0</v>
      </c>
      <c r="M72">
        <f t="shared" si="21"/>
        <v>0</v>
      </c>
      <c r="N72">
        <f t="shared" si="22"/>
        <v>12</v>
      </c>
      <c r="O72">
        <f t="shared" si="23"/>
        <v>4</v>
      </c>
      <c r="P72">
        <f t="shared" si="24"/>
        <v>67</v>
      </c>
      <c r="Q72">
        <f t="shared" si="25"/>
        <v>0</v>
      </c>
      <c r="R72" t="str">
        <f t="shared" si="26"/>
        <v>01000011</v>
      </c>
      <c r="S72">
        <f t="shared" si="27"/>
        <v>1</v>
      </c>
    </row>
    <row r="73" spans="1:19" x14ac:dyDescent="0.25">
      <c r="A73" t="s">
        <v>131</v>
      </c>
      <c r="B73" s="5" t="str">
        <f>VLOOKUP(I73,KeyValues!$J$2:$K$1401,2)</f>
        <v>Purple Gummi</v>
      </c>
      <c r="C73">
        <f t="shared" si="14"/>
        <v>800</v>
      </c>
      <c r="D73">
        <f t="shared" si="15"/>
        <v>50</v>
      </c>
      <c r="E73">
        <f t="shared" si="16"/>
        <v>3</v>
      </c>
      <c r="F73" s="7" t="str">
        <f>VLOOKUP(E73,KeyValues!$A$2:$B148,2)</f>
        <v>Food &amp; Gummi</v>
      </c>
      <c r="G73">
        <f t="shared" si="17"/>
        <v>17</v>
      </c>
      <c r="H73" s="7" t="str">
        <f>VLOOKUP($G73,KeyValues!$S$2:$T$64,2)</f>
        <v>Gummi 1</v>
      </c>
      <c r="I73">
        <f t="shared" si="18"/>
        <v>132</v>
      </c>
      <c r="J73">
        <f t="shared" si="19"/>
        <v>0</v>
      </c>
      <c r="K73" s="8">
        <f>IF(OR($E73=9,$E73=5),VLOOKUP(J73,KeyValues!$D$2:$E$562,2),IF(AND($E73=14,NOT(VLOOKUP(J73,KeyValues!$D$2:$E$562,2) = 0)),"???",0))</f>
        <v>0</v>
      </c>
      <c r="L73">
        <f t="shared" si="20"/>
        <v>0</v>
      </c>
      <c r="M73">
        <f t="shared" si="21"/>
        <v>0</v>
      </c>
      <c r="N73">
        <f t="shared" si="22"/>
        <v>13</v>
      </c>
      <c r="O73">
        <f t="shared" si="23"/>
        <v>4</v>
      </c>
      <c r="P73">
        <f t="shared" si="24"/>
        <v>67</v>
      </c>
      <c r="Q73">
        <f t="shared" si="25"/>
        <v>0</v>
      </c>
      <c r="R73" t="str">
        <f t="shared" si="26"/>
        <v>01000011</v>
      </c>
      <c r="S73">
        <f t="shared" si="27"/>
        <v>1</v>
      </c>
    </row>
    <row r="74" spans="1:19" x14ac:dyDescent="0.25">
      <c r="A74" t="s">
        <v>135</v>
      </c>
      <c r="B74" s="5" t="str">
        <f>VLOOKUP(I74,KeyValues!$J$2:$K$1401,2)</f>
        <v>Wonder Gummi</v>
      </c>
      <c r="C74">
        <f t="shared" si="14"/>
        <v>3500</v>
      </c>
      <c r="D74">
        <f t="shared" si="15"/>
        <v>50</v>
      </c>
      <c r="E74">
        <f t="shared" si="16"/>
        <v>3</v>
      </c>
      <c r="F74" s="7" t="str">
        <f>VLOOKUP(E74,KeyValues!$A$2:$B152,2)</f>
        <v>Food &amp; Gummi</v>
      </c>
      <c r="G74">
        <f t="shared" si="17"/>
        <v>17</v>
      </c>
      <c r="H74" s="7" t="str">
        <f>VLOOKUP($G74,KeyValues!$S$2:$T$64,2)</f>
        <v>Gummi 1</v>
      </c>
      <c r="I74">
        <f t="shared" si="18"/>
        <v>136</v>
      </c>
      <c r="J74">
        <f t="shared" si="19"/>
        <v>0</v>
      </c>
      <c r="K74" s="8">
        <f>IF(OR($E74=9,$E74=5),VLOOKUP(J74,KeyValues!$D$2:$E$562,2),IF(AND($E74=14,NOT(VLOOKUP(J74,KeyValues!$D$2:$E$562,2) = 0)),"???",0))</f>
        <v>0</v>
      </c>
      <c r="L74">
        <f t="shared" si="20"/>
        <v>0</v>
      </c>
      <c r="M74">
        <f t="shared" si="21"/>
        <v>0</v>
      </c>
      <c r="N74">
        <f t="shared" si="22"/>
        <v>15</v>
      </c>
      <c r="O74">
        <f t="shared" si="23"/>
        <v>4</v>
      </c>
      <c r="P74">
        <f t="shared" si="24"/>
        <v>67</v>
      </c>
      <c r="Q74">
        <f t="shared" si="25"/>
        <v>0</v>
      </c>
      <c r="R74" t="str">
        <f t="shared" si="26"/>
        <v>01000011</v>
      </c>
      <c r="S74">
        <f t="shared" si="27"/>
        <v>1</v>
      </c>
    </row>
    <row r="75" spans="1:19" x14ac:dyDescent="0.25">
      <c r="A75" t="s">
        <v>118</v>
      </c>
      <c r="B75" s="5" t="str">
        <f>VLOOKUP(I75,KeyValues!$J$2:$K$1401,2)</f>
        <v>White Gummi</v>
      </c>
      <c r="C75">
        <f t="shared" si="14"/>
        <v>800</v>
      </c>
      <c r="D75">
        <f t="shared" si="15"/>
        <v>50</v>
      </c>
      <c r="E75">
        <f t="shared" si="16"/>
        <v>3</v>
      </c>
      <c r="F75" s="7" t="str">
        <f>VLOOKUP(E75,KeyValues!$A$2:$B135,2)</f>
        <v>Food &amp; Gummi</v>
      </c>
      <c r="G75">
        <f t="shared" si="17"/>
        <v>30</v>
      </c>
      <c r="H75" s="7" t="str">
        <f>VLOOKUP($G75,KeyValues!$S$2:$T$64,2)</f>
        <v>Gummi 2</v>
      </c>
      <c r="I75">
        <f t="shared" si="18"/>
        <v>119</v>
      </c>
      <c r="J75">
        <f t="shared" si="19"/>
        <v>0</v>
      </c>
      <c r="K75" s="8">
        <f>IF(OR($E75=9,$E75=5),VLOOKUP(J75,KeyValues!$D$2:$E$562,2),IF(AND($E75=14,NOT(VLOOKUP(J75,KeyValues!$D$2:$E$562,2) = 0)),"???",0))</f>
        <v>0</v>
      </c>
      <c r="L75">
        <f t="shared" si="20"/>
        <v>0</v>
      </c>
      <c r="M75">
        <f t="shared" si="21"/>
        <v>0</v>
      </c>
      <c r="N75">
        <f t="shared" si="22"/>
        <v>0</v>
      </c>
      <c r="O75">
        <f t="shared" si="23"/>
        <v>4</v>
      </c>
      <c r="P75">
        <f t="shared" si="24"/>
        <v>67</v>
      </c>
      <c r="Q75">
        <f t="shared" si="25"/>
        <v>0</v>
      </c>
      <c r="R75" t="str">
        <f t="shared" si="26"/>
        <v>01000011</v>
      </c>
      <c r="S75">
        <f t="shared" si="27"/>
        <v>1</v>
      </c>
    </row>
    <row r="76" spans="1:19" x14ac:dyDescent="0.25">
      <c r="A76" t="s">
        <v>123</v>
      </c>
      <c r="B76" s="5" t="str">
        <f>VLOOKUP(I76,KeyValues!$J$2:$K$1401,2)</f>
        <v>Clear Gummi</v>
      </c>
      <c r="C76">
        <f t="shared" si="14"/>
        <v>800</v>
      </c>
      <c r="D76">
        <f t="shared" si="15"/>
        <v>50</v>
      </c>
      <c r="E76">
        <f t="shared" si="16"/>
        <v>3</v>
      </c>
      <c r="F76" s="7" t="str">
        <f>VLOOKUP(E76,KeyValues!$A$2:$B140,2)</f>
        <v>Food &amp; Gummi</v>
      </c>
      <c r="G76">
        <f t="shared" si="17"/>
        <v>30</v>
      </c>
      <c r="H76" s="7" t="str">
        <f>VLOOKUP($G76,KeyValues!$S$2:$T$64,2)</f>
        <v>Gummi 2</v>
      </c>
      <c r="I76">
        <f t="shared" si="18"/>
        <v>124</v>
      </c>
      <c r="J76">
        <f t="shared" si="19"/>
        <v>0</v>
      </c>
      <c r="K76" s="8">
        <f>IF(OR($E76=9,$E76=5),VLOOKUP(J76,KeyValues!$D$2:$E$562,2),IF(AND($E76=14,NOT(VLOOKUP(J76,KeyValues!$D$2:$E$562,2) = 0)),"???",0))</f>
        <v>0</v>
      </c>
      <c r="L76">
        <f t="shared" si="20"/>
        <v>0</v>
      </c>
      <c r="M76">
        <f t="shared" si="21"/>
        <v>0</v>
      </c>
      <c r="N76">
        <f t="shared" si="22"/>
        <v>0</v>
      </c>
      <c r="O76">
        <f t="shared" si="23"/>
        <v>4</v>
      </c>
      <c r="P76">
        <f t="shared" si="24"/>
        <v>67</v>
      </c>
      <c r="Q76">
        <f t="shared" si="25"/>
        <v>0</v>
      </c>
      <c r="R76" t="str">
        <f t="shared" si="26"/>
        <v>01000011</v>
      </c>
      <c r="S76">
        <f t="shared" si="27"/>
        <v>1</v>
      </c>
    </row>
    <row r="77" spans="1:19" x14ac:dyDescent="0.25">
      <c r="A77" t="s">
        <v>134</v>
      </c>
      <c r="B77" s="5" t="str">
        <f>VLOOKUP(I77,KeyValues!$J$2:$K$1401,2)</f>
        <v>Silver Gummi</v>
      </c>
      <c r="C77">
        <f t="shared" si="14"/>
        <v>800</v>
      </c>
      <c r="D77">
        <f t="shared" si="15"/>
        <v>50</v>
      </c>
      <c r="E77">
        <f t="shared" si="16"/>
        <v>3</v>
      </c>
      <c r="F77" s="7" t="str">
        <f>VLOOKUP(E77,KeyValues!$A$2:$B151,2)</f>
        <v>Food &amp; Gummi</v>
      </c>
      <c r="G77">
        <f t="shared" si="17"/>
        <v>30</v>
      </c>
      <c r="H77" s="7" t="str">
        <f>VLOOKUP($G77,KeyValues!$S$2:$T$64,2)</f>
        <v>Gummi 2</v>
      </c>
      <c r="I77">
        <f t="shared" si="18"/>
        <v>135</v>
      </c>
      <c r="J77">
        <f t="shared" si="19"/>
        <v>0</v>
      </c>
      <c r="K77" s="8">
        <f>IF(OR($E77=9,$E77=5),VLOOKUP(J77,KeyValues!$D$2:$E$562,2),IF(AND($E77=14,NOT(VLOOKUP(J77,KeyValues!$D$2:$E$562,2) = 0)),"???",0))</f>
        <v>0</v>
      </c>
      <c r="L77">
        <f t="shared" si="20"/>
        <v>0</v>
      </c>
      <c r="M77">
        <f t="shared" si="21"/>
        <v>0</v>
      </c>
      <c r="N77">
        <f t="shared" si="22"/>
        <v>10</v>
      </c>
      <c r="O77">
        <f t="shared" si="23"/>
        <v>4</v>
      </c>
      <c r="P77">
        <f t="shared" si="24"/>
        <v>67</v>
      </c>
      <c r="Q77">
        <f t="shared" si="25"/>
        <v>0</v>
      </c>
      <c r="R77" t="str">
        <f t="shared" si="26"/>
        <v>01000011</v>
      </c>
      <c r="S77">
        <f t="shared" si="27"/>
        <v>1</v>
      </c>
    </row>
    <row r="78" spans="1:19" x14ac:dyDescent="0.25">
      <c r="A78" t="s">
        <v>133</v>
      </c>
      <c r="B78" s="5" t="str">
        <f>VLOOKUP(I78,KeyValues!$J$2:$K$1401,2)</f>
        <v>Black Gummi</v>
      </c>
      <c r="C78">
        <f t="shared" si="14"/>
        <v>800</v>
      </c>
      <c r="D78">
        <f t="shared" si="15"/>
        <v>50</v>
      </c>
      <c r="E78">
        <f t="shared" si="16"/>
        <v>3</v>
      </c>
      <c r="F78" s="7" t="str">
        <f>VLOOKUP(E78,KeyValues!$A$2:$B150,2)</f>
        <v>Food &amp; Gummi</v>
      </c>
      <c r="G78">
        <f t="shared" si="17"/>
        <v>30</v>
      </c>
      <c r="H78" s="7" t="str">
        <f>VLOOKUP($G78,KeyValues!$S$2:$T$64,2)</f>
        <v>Gummi 2</v>
      </c>
      <c r="I78">
        <f t="shared" si="18"/>
        <v>134</v>
      </c>
      <c r="J78">
        <f t="shared" si="19"/>
        <v>0</v>
      </c>
      <c r="K78" s="8">
        <f>IF(OR($E78=9,$E78=5),VLOOKUP(J78,KeyValues!$D$2:$E$562,2),IF(AND($E78=14,NOT(VLOOKUP(J78,KeyValues!$D$2:$E$562,2) = 0)),"???",0))</f>
        <v>0</v>
      </c>
      <c r="L78">
        <f t="shared" si="20"/>
        <v>0</v>
      </c>
      <c r="M78">
        <f t="shared" si="21"/>
        <v>0</v>
      </c>
      <c r="N78">
        <f t="shared" si="22"/>
        <v>11</v>
      </c>
      <c r="O78">
        <f t="shared" si="23"/>
        <v>4</v>
      </c>
      <c r="P78">
        <f t="shared" si="24"/>
        <v>67</v>
      </c>
      <c r="Q78">
        <f t="shared" si="25"/>
        <v>0</v>
      </c>
      <c r="R78" t="str">
        <f t="shared" si="26"/>
        <v>01000011</v>
      </c>
      <c r="S78">
        <f t="shared" si="27"/>
        <v>1</v>
      </c>
    </row>
    <row r="79" spans="1:19" x14ac:dyDescent="0.25">
      <c r="A79" t="s">
        <v>136</v>
      </c>
      <c r="B79" s="5" t="str">
        <f>VLOOKUP(I79,KeyValues!$J$2:$K$1401,2)</f>
        <v>Gravelyrock</v>
      </c>
      <c r="C79">
        <f t="shared" si="14"/>
        <v>50</v>
      </c>
      <c r="D79">
        <f t="shared" si="15"/>
        <v>5</v>
      </c>
      <c r="E79">
        <f t="shared" si="16"/>
        <v>3</v>
      </c>
      <c r="F79" s="7" t="str">
        <f>VLOOKUP(E79,KeyValues!$A$2:$B153,2)</f>
        <v>Food &amp; Gummi</v>
      </c>
      <c r="G79">
        <f t="shared" si="17"/>
        <v>1</v>
      </c>
      <c r="H79" s="7" t="str">
        <f>VLOOKUP($G79,KeyValues!$S$2:$T$64,2)</f>
        <v>Rugged Stone</v>
      </c>
      <c r="I79">
        <f t="shared" si="18"/>
        <v>137</v>
      </c>
      <c r="J79">
        <f t="shared" si="19"/>
        <v>0</v>
      </c>
      <c r="K79" s="8">
        <f>IF(OR($E79=9,$E79=5),VLOOKUP(J79,KeyValues!$D$2:$E$562,2),IF(AND($E79=14,NOT(VLOOKUP(J79,KeyValues!$D$2:$E$562,2) = 0)),"???",0))</f>
        <v>0</v>
      </c>
      <c r="L79">
        <f t="shared" si="20"/>
        <v>0</v>
      </c>
      <c r="M79">
        <f t="shared" si="21"/>
        <v>0</v>
      </c>
      <c r="N79">
        <f t="shared" si="22"/>
        <v>1</v>
      </c>
      <c r="O79">
        <f t="shared" si="23"/>
        <v>4</v>
      </c>
      <c r="P79">
        <f t="shared" si="24"/>
        <v>193</v>
      </c>
      <c r="Q79">
        <f t="shared" si="25"/>
        <v>0</v>
      </c>
      <c r="R79" t="str">
        <f t="shared" si="26"/>
        <v>11000001</v>
      </c>
      <c r="S79">
        <f t="shared" si="27"/>
        <v>1</v>
      </c>
    </row>
    <row r="80" spans="1:19" x14ac:dyDescent="0.25">
      <c r="A80" t="s">
        <v>108</v>
      </c>
      <c r="B80" s="5" t="str">
        <f>VLOOKUP(I80,KeyValues!$J$2:$K$1401,2)</f>
        <v>Apple</v>
      </c>
      <c r="C80">
        <f t="shared" si="14"/>
        <v>25</v>
      </c>
      <c r="D80">
        <f t="shared" si="15"/>
        <v>1</v>
      </c>
      <c r="E80">
        <f t="shared" si="16"/>
        <v>3</v>
      </c>
      <c r="F80" s="7" t="str">
        <f>VLOOKUP(E80,KeyValues!$A$2:$B125,2)</f>
        <v>Food &amp; Gummi</v>
      </c>
      <c r="G80">
        <f t="shared" si="17"/>
        <v>3</v>
      </c>
      <c r="H80" s="7" t="str">
        <f>VLOOKUP($G80,KeyValues!$S$2:$T$64,2)</f>
        <v>Apple</v>
      </c>
      <c r="I80">
        <f t="shared" si="18"/>
        <v>109</v>
      </c>
      <c r="J80">
        <f t="shared" si="19"/>
        <v>0</v>
      </c>
      <c r="K80" s="8">
        <f>IF(OR($E80=9,$E80=5),VLOOKUP(J80,KeyValues!$D$2:$E$562,2),IF(AND($E80=14,NOT(VLOOKUP(J80,KeyValues!$D$2:$E$562,2) = 0)),"???",0))</f>
        <v>0</v>
      </c>
      <c r="L80">
        <f t="shared" si="20"/>
        <v>0</v>
      </c>
      <c r="M80">
        <f t="shared" si="21"/>
        <v>0</v>
      </c>
      <c r="N80">
        <f t="shared" si="22"/>
        <v>6</v>
      </c>
      <c r="O80">
        <f t="shared" si="23"/>
        <v>4</v>
      </c>
      <c r="P80">
        <f t="shared" si="24"/>
        <v>195</v>
      </c>
      <c r="Q80">
        <f t="shared" si="25"/>
        <v>0</v>
      </c>
      <c r="R80" t="str">
        <f t="shared" si="26"/>
        <v>11000011</v>
      </c>
      <c r="S80">
        <f t="shared" si="27"/>
        <v>1</v>
      </c>
    </row>
    <row r="81" spans="1:19" x14ac:dyDescent="0.25">
      <c r="A81" t="s">
        <v>109</v>
      </c>
      <c r="B81" s="5" t="str">
        <f>VLOOKUP(I81,KeyValues!$J$2:$K$1401,2)</f>
        <v>Big Apple</v>
      </c>
      <c r="C81">
        <f t="shared" si="14"/>
        <v>50</v>
      </c>
      <c r="D81">
        <f t="shared" si="15"/>
        <v>1</v>
      </c>
      <c r="E81">
        <f t="shared" si="16"/>
        <v>3</v>
      </c>
      <c r="F81" s="7" t="str">
        <f>VLOOKUP(E81,KeyValues!$A$2:$B126,2)</f>
        <v>Food &amp; Gummi</v>
      </c>
      <c r="G81">
        <f t="shared" si="17"/>
        <v>3</v>
      </c>
      <c r="H81" s="7" t="str">
        <f>VLOOKUP($G81,KeyValues!$S$2:$T$64,2)</f>
        <v>Apple</v>
      </c>
      <c r="I81">
        <f t="shared" si="18"/>
        <v>110</v>
      </c>
      <c r="J81">
        <f t="shared" si="19"/>
        <v>0</v>
      </c>
      <c r="K81" s="8">
        <f>IF(OR($E81=9,$E81=5),VLOOKUP(J81,KeyValues!$D$2:$E$562,2),IF(AND($E81=14,NOT(VLOOKUP(J81,KeyValues!$D$2:$E$562,2) = 0)),"???",0))</f>
        <v>0</v>
      </c>
      <c r="L81">
        <f t="shared" si="20"/>
        <v>0</v>
      </c>
      <c r="M81">
        <f t="shared" si="21"/>
        <v>0</v>
      </c>
      <c r="N81">
        <f t="shared" si="22"/>
        <v>6</v>
      </c>
      <c r="O81">
        <f t="shared" si="23"/>
        <v>4</v>
      </c>
      <c r="P81">
        <f t="shared" si="24"/>
        <v>195</v>
      </c>
      <c r="Q81">
        <f t="shared" si="25"/>
        <v>0</v>
      </c>
      <c r="R81" t="str">
        <f t="shared" si="26"/>
        <v>11000011</v>
      </c>
      <c r="S81">
        <f t="shared" si="27"/>
        <v>1</v>
      </c>
    </row>
    <row r="82" spans="1:19" x14ac:dyDescent="0.25">
      <c r="A82" t="s">
        <v>111</v>
      </c>
      <c r="B82" s="5" t="str">
        <f>VLOOKUP(I82,KeyValues!$J$2:$K$1401,2)</f>
        <v>Huge Apple</v>
      </c>
      <c r="C82">
        <f t="shared" si="14"/>
        <v>450</v>
      </c>
      <c r="D82">
        <f t="shared" si="15"/>
        <v>10</v>
      </c>
      <c r="E82">
        <f t="shared" si="16"/>
        <v>3</v>
      </c>
      <c r="F82" s="7" t="str">
        <f>VLOOKUP(E82,KeyValues!$A$2:$B128,2)</f>
        <v>Food &amp; Gummi</v>
      </c>
      <c r="G82">
        <f t="shared" si="17"/>
        <v>3</v>
      </c>
      <c r="H82" s="7" t="str">
        <f>VLOOKUP($G82,KeyValues!$S$2:$T$64,2)</f>
        <v>Apple</v>
      </c>
      <c r="I82">
        <f t="shared" si="18"/>
        <v>112</v>
      </c>
      <c r="J82">
        <f t="shared" si="19"/>
        <v>0</v>
      </c>
      <c r="K82" s="8">
        <f>IF(OR($E82=9,$E82=5),VLOOKUP(J82,KeyValues!$D$2:$E$562,2),IF(AND($E82=14,NOT(VLOOKUP(J82,KeyValues!$D$2:$E$562,2) = 0)),"???",0))</f>
        <v>0</v>
      </c>
      <c r="L82">
        <f t="shared" si="20"/>
        <v>0</v>
      </c>
      <c r="M82">
        <f t="shared" si="21"/>
        <v>0</v>
      </c>
      <c r="N82">
        <f t="shared" si="22"/>
        <v>6</v>
      </c>
      <c r="O82">
        <f t="shared" si="23"/>
        <v>4</v>
      </c>
      <c r="P82">
        <f t="shared" si="24"/>
        <v>195</v>
      </c>
      <c r="Q82">
        <f t="shared" si="25"/>
        <v>0</v>
      </c>
      <c r="R82" t="str">
        <f t="shared" si="26"/>
        <v>11000011</v>
      </c>
      <c r="S82">
        <f t="shared" si="27"/>
        <v>1</v>
      </c>
    </row>
    <row r="83" spans="1:19" x14ac:dyDescent="0.25">
      <c r="A83" t="s">
        <v>12</v>
      </c>
      <c r="B83" s="5" t="str">
        <f>VLOOKUP(I83,KeyValues!$J$2:$K$1401,2)</f>
        <v>No-Slip Cap</v>
      </c>
      <c r="C83">
        <f t="shared" si="14"/>
        <v>8000</v>
      </c>
      <c r="D83">
        <f t="shared" si="15"/>
        <v>550</v>
      </c>
      <c r="E83">
        <f t="shared" si="16"/>
        <v>4</v>
      </c>
      <c r="F83" s="7" t="str">
        <f>VLOOKUP(E83,KeyValues!$A$2:$B29,2)</f>
        <v>Hold item</v>
      </c>
      <c r="G83">
        <f t="shared" si="17"/>
        <v>4</v>
      </c>
      <c r="H83" s="7" t="str">
        <f>VLOOKUP($G83,KeyValues!$S$2:$T$64,2)</f>
        <v>Scarf 1</v>
      </c>
      <c r="I83">
        <f t="shared" si="18"/>
        <v>13</v>
      </c>
      <c r="J83">
        <f t="shared" si="19"/>
        <v>0</v>
      </c>
      <c r="K83" s="8">
        <f>IF(OR($E83=9,$E83=5),VLOOKUP(J83,KeyValues!$D$2:$E$562,2),IF(AND($E83=14,NOT(VLOOKUP(J83,KeyValues!$D$2:$E$562,2) = 0)),"???",0))</f>
        <v>0</v>
      </c>
      <c r="L83">
        <f t="shared" si="20"/>
        <v>5</v>
      </c>
      <c r="M83">
        <f t="shared" si="21"/>
        <v>7</v>
      </c>
      <c r="N83">
        <f t="shared" si="22"/>
        <v>4</v>
      </c>
      <c r="O83">
        <f t="shared" si="23"/>
        <v>1</v>
      </c>
      <c r="P83">
        <f t="shared" si="24"/>
        <v>1</v>
      </c>
      <c r="Q83">
        <f t="shared" si="25"/>
        <v>0</v>
      </c>
      <c r="R83" t="str">
        <f t="shared" si="26"/>
        <v>00000001</v>
      </c>
      <c r="S83">
        <f t="shared" si="27"/>
        <v>1</v>
      </c>
    </row>
    <row r="84" spans="1:19" x14ac:dyDescent="0.25">
      <c r="A84" t="s">
        <v>67</v>
      </c>
      <c r="B84" s="5" t="str">
        <f>VLOOKUP(I84,KeyValues!$J$2:$K$1401,2)</f>
        <v>IQ Booster</v>
      </c>
      <c r="C84">
        <f t="shared" si="14"/>
        <v>5100</v>
      </c>
      <c r="D84">
        <f t="shared" si="15"/>
        <v>510</v>
      </c>
      <c r="E84">
        <f t="shared" si="16"/>
        <v>4</v>
      </c>
      <c r="F84" s="7" t="str">
        <f>VLOOKUP(E84,KeyValues!$A$2:$B84,2)</f>
        <v>Hold item</v>
      </c>
      <c r="G84">
        <f t="shared" si="17"/>
        <v>10</v>
      </c>
      <c r="H84" s="7" t="str">
        <f>VLOOKUP($G84,KeyValues!$S$2:$T$64,2)</f>
        <v>Decorated Chest</v>
      </c>
      <c r="I84">
        <f t="shared" si="18"/>
        <v>68</v>
      </c>
      <c r="J84">
        <f t="shared" si="19"/>
        <v>0</v>
      </c>
      <c r="K84" s="8">
        <f>IF(OR($E84=9,$E84=5),VLOOKUP(J84,KeyValues!$D$2:$E$562,2),IF(AND($E84=14,NOT(VLOOKUP(J84,KeyValues!$D$2:$E$562,2) = 0)),"???",0))</f>
        <v>0</v>
      </c>
      <c r="L84">
        <f t="shared" si="20"/>
        <v>0</v>
      </c>
      <c r="M84">
        <f t="shared" si="21"/>
        <v>0</v>
      </c>
      <c r="N84">
        <f t="shared" si="22"/>
        <v>5</v>
      </c>
      <c r="O84">
        <f t="shared" si="23"/>
        <v>3</v>
      </c>
      <c r="P84">
        <f t="shared" si="24"/>
        <v>1</v>
      </c>
      <c r="Q84">
        <f t="shared" si="25"/>
        <v>0</v>
      </c>
      <c r="R84" t="str">
        <f t="shared" si="26"/>
        <v>00000001</v>
      </c>
      <c r="S84">
        <f t="shared" si="27"/>
        <v>1</v>
      </c>
    </row>
    <row r="85" spans="1:19" x14ac:dyDescent="0.25">
      <c r="A85" t="s">
        <v>42</v>
      </c>
      <c r="B85" s="5" t="str">
        <f>VLOOKUP(I85,KeyValues!$J$2:$K$1401,2)</f>
        <v>Space Globe</v>
      </c>
      <c r="C85">
        <f t="shared" si="14"/>
        <v>9000</v>
      </c>
      <c r="D85">
        <f t="shared" si="15"/>
        <v>1</v>
      </c>
      <c r="E85">
        <f t="shared" si="16"/>
        <v>4</v>
      </c>
      <c r="F85" s="7" t="str">
        <f>VLOOKUP(E85,KeyValues!$A$2:$B59,2)</f>
        <v>Hold item</v>
      </c>
      <c r="G85">
        <f t="shared" si="17"/>
        <v>15</v>
      </c>
      <c r="H85" s="7" t="str">
        <f>VLOOKUP($G85,KeyValues!$S$2:$T$64,2)</f>
        <v>Sphere</v>
      </c>
      <c r="I85">
        <f t="shared" si="18"/>
        <v>43</v>
      </c>
      <c r="J85">
        <f t="shared" si="19"/>
        <v>0</v>
      </c>
      <c r="K85" s="8">
        <f>IF(OR($E85=9,$E85=5),VLOOKUP(J85,KeyValues!$D$2:$E$562,2),IF(AND($E85=14,NOT(VLOOKUP(J85,KeyValues!$D$2:$E$562,2) = 0)),"???",0))</f>
        <v>0</v>
      </c>
      <c r="L85">
        <f t="shared" si="20"/>
        <v>0</v>
      </c>
      <c r="M85">
        <f t="shared" si="21"/>
        <v>0</v>
      </c>
      <c r="N85">
        <f t="shared" si="22"/>
        <v>11</v>
      </c>
      <c r="O85">
        <f t="shared" si="23"/>
        <v>11</v>
      </c>
      <c r="P85">
        <f t="shared" si="24"/>
        <v>1</v>
      </c>
      <c r="Q85">
        <f t="shared" si="25"/>
        <v>0</v>
      </c>
      <c r="R85" t="str">
        <f t="shared" si="26"/>
        <v>00000001</v>
      </c>
      <c r="S85">
        <f t="shared" si="27"/>
        <v>1</v>
      </c>
    </row>
    <row r="86" spans="1:19" x14ac:dyDescent="0.25">
      <c r="A86" t="s">
        <v>399</v>
      </c>
      <c r="B86" s="5" t="str">
        <f>VLOOKUP(I86,KeyValues!$J$2:$K$1401,2)</f>
        <v>A-Stone</v>
      </c>
      <c r="C86">
        <f t="shared" si="14"/>
        <v>3000</v>
      </c>
      <c r="D86">
        <f t="shared" si="15"/>
        <v>10</v>
      </c>
      <c r="E86">
        <f t="shared" si="16"/>
        <v>4</v>
      </c>
      <c r="F86" s="7" t="str">
        <f>VLOOKUP(E86,KeyValues!$A$2:$B416,2)</f>
        <v>Hold item</v>
      </c>
      <c r="G86">
        <f t="shared" si="17"/>
        <v>1</v>
      </c>
      <c r="H86" s="7" t="str">
        <f>VLOOKUP($G86,KeyValues!$S$2:$T$64,2)</f>
        <v>Rugged Stone</v>
      </c>
      <c r="I86">
        <f t="shared" si="18"/>
        <v>400</v>
      </c>
      <c r="J86">
        <f t="shared" si="19"/>
        <v>0</v>
      </c>
      <c r="K86" s="8">
        <f>IF(OR($E86=9,$E86=5),VLOOKUP(J86,KeyValues!$D$2:$E$562,2),IF(AND($E86=14,NOT(VLOOKUP(J86,KeyValues!$D$2:$E$562,2) = 0)),"???",0))</f>
        <v>0</v>
      </c>
      <c r="L86">
        <f t="shared" si="20"/>
        <v>0</v>
      </c>
      <c r="M86">
        <f t="shared" si="21"/>
        <v>0</v>
      </c>
      <c r="N86">
        <f t="shared" si="22"/>
        <v>5</v>
      </c>
      <c r="O86">
        <f t="shared" si="23"/>
        <v>0</v>
      </c>
      <c r="P86">
        <f t="shared" si="24"/>
        <v>3</v>
      </c>
      <c r="Q86">
        <f t="shared" si="25"/>
        <v>0</v>
      </c>
      <c r="R86" t="str">
        <f t="shared" si="26"/>
        <v>00000011</v>
      </c>
      <c r="S86">
        <f t="shared" si="27"/>
        <v>1</v>
      </c>
    </row>
    <row r="87" spans="1:19" x14ac:dyDescent="0.25">
      <c r="A87" t="s">
        <v>400</v>
      </c>
      <c r="B87" s="5" t="str">
        <f>VLOOKUP(I87,KeyValues!$J$2:$K$1401,2)</f>
        <v>B-Stone</v>
      </c>
      <c r="C87">
        <f t="shared" si="14"/>
        <v>3000</v>
      </c>
      <c r="D87">
        <f t="shared" si="15"/>
        <v>10</v>
      </c>
      <c r="E87">
        <f t="shared" si="16"/>
        <v>4</v>
      </c>
      <c r="F87" s="7" t="str">
        <f>VLOOKUP(E87,KeyValues!$A$2:$B417,2)</f>
        <v>Hold item</v>
      </c>
      <c r="G87">
        <f t="shared" si="17"/>
        <v>1</v>
      </c>
      <c r="H87" s="7" t="str">
        <f>VLOOKUP($G87,KeyValues!$S$2:$T$64,2)</f>
        <v>Rugged Stone</v>
      </c>
      <c r="I87">
        <f t="shared" si="18"/>
        <v>401</v>
      </c>
      <c r="J87">
        <f t="shared" si="19"/>
        <v>0</v>
      </c>
      <c r="K87" s="8">
        <f>IF(OR($E87=9,$E87=5),VLOOKUP(J87,KeyValues!$D$2:$E$562,2),IF(AND($E87=14,NOT(VLOOKUP(J87,KeyValues!$D$2:$E$562,2) = 0)),"???",0))</f>
        <v>0</v>
      </c>
      <c r="L87">
        <f t="shared" si="20"/>
        <v>0</v>
      </c>
      <c r="M87">
        <f t="shared" si="21"/>
        <v>0</v>
      </c>
      <c r="N87">
        <f t="shared" si="22"/>
        <v>5</v>
      </c>
      <c r="O87">
        <f t="shared" si="23"/>
        <v>0</v>
      </c>
      <c r="P87">
        <f t="shared" si="24"/>
        <v>3</v>
      </c>
      <c r="Q87">
        <f t="shared" si="25"/>
        <v>0</v>
      </c>
      <c r="R87" t="str">
        <f t="shared" si="26"/>
        <v>00000011</v>
      </c>
      <c r="S87">
        <f t="shared" si="27"/>
        <v>1</v>
      </c>
    </row>
    <row r="88" spans="1:19" x14ac:dyDescent="0.25">
      <c r="A88" t="s">
        <v>401</v>
      </c>
      <c r="B88" s="5" t="str">
        <f>VLOOKUP(I88,KeyValues!$J$2:$K$1401,2)</f>
        <v>C-Stone</v>
      </c>
      <c r="C88">
        <f t="shared" si="14"/>
        <v>3000</v>
      </c>
      <c r="D88">
        <f t="shared" si="15"/>
        <v>10</v>
      </c>
      <c r="E88">
        <f t="shared" si="16"/>
        <v>4</v>
      </c>
      <c r="F88" s="7" t="str">
        <f>VLOOKUP(E88,KeyValues!$A$2:$B418,2)</f>
        <v>Hold item</v>
      </c>
      <c r="G88">
        <f t="shared" si="17"/>
        <v>1</v>
      </c>
      <c r="H88" s="7" t="str">
        <f>VLOOKUP($G88,KeyValues!$S$2:$T$64,2)</f>
        <v>Rugged Stone</v>
      </c>
      <c r="I88">
        <f t="shared" si="18"/>
        <v>402</v>
      </c>
      <c r="J88">
        <f t="shared" si="19"/>
        <v>0</v>
      </c>
      <c r="K88" s="8">
        <f>IF(OR($E88=9,$E88=5),VLOOKUP(J88,KeyValues!$D$2:$E$562,2),IF(AND($E88=14,NOT(VLOOKUP(J88,KeyValues!$D$2:$E$562,2) = 0)),"???",0))</f>
        <v>0</v>
      </c>
      <c r="L88">
        <f t="shared" si="20"/>
        <v>0</v>
      </c>
      <c r="M88">
        <f t="shared" si="21"/>
        <v>0</v>
      </c>
      <c r="N88">
        <f t="shared" si="22"/>
        <v>5</v>
      </c>
      <c r="O88">
        <f t="shared" si="23"/>
        <v>0</v>
      </c>
      <c r="P88">
        <f t="shared" si="24"/>
        <v>3</v>
      </c>
      <c r="Q88">
        <f t="shared" si="25"/>
        <v>0</v>
      </c>
      <c r="R88" t="str">
        <f t="shared" si="26"/>
        <v>00000011</v>
      </c>
      <c r="S88">
        <f t="shared" si="27"/>
        <v>1</v>
      </c>
    </row>
    <row r="89" spans="1:19" x14ac:dyDescent="0.25">
      <c r="A89" t="s">
        <v>402</v>
      </c>
      <c r="B89" s="5" t="str">
        <f>VLOOKUP(I89,KeyValues!$J$2:$K$1401,2)</f>
        <v>D-Stone</v>
      </c>
      <c r="C89">
        <f t="shared" si="14"/>
        <v>3000</v>
      </c>
      <c r="D89">
        <f t="shared" si="15"/>
        <v>10</v>
      </c>
      <c r="E89">
        <f t="shared" si="16"/>
        <v>4</v>
      </c>
      <c r="F89" s="7" t="str">
        <f>VLOOKUP(E89,KeyValues!$A$2:$B419,2)</f>
        <v>Hold item</v>
      </c>
      <c r="G89">
        <f t="shared" si="17"/>
        <v>1</v>
      </c>
      <c r="H89" s="7" t="str">
        <f>VLOOKUP($G89,KeyValues!$S$2:$T$64,2)</f>
        <v>Rugged Stone</v>
      </c>
      <c r="I89">
        <f t="shared" si="18"/>
        <v>403</v>
      </c>
      <c r="J89">
        <f t="shared" si="19"/>
        <v>0</v>
      </c>
      <c r="K89" s="8">
        <f>IF(OR($E89=9,$E89=5),VLOOKUP(J89,KeyValues!$D$2:$E$562,2),IF(AND($E89=14,NOT(VLOOKUP(J89,KeyValues!$D$2:$E$562,2) = 0)),"???",0))</f>
        <v>0</v>
      </c>
      <c r="L89">
        <f t="shared" si="20"/>
        <v>0</v>
      </c>
      <c r="M89">
        <f t="shared" si="21"/>
        <v>0</v>
      </c>
      <c r="N89">
        <f t="shared" si="22"/>
        <v>5</v>
      </c>
      <c r="O89">
        <f t="shared" si="23"/>
        <v>0</v>
      </c>
      <c r="P89">
        <f t="shared" si="24"/>
        <v>3</v>
      </c>
      <c r="Q89">
        <f t="shared" si="25"/>
        <v>0</v>
      </c>
      <c r="R89" t="str">
        <f t="shared" si="26"/>
        <v>00000011</v>
      </c>
      <c r="S89">
        <f t="shared" si="27"/>
        <v>1</v>
      </c>
    </row>
    <row r="90" spans="1:19" x14ac:dyDescent="0.25">
      <c r="A90" t="s">
        <v>403</v>
      </c>
      <c r="B90" s="5" t="str">
        <f>VLOOKUP(I90,KeyValues!$J$2:$K$1401,2)</f>
        <v>E-Stone</v>
      </c>
      <c r="C90">
        <f t="shared" si="14"/>
        <v>3000</v>
      </c>
      <c r="D90">
        <f t="shared" si="15"/>
        <v>10</v>
      </c>
      <c r="E90">
        <f t="shared" si="16"/>
        <v>4</v>
      </c>
      <c r="F90" s="7" t="str">
        <f>VLOOKUP(E90,KeyValues!$A$2:$B420,2)</f>
        <v>Hold item</v>
      </c>
      <c r="G90">
        <f t="shared" si="17"/>
        <v>1</v>
      </c>
      <c r="H90" s="7" t="str">
        <f>VLOOKUP($G90,KeyValues!$S$2:$T$64,2)</f>
        <v>Rugged Stone</v>
      </c>
      <c r="I90">
        <f t="shared" si="18"/>
        <v>404</v>
      </c>
      <c r="J90">
        <f t="shared" si="19"/>
        <v>0</v>
      </c>
      <c r="K90" s="8">
        <f>IF(OR($E90=9,$E90=5),VLOOKUP(J90,KeyValues!$D$2:$E$562,2),IF(AND($E90=14,NOT(VLOOKUP(J90,KeyValues!$D$2:$E$562,2) = 0)),"???",0))</f>
        <v>0</v>
      </c>
      <c r="L90">
        <f t="shared" si="20"/>
        <v>0</v>
      </c>
      <c r="M90">
        <f t="shared" si="21"/>
        <v>0</v>
      </c>
      <c r="N90">
        <f t="shared" si="22"/>
        <v>5</v>
      </c>
      <c r="O90">
        <f t="shared" si="23"/>
        <v>0</v>
      </c>
      <c r="P90">
        <f t="shared" si="24"/>
        <v>3</v>
      </c>
      <c r="Q90">
        <f t="shared" si="25"/>
        <v>0</v>
      </c>
      <c r="R90" t="str">
        <f t="shared" si="26"/>
        <v>00000011</v>
      </c>
      <c r="S90">
        <f t="shared" si="27"/>
        <v>1</v>
      </c>
    </row>
    <row r="91" spans="1:19" x14ac:dyDescent="0.25">
      <c r="A91" t="s">
        <v>404</v>
      </c>
      <c r="B91" s="5" t="str">
        <f>VLOOKUP(I91,KeyValues!$J$2:$K$1401,2)</f>
        <v>F-Stone</v>
      </c>
      <c r="C91">
        <f t="shared" si="14"/>
        <v>3000</v>
      </c>
      <c r="D91">
        <f t="shared" si="15"/>
        <v>10</v>
      </c>
      <c r="E91">
        <f t="shared" si="16"/>
        <v>4</v>
      </c>
      <c r="F91" s="7" t="str">
        <f>VLOOKUP(E91,KeyValues!$A$2:$B421,2)</f>
        <v>Hold item</v>
      </c>
      <c r="G91">
        <f t="shared" si="17"/>
        <v>1</v>
      </c>
      <c r="H91" s="7" t="str">
        <f>VLOOKUP($G91,KeyValues!$S$2:$T$64,2)</f>
        <v>Rugged Stone</v>
      </c>
      <c r="I91">
        <f t="shared" si="18"/>
        <v>405</v>
      </c>
      <c r="J91">
        <f t="shared" si="19"/>
        <v>0</v>
      </c>
      <c r="K91" s="8">
        <f>IF(OR($E91=9,$E91=5),VLOOKUP(J91,KeyValues!$D$2:$E$562,2),IF(AND($E91=14,NOT(VLOOKUP(J91,KeyValues!$D$2:$E$562,2) = 0)),"???",0))</f>
        <v>0</v>
      </c>
      <c r="L91">
        <f t="shared" si="20"/>
        <v>0</v>
      </c>
      <c r="M91">
        <f t="shared" si="21"/>
        <v>0</v>
      </c>
      <c r="N91">
        <f t="shared" si="22"/>
        <v>5</v>
      </c>
      <c r="O91">
        <f t="shared" si="23"/>
        <v>0</v>
      </c>
      <c r="P91">
        <f t="shared" si="24"/>
        <v>3</v>
      </c>
      <c r="Q91">
        <f t="shared" si="25"/>
        <v>0</v>
      </c>
      <c r="R91" t="str">
        <f t="shared" si="26"/>
        <v>00000011</v>
      </c>
      <c r="S91">
        <f t="shared" si="27"/>
        <v>1</v>
      </c>
    </row>
    <row r="92" spans="1:19" x14ac:dyDescent="0.25">
      <c r="A92" t="s">
        <v>405</v>
      </c>
      <c r="B92" s="5" t="str">
        <f>VLOOKUP(I92,KeyValues!$J$2:$K$1401,2)</f>
        <v>G-Stone</v>
      </c>
      <c r="C92">
        <f t="shared" si="14"/>
        <v>3000</v>
      </c>
      <c r="D92">
        <f t="shared" si="15"/>
        <v>10</v>
      </c>
      <c r="E92">
        <f t="shared" si="16"/>
        <v>4</v>
      </c>
      <c r="F92" s="7" t="str">
        <f>VLOOKUP(E92,KeyValues!$A$2:$B422,2)</f>
        <v>Hold item</v>
      </c>
      <c r="G92">
        <f t="shared" si="17"/>
        <v>1</v>
      </c>
      <c r="H92" s="7" t="str">
        <f>VLOOKUP($G92,KeyValues!$S$2:$T$64,2)</f>
        <v>Rugged Stone</v>
      </c>
      <c r="I92">
        <f t="shared" si="18"/>
        <v>406</v>
      </c>
      <c r="J92">
        <f t="shared" si="19"/>
        <v>0</v>
      </c>
      <c r="K92" s="8">
        <f>IF(OR($E92=9,$E92=5),VLOOKUP(J92,KeyValues!$D$2:$E$562,2),IF(AND($E92=14,NOT(VLOOKUP(J92,KeyValues!$D$2:$E$562,2) = 0)),"???",0))</f>
        <v>0</v>
      </c>
      <c r="L92">
        <f t="shared" si="20"/>
        <v>0</v>
      </c>
      <c r="M92">
        <f t="shared" si="21"/>
        <v>0</v>
      </c>
      <c r="N92">
        <f t="shared" si="22"/>
        <v>5</v>
      </c>
      <c r="O92">
        <f t="shared" si="23"/>
        <v>0</v>
      </c>
      <c r="P92">
        <f t="shared" si="24"/>
        <v>3</v>
      </c>
      <c r="Q92">
        <f t="shared" si="25"/>
        <v>0</v>
      </c>
      <c r="R92" t="str">
        <f t="shared" si="26"/>
        <v>00000011</v>
      </c>
      <c r="S92">
        <f t="shared" si="27"/>
        <v>1</v>
      </c>
    </row>
    <row r="93" spans="1:19" x14ac:dyDescent="0.25">
      <c r="A93" t="s">
        <v>406</v>
      </c>
      <c r="B93" s="5" t="str">
        <f>VLOOKUP(I93,KeyValues!$J$2:$K$1401,2)</f>
        <v>H-Stone</v>
      </c>
      <c r="C93">
        <f t="shared" si="14"/>
        <v>3000</v>
      </c>
      <c r="D93">
        <f t="shared" si="15"/>
        <v>10</v>
      </c>
      <c r="E93">
        <f t="shared" si="16"/>
        <v>4</v>
      </c>
      <c r="F93" s="7" t="str">
        <f>VLOOKUP(E93,KeyValues!$A$2:$B423,2)</f>
        <v>Hold item</v>
      </c>
      <c r="G93">
        <f t="shared" si="17"/>
        <v>1</v>
      </c>
      <c r="H93" s="7" t="str">
        <f>VLOOKUP($G93,KeyValues!$S$2:$T$64,2)</f>
        <v>Rugged Stone</v>
      </c>
      <c r="I93">
        <f t="shared" si="18"/>
        <v>407</v>
      </c>
      <c r="J93">
        <f t="shared" si="19"/>
        <v>0</v>
      </c>
      <c r="K93" s="8">
        <f>IF(OR($E93=9,$E93=5),VLOOKUP(J93,KeyValues!$D$2:$E$562,2),IF(AND($E93=14,NOT(VLOOKUP(J93,KeyValues!$D$2:$E$562,2) = 0)),"???",0))</f>
        <v>0</v>
      </c>
      <c r="L93">
        <f t="shared" si="20"/>
        <v>0</v>
      </c>
      <c r="M93">
        <f t="shared" si="21"/>
        <v>0</v>
      </c>
      <c r="N93">
        <f t="shared" si="22"/>
        <v>5</v>
      </c>
      <c r="O93">
        <f t="shared" si="23"/>
        <v>0</v>
      </c>
      <c r="P93">
        <f t="shared" si="24"/>
        <v>3</v>
      </c>
      <c r="Q93">
        <f t="shared" si="25"/>
        <v>0</v>
      </c>
      <c r="R93" t="str">
        <f t="shared" si="26"/>
        <v>00000011</v>
      </c>
      <c r="S93">
        <f t="shared" si="27"/>
        <v>1</v>
      </c>
    </row>
    <row r="94" spans="1:19" x14ac:dyDescent="0.25">
      <c r="A94" t="s">
        <v>407</v>
      </c>
      <c r="B94" s="5" t="str">
        <f>VLOOKUP(I94,KeyValues!$J$2:$K$1401,2)</f>
        <v>I-Stone</v>
      </c>
      <c r="C94">
        <f t="shared" si="14"/>
        <v>3000</v>
      </c>
      <c r="D94">
        <f t="shared" si="15"/>
        <v>10</v>
      </c>
      <c r="E94">
        <f t="shared" si="16"/>
        <v>4</v>
      </c>
      <c r="F94" s="7" t="str">
        <f>VLOOKUP(E94,KeyValues!$A$2:$B424,2)</f>
        <v>Hold item</v>
      </c>
      <c r="G94">
        <f t="shared" si="17"/>
        <v>1</v>
      </c>
      <c r="H94" s="7" t="str">
        <f>VLOOKUP($G94,KeyValues!$S$2:$T$64,2)</f>
        <v>Rugged Stone</v>
      </c>
      <c r="I94">
        <f t="shared" si="18"/>
        <v>408</v>
      </c>
      <c r="J94">
        <f t="shared" si="19"/>
        <v>0</v>
      </c>
      <c r="K94" s="8">
        <f>IF(OR($E94=9,$E94=5),VLOOKUP(J94,KeyValues!$D$2:$E$562,2),IF(AND($E94=14,NOT(VLOOKUP(J94,KeyValues!$D$2:$E$562,2) = 0)),"???",0))</f>
        <v>0</v>
      </c>
      <c r="L94">
        <f t="shared" si="20"/>
        <v>0</v>
      </c>
      <c r="M94">
        <f t="shared" si="21"/>
        <v>0</v>
      </c>
      <c r="N94">
        <f t="shared" si="22"/>
        <v>5</v>
      </c>
      <c r="O94">
        <f t="shared" si="23"/>
        <v>0</v>
      </c>
      <c r="P94">
        <f t="shared" si="24"/>
        <v>3</v>
      </c>
      <c r="Q94">
        <f t="shared" si="25"/>
        <v>0</v>
      </c>
      <c r="R94" t="str">
        <f t="shared" si="26"/>
        <v>00000011</v>
      </c>
      <c r="S94">
        <f t="shared" si="27"/>
        <v>1</v>
      </c>
    </row>
    <row r="95" spans="1:19" x14ac:dyDescent="0.25">
      <c r="A95" t="s">
        <v>408</v>
      </c>
      <c r="B95" s="5" t="str">
        <f>VLOOKUP(I95,KeyValues!$J$2:$K$1401,2)</f>
        <v>J-Stone</v>
      </c>
      <c r="C95">
        <f t="shared" si="14"/>
        <v>3000</v>
      </c>
      <c r="D95">
        <f t="shared" si="15"/>
        <v>10</v>
      </c>
      <c r="E95">
        <f t="shared" si="16"/>
        <v>4</v>
      </c>
      <c r="F95" s="7" t="str">
        <f>VLOOKUP(E95,KeyValues!$A$2:$B425,2)</f>
        <v>Hold item</v>
      </c>
      <c r="G95">
        <f t="shared" si="17"/>
        <v>1</v>
      </c>
      <c r="H95" s="7" t="str">
        <f>VLOOKUP($G95,KeyValues!$S$2:$T$64,2)</f>
        <v>Rugged Stone</v>
      </c>
      <c r="I95">
        <f t="shared" si="18"/>
        <v>409</v>
      </c>
      <c r="J95">
        <f t="shared" si="19"/>
        <v>0</v>
      </c>
      <c r="K95" s="8">
        <f>IF(OR($E95=9,$E95=5),VLOOKUP(J95,KeyValues!$D$2:$E$562,2),IF(AND($E95=14,NOT(VLOOKUP(J95,KeyValues!$D$2:$E$562,2) = 0)),"???",0))</f>
        <v>0</v>
      </c>
      <c r="L95">
        <f t="shared" si="20"/>
        <v>0</v>
      </c>
      <c r="M95">
        <f t="shared" si="21"/>
        <v>0</v>
      </c>
      <c r="N95">
        <f t="shared" si="22"/>
        <v>5</v>
      </c>
      <c r="O95">
        <f t="shared" si="23"/>
        <v>0</v>
      </c>
      <c r="P95">
        <f t="shared" si="24"/>
        <v>3</v>
      </c>
      <c r="Q95">
        <f t="shared" si="25"/>
        <v>0</v>
      </c>
      <c r="R95" t="str">
        <f t="shared" si="26"/>
        <v>00000011</v>
      </c>
      <c r="S95">
        <f t="shared" si="27"/>
        <v>1</v>
      </c>
    </row>
    <row r="96" spans="1:19" x14ac:dyDescent="0.25">
      <c r="A96" t="s">
        <v>409</v>
      </c>
      <c r="B96" s="5" t="str">
        <f>VLOOKUP(I96,KeyValues!$J$2:$K$1401,2)</f>
        <v>K-Stone</v>
      </c>
      <c r="C96">
        <f t="shared" si="14"/>
        <v>3000</v>
      </c>
      <c r="D96">
        <f t="shared" si="15"/>
        <v>10</v>
      </c>
      <c r="E96">
        <f t="shared" si="16"/>
        <v>4</v>
      </c>
      <c r="F96" s="7" t="str">
        <f>VLOOKUP(E96,KeyValues!$A$2:$B426,2)</f>
        <v>Hold item</v>
      </c>
      <c r="G96">
        <f t="shared" si="17"/>
        <v>1</v>
      </c>
      <c r="H96" s="7" t="str">
        <f>VLOOKUP($G96,KeyValues!$S$2:$T$64,2)</f>
        <v>Rugged Stone</v>
      </c>
      <c r="I96">
        <f t="shared" si="18"/>
        <v>410</v>
      </c>
      <c r="J96">
        <f t="shared" si="19"/>
        <v>0</v>
      </c>
      <c r="K96" s="8">
        <f>IF(OR($E96=9,$E96=5),VLOOKUP(J96,KeyValues!$D$2:$E$562,2),IF(AND($E96=14,NOT(VLOOKUP(J96,KeyValues!$D$2:$E$562,2) = 0)),"???",0))</f>
        <v>0</v>
      </c>
      <c r="L96">
        <f t="shared" si="20"/>
        <v>0</v>
      </c>
      <c r="M96">
        <f t="shared" si="21"/>
        <v>0</v>
      </c>
      <c r="N96">
        <f t="shared" si="22"/>
        <v>5</v>
      </c>
      <c r="O96">
        <f t="shared" si="23"/>
        <v>0</v>
      </c>
      <c r="P96">
        <f t="shared" si="24"/>
        <v>3</v>
      </c>
      <c r="Q96">
        <f t="shared" si="25"/>
        <v>0</v>
      </c>
      <c r="R96" t="str">
        <f t="shared" si="26"/>
        <v>00000011</v>
      </c>
      <c r="S96">
        <f t="shared" si="27"/>
        <v>1</v>
      </c>
    </row>
    <row r="97" spans="1:19" x14ac:dyDescent="0.25">
      <c r="A97" t="s">
        <v>410</v>
      </c>
      <c r="B97" s="5" t="str">
        <f>VLOOKUP(I97,KeyValues!$J$2:$K$1401,2)</f>
        <v>L-Stone</v>
      </c>
      <c r="C97">
        <f t="shared" si="14"/>
        <v>3000</v>
      </c>
      <c r="D97">
        <f t="shared" si="15"/>
        <v>10</v>
      </c>
      <c r="E97">
        <f t="shared" si="16"/>
        <v>4</v>
      </c>
      <c r="F97" s="7" t="str">
        <f>VLOOKUP(E97,KeyValues!$A$2:$B427,2)</f>
        <v>Hold item</v>
      </c>
      <c r="G97">
        <f t="shared" si="17"/>
        <v>1</v>
      </c>
      <c r="H97" s="7" t="str">
        <f>VLOOKUP($G97,KeyValues!$S$2:$T$64,2)</f>
        <v>Rugged Stone</v>
      </c>
      <c r="I97">
        <f t="shared" si="18"/>
        <v>411</v>
      </c>
      <c r="J97">
        <f t="shared" si="19"/>
        <v>0</v>
      </c>
      <c r="K97" s="8">
        <f>IF(OR($E97=9,$E97=5),VLOOKUP(J97,KeyValues!$D$2:$E$562,2),IF(AND($E97=14,NOT(VLOOKUP(J97,KeyValues!$D$2:$E$562,2) = 0)),"???",0))</f>
        <v>0</v>
      </c>
      <c r="L97">
        <f t="shared" si="20"/>
        <v>0</v>
      </c>
      <c r="M97">
        <f t="shared" si="21"/>
        <v>0</v>
      </c>
      <c r="N97">
        <f t="shared" si="22"/>
        <v>5</v>
      </c>
      <c r="O97">
        <f t="shared" si="23"/>
        <v>0</v>
      </c>
      <c r="P97">
        <f t="shared" si="24"/>
        <v>3</v>
      </c>
      <c r="Q97">
        <f t="shared" si="25"/>
        <v>0</v>
      </c>
      <c r="R97" t="str">
        <f t="shared" si="26"/>
        <v>00000011</v>
      </c>
      <c r="S97">
        <f t="shared" si="27"/>
        <v>1</v>
      </c>
    </row>
    <row r="98" spans="1:19" x14ac:dyDescent="0.25">
      <c r="A98" t="s">
        <v>411</v>
      </c>
      <c r="B98" s="5" t="str">
        <f>VLOOKUP(I98,KeyValues!$J$2:$K$1401,2)</f>
        <v>M-Stone</v>
      </c>
      <c r="C98">
        <f t="shared" si="14"/>
        <v>3000</v>
      </c>
      <c r="D98">
        <f t="shared" si="15"/>
        <v>10</v>
      </c>
      <c r="E98">
        <f t="shared" si="16"/>
        <v>4</v>
      </c>
      <c r="F98" s="7" t="str">
        <f>VLOOKUP(E98,KeyValues!$A$2:$B428,2)</f>
        <v>Hold item</v>
      </c>
      <c r="G98">
        <f t="shared" si="17"/>
        <v>1</v>
      </c>
      <c r="H98" s="7" t="str">
        <f>VLOOKUP($G98,KeyValues!$S$2:$T$64,2)</f>
        <v>Rugged Stone</v>
      </c>
      <c r="I98">
        <f t="shared" si="18"/>
        <v>412</v>
      </c>
      <c r="J98">
        <f t="shared" si="19"/>
        <v>0</v>
      </c>
      <c r="K98" s="8">
        <f>IF(OR($E98=9,$E98=5),VLOOKUP(J98,KeyValues!$D$2:$E$562,2),IF(AND($E98=14,NOT(VLOOKUP(J98,KeyValues!$D$2:$E$562,2) = 0)),"???",0))</f>
        <v>0</v>
      </c>
      <c r="L98">
        <f t="shared" si="20"/>
        <v>0</v>
      </c>
      <c r="M98">
        <f t="shared" si="21"/>
        <v>0</v>
      </c>
      <c r="N98">
        <f t="shared" si="22"/>
        <v>5</v>
      </c>
      <c r="O98">
        <f t="shared" si="23"/>
        <v>0</v>
      </c>
      <c r="P98">
        <f t="shared" si="24"/>
        <v>3</v>
      </c>
      <c r="Q98">
        <f t="shared" si="25"/>
        <v>0</v>
      </c>
      <c r="R98" t="str">
        <f t="shared" si="26"/>
        <v>00000011</v>
      </c>
      <c r="S98">
        <f t="shared" si="27"/>
        <v>1</v>
      </c>
    </row>
    <row r="99" spans="1:19" x14ac:dyDescent="0.25">
      <c r="A99" t="s">
        <v>412</v>
      </c>
      <c r="B99" s="5" t="str">
        <f>VLOOKUP(I99,KeyValues!$J$2:$K$1401,2)</f>
        <v>N-Stone</v>
      </c>
      <c r="C99">
        <f t="shared" si="14"/>
        <v>3000</v>
      </c>
      <c r="D99">
        <f t="shared" si="15"/>
        <v>10</v>
      </c>
      <c r="E99">
        <f t="shared" si="16"/>
        <v>4</v>
      </c>
      <c r="F99" s="7" t="str">
        <f>VLOOKUP(E99,KeyValues!$A$2:$B429,2)</f>
        <v>Hold item</v>
      </c>
      <c r="G99">
        <f t="shared" si="17"/>
        <v>1</v>
      </c>
      <c r="H99" s="7" t="str">
        <f>VLOOKUP($G99,KeyValues!$S$2:$T$64,2)</f>
        <v>Rugged Stone</v>
      </c>
      <c r="I99">
        <f t="shared" si="18"/>
        <v>413</v>
      </c>
      <c r="J99">
        <f t="shared" si="19"/>
        <v>0</v>
      </c>
      <c r="K99" s="8">
        <f>IF(OR($E99=9,$E99=5),VLOOKUP(J99,KeyValues!$D$2:$E$562,2),IF(AND($E99=14,NOT(VLOOKUP(J99,KeyValues!$D$2:$E$562,2) = 0)),"???",0))</f>
        <v>0</v>
      </c>
      <c r="L99">
        <f t="shared" si="20"/>
        <v>0</v>
      </c>
      <c r="M99">
        <f t="shared" si="21"/>
        <v>0</v>
      </c>
      <c r="N99">
        <f t="shared" si="22"/>
        <v>5</v>
      </c>
      <c r="O99">
        <f t="shared" si="23"/>
        <v>0</v>
      </c>
      <c r="P99">
        <f t="shared" si="24"/>
        <v>3</v>
      </c>
      <c r="Q99">
        <f t="shared" si="25"/>
        <v>0</v>
      </c>
      <c r="R99" t="str">
        <f t="shared" si="26"/>
        <v>00000011</v>
      </c>
      <c r="S99">
        <f t="shared" si="27"/>
        <v>1</v>
      </c>
    </row>
    <row r="100" spans="1:19" x14ac:dyDescent="0.25">
      <c r="A100" t="s">
        <v>413</v>
      </c>
      <c r="B100" s="5" t="str">
        <f>VLOOKUP(I100,KeyValues!$J$2:$K$1401,2)</f>
        <v>O-Stone</v>
      </c>
      <c r="C100">
        <f t="shared" si="14"/>
        <v>3000</v>
      </c>
      <c r="D100">
        <f t="shared" si="15"/>
        <v>10</v>
      </c>
      <c r="E100">
        <f t="shared" si="16"/>
        <v>4</v>
      </c>
      <c r="F100" s="7" t="str">
        <f>VLOOKUP(E100,KeyValues!$A$2:$B430,2)</f>
        <v>Hold item</v>
      </c>
      <c r="G100">
        <f t="shared" si="17"/>
        <v>1</v>
      </c>
      <c r="H100" s="7" t="str">
        <f>VLOOKUP($G100,KeyValues!$S$2:$T$64,2)</f>
        <v>Rugged Stone</v>
      </c>
      <c r="I100">
        <f t="shared" si="18"/>
        <v>414</v>
      </c>
      <c r="J100">
        <f t="shared" si="19"/>
        <v>0</v>
      </c>
      <c r="K100" s="8">
        <f>IF(OR($E100=9,$E100=5),VLOOKUP(J100,KeyValues!$D$2:$E$562,2),IF(AND($E100=14,NOT(VLOOKUP(J100,KeyValues!$D$2:$E$562,2) = 0)),"???",0))</f>
        <v>0</v>
      </c>
      <c r="L100">
        <f t="shared" si="20"/>
        <v>0</v>
      </c>
      <c r="M100">
        <f t="shared" si="21"/>
        <v>0</v>
      </c>
      <c r="N100">
        <f t="shared" si="22"/>
        <v>5</v>
      </c>
      <c r="O100">
        <f t="shared" si="23"/>
        <v>0</v>
      </c>
      <c r="P100">
        <f t="shared" si="24"/>
        <v>3</v>
      </c>
      <c r="Q100">
        <f t="shared" si="25"/>
        <v>0</v>
      </c>
      <c r="R100" t="str">
        <f t="shared" si="26"/>
        <v>00000011</v>
      </c>
      <c r="S100">
        <f t="shared" si="27"/>
        <v>1</v>
      </c>
    </row>
    <row r="101" spans="1:19" x14ac:dyDescent="0.25">
      <c r="A101" t="s">
        <v>414</v>
      </c>
      <c r="B101" s="5" t="str">
        <f>VLOOKUP(I101,KeyValues!$J$2:$K$1401,2)</f>
        <v>P-Stone</v>
      </c>
      <c r="C101">
        <f t="shared" si="14"/>
        <v>3000</v>
      </c>
      <c r="D101">
        <f t="shared" si="15"/>
        <v>10</v>
      </c>
      <c r="E101">
        <f t="shared" si="16"/>
        <v>4</v>
      </c>
      <c r="F101" s="7" t="str">
        <f>VLOOKUP(E101,KeyValues!$A$2:$B431,2)</f>
        <v>Hold item</v>
      </c>
      <c r="G101">
        <f t="shared" si="17"/>
        <v>1</v>
      </c>
      <c r="H101" s="7" t="str">
        <f>VLOOKUP($G101,KeyValues!$S$2:$T$64,2)</f>
        <v>Rugged Stone</v>
      </c>
      <c r="I101">
        <f t="shared" si="18"/>
        <v>415</v>
      </c>
      <c r="J101">
        <f t="shared" si="19"/>
        <v>0</v>
      </c>
      <c r="K101" s="8">
        <f>IF(OR($E101=9,$E101=5),VLOOKUP(J101,KeyValues!$D$2:$E$562,2),IF(AND($E101=14,NOT(VLOOKUP(J101,KeyValues!$D$2:$E$562,2) = 0)),"???",0))</f>
        <v>0</v>
      </c>
      <c r="L101">
        <f t="shared" si="20"/>
        <v>0</v>
      </c>
      <c r="M101">
        <f t="shared" si="21"/>
        <v>0</v>
      </c>
      <c r="N101">
        <f t="shared" si="22"/>
        <v>5</v>
      </c>
      <c r="O101">
        <f t="shared" si="23"/>
        <v>0</v>
      </c>
      <c r="P101">
        <f t="shared" si="24"/>
        <v>3</v>
      </c>
      <c r="Q101">
        <f t="shared" si="25"/>
        <v>0</v>
      </c>
      <c r="R101" t="str">
        <f t="shared" si="26"/>
        <v>00000011</v>
      </c>
      <c r="S101">
        <f t="shared" si="27"/>
        <v>1</v>
      </c>
    </row>
    <row r="102" spans="1:19" x14ac:dyDescent="0.25">
      <c r="A102" t="s">
        <v>415</v>
      </c>
      <c r="B102" s="5" t="str">
        <f>VLOOKUP(I102,KeyValues!$J$2:$K$1401,2)</f>
        <v>Q-Stone</v>
      </c>
      <c r="C102">
        <f t="shared" si="14"/>
        <v>3000</v>
      </c>
      <c r="D102">
        <f t="shared" si="15"/>
        <v>10</v>
      </c>
      <c r="E102">
        <f t="shared" si="16"/>
        <v>4</v>
      </c>
      <c r="F102" s="7" t="str">
        <f>VLOOKUP(E102,KeyValues!$A$2:$B432,2)</f>
        <v>Hold item</v>
      </c>
      <c r="G102">
        <f t="shared" si="17"/>
        <v>1</v>
      </c>
      <c r="H102" s="7" t="str">
        <f>VLOOKUP($G102,KeyValues!$S$2:$T$64,2)</f>
        <v>Rugged Stone</v>
      </c>
      <c r="I102">
        <f t="shared" si="18"/>
        <v>416</v>
      </c>
      <c r="J102">
        <f t="shared" si="19"/>
        <v>0</v>
      </c>
      <c r="K102" s="8">
        <f>IF(OR($E102=9,$E102=5),VLOOKUP(J102,KeyValues!$D$2:$E$562,2),IF(AND($E102=14,NOT(VLOOKUP(J102,KeyValues!$D$2:$E$562,2) = 0)),"???",0))</f>
        <v>0</v>
      </c>
      <c r="L102">
        <f t="shared" si="20"/>
        <v>0</v>
      </c>
      <c r="M102">
        <f t="shared" si="21"/>
        <v>0</v>
      </c>
      <c r="N102">
        <f t="shared" si="22"/>
        <v>5</v>
      </c>
      <c r="O102">
        <f t="shared" si="23"/>
        <v>0</v>
      </c>
      <c r="P102">
        <f t="shared" si="24"/>
        <v>3</v>
      </c>
      <c r="Q102">
        <f t="shared" si="25"/>
        <v>0</v>
      </c>
      <c r="R102" t="str">
        <f t="shared" si="26"/>
        <v>00000011</v>
      </c>
      <c r="S102">
        <f t="shared" si="27"/>
        <v>1</v>
      </c>
    </row>
    <row r="103" spans="1:19" x14ac:dyDescent="0.25">
      <c r="A103" t="s">
        <v>416</v>
      </c>
      <c r="B103" s="5" t="str">
        <f>VLOOKUP(I103,KeyValues!$J$2:$K$1401,2)</f>
        <v>R-Stone</v>
      </c>
      <c r="C103">
        <f t="shared" si="14"/>
        <v>3000</v>
      </c>
      <c r="D103">
        <f t="shared" si="15"/>
        <v>10</v>
      </c>
      <c r="E103">
        <f t="shared" si="16"/>
        <v>4</v>
      </c>
      <c r="F103" s="7" t="str">
        <f>VLOOKUP(E103,KeyValues!$A$2:$B433,2)</f>
        <v>Hold item</v>
      </c>
      <c r="G103">
        <f t="shared" si="17"/>
        <v>1</v>
      </c>
      <c r="H103" s="7" t="str">
        <f>VLOOKUP($G103,KeyValues!$S$2:$T$64,2)</f>
        <v>Rugged Stone</v>
      </c>
      <c r="I103">
        <f t="shared" si="18"/>
        <v>417</v>
      </c>
      <c r="J103">
        <f t="shared" si="19"/>
        <v>0</v>
      </c>
      <c r="K103" s="8">
        <f>IF(OR($E103=9,$E103=5),VLOOKUP(J103,KeyValues!$D$2:$E$562,2),IF(AND($E103=14,NOT(VLOOKUP(J103,KeyValues!$D$2:$E$562,2) = 0)),"???",0))</f>
        <v>0</v>
      </c>
      <c r="L103">
        <f t="shared" si="20"/>
        <v>0</v>
      </c>
      <c r="M103">
        <f t="shared" si="21"/>
        <v>0</v>
      </c>
      <c r="N103">
        <f t="shared" si="22"/>
        <v>5</v>
      </c>
      <c r="O103">
        <f t="shared" si="23"/>
        <v>0</v>
      </c>
      <c r="P103">
        <f t="shared" si="24"/>
        <v>3</v>
      </c>
      <c r="Q103">
        <f t="shared" si="25"/>
        <v>0</v>
      </c>
      <c r="R103" t="str">
        <f t="shared" si="26"/>
        <v>00000011</v>
      </c>
      <c r="S103">
        <f t="shared" si="27"/>
        <v>1</v>
      </c>
    </row>
    <row r="104" spans="1:19" x14ac:dyDescent="0.25">
      <c r="A104" t="s">
        <v>417</v>
      </c>
      <c r="B104" s="5" t="str">
        <f>VLOOKUP(I104,KeyValues!$J$2:$K$1401,2)</f>
        <v>S-Stone</v>
      </c>
      <c r="C104">
        <f t="shared" si="14"/>
        <v>3000</v>
      </c>
      <c r="D104">
        <f t="shared" si="15"/>
        <v>10</v>
      </c>
      <c r="E104">
        <f t="shared" si="16"/>
        <v>4</v>
      </c>
      <c r="F104" s="7" t="str">
        <f>VLOOKUP(E104,KeyValues!$A$2:$B434,2)</f>
        <v>Hold item</v>
      </c>
      <c r="G104">
        <f t="shared" si="17"/>
        <v>1</v>
      </c>
      <c r="H104" s="7" t="str">
        <f>VLOOKUP($G104,KeyValues!$S$2:$T$64,2)</f>
        <v>Rugged Stone</v>
      </c>
      <c r="I104">
        <f t="shared" si="18"/>
        <v>418</v>
      </c>
      <c r="J104">
        <f t="shared" si="19"/>
        <v>0</v>
      </c>
      <c r="K104" s="8">
        <f>IF(OR($E104=9,$E104=5),VLOOKUP(J104,KeyValues!$D$2:$E$562,2),IF(AND($E104=14,NOT(VLOOKUP(J104,KeyValues!$D$2:$E$562,2) = 0)),"???",0))</f>
        <v>0</v>
      </c>
      <c r="L104">
        <f t="shared" si="20"/>
        <v>0</v>
      </c>
      <c r="M104">
        <f t="shared" si="21"/>
        <v>0</v>
      </c>
      <c r="N104">
        <f t="shared" si="22"/>
        <v>5</v>
      </c>
      <c r="O104">
        <f t="shared" si="23"/>
        <v>0</v>
      </c>
      <c r="P104">
        <f t="shared" si="24"/>
        <v>3</v>
      </c>
      <c r="Q104">
        <f t="shared" si="25"/>
        <v>0</v>
      </c>
      <c r="R104" t="str">
        <f t="shared" si="26"/>
        <v>00000011</v>
      </c>
      <c r="S104">
        <f t="shared" si="27"/>
        <v>1</v>
      </c>
    </row>
    <row r="105" spans="1:19" x14ac:dyDescent="0.25">
      <c r="A105" t="s">
        <v>418</v>
      </c>
      <c r="B105" s="5" t="str">
        <f>VLOOKUP(I105,KeyValues!$J$2:$K$1401,2)</f>
        <v>T-Stone</v>
      </c>
      <c r="C105">
        <f t="shared" si="14"/>
        <v>3000</v>
      </c>
      <c r="D105">
        <f t="shared" si="15"/>
        <v>10</v>
      </c>
      <c r="E105">
        <f t="shared" si="16"/>
        <v>4</v>
      </c>
      <c r="F105" s="7" t="str">
        <f>VLOOKUP(E105,KeyValues!$A$2:$B435,2)</f>
        <v>Hold item</v>
      </c>
      <c r="G105">
        <f t="shared" si="17"/>
        <v>1</v>
      </c>
      <c r="H105" s="7" t="str">
        <f>VLOOKUP($G105,KeyValues!$S$2:$T$64,2)</f>
        <v>Rugged Stone</v>
      </c>
      <c r="I105">
        <f t="shared" si="18"/>
        <v>419</v>
      </c>
      <c r="J105">
        <f t="shared" si="19"/>
        <v>0</v>
      </c>
      <c r="K105" s="8">
        <f>IF(OR($E105=9,$E105=5),VLOOKUP(J105,KeyValues!$D$2:$E$562,2),IF(AND($E105=14,NOT(VLOOKUP(J105,KeyValues!$D$2:$E$562,2) = 0)),"???",0))</f>
        <v>0</v>
      </c>
      <c r="L105">
        <f t="shared" si="20"/>
        <v>0</v>
      </c>
      <c r="M105">
        <f t="shared" si="21"/>
        <v>0</v>
      </c>
      <c r="N105">
        <f t="shared" si="22"/>
        <v>5</v>
      </c>
      <c r="O105">
        <f t="shared" si="23"/>
        <v>0</v>
      </c>
      <c r="P105">
        <f t="shared" si="24"/>
        <v>3</v>
      </c>
      <c r="Q105">
        <f t="shared" si="25"/>
        <v>0</v>
      </c>
      <c r="R105" t="str">
        <f t="shared" si="26"/>
        <v>00000011</v>
      </c>
      <c r="S105">
        <f t="shared" si="27"/>
        <v>1</v>
      </c>
    </row>
    <row r="106" spans="1:19" x14ac:dyDescent="0.25">
      <c r="A106" t="s">
        <v>419</v>
      </c>
      <c r="B106" s="5" t="str">
        <f>VLOOKUP(I106,KeyValues!$J$2:$K$1401,2)</f>
        <v>U-Stone</v>
      </c>
      <c r="C106">
        <f t="shared" si="14"/>
        <v>3000</v>
      </c>
      <c r="D106">
        <f t="shared" si="15"/>
        <v>10</v>
      </c>
      <c r="E106">
        <f t="shared" si="16"/>
        <v>4</v>
      </c>
      <c r="F106" s="7" t="str">
        <f>VLOOKUP(E106,KeyValues!$A$2:$B436,2)</f>
        <v>Hold item</v>
      </c>
      <c r="G106">
        <f t="shared" si="17"/>
        <v>1</v>
      </c>
      <c r="H106" s="7" t="str">
        <f>VLOOKUP($G106,KeyValues!$S$2:$T$64,2)</f>
        <v>Rugged Stone</v>
      </c>
      <c r="I106">
        <f t="shared" si="18"/>
        <v>420</v>
      </c>
      <c r="J106">
        <f t="shared" si="19"/>
        <v>0</v>
      </c>
      <c r="K106" s="8">
        <f>IF(OR($E106=9,$E106=5),VLOOKUP(J106,KeyValues!$D$2:$E$562,2),IF(AND($E106=14,NOT(VLOOKUP(J106,KeyValues!$D$2:$E$562,2) = 0)),"???",0))</f>
        <v>0</v>
      </c>
      <c r="L106">
        <f t="shared" si="20"/>
        <v>0</v>
      </c>
      <c r="M106">
        <f t="shared" si="21"/>
        <v>0</v>
      </c>
      <c r="N106">
        <f t="shared" si="22"/>
        <v>5</v>
      </c>
      <c r="O106">
        <f t="shared" si="23"/>
        <v>0</v>
      </c>
      <c r="P106">
        <f t="shared" si="24"/>
        <v>3</v>
      </c>
      <c r="Q106">
        <f t="shared" si="25"/>
        <v>0</v>
      </c>
      <c r="R106" t="str">
        <f t="shared" si="26"/>
        <v>00000011</v>
      </c>
      <c r="S106">
        <f t="shared" si="27"/>
        <v>1</v>
      </c>
    </row>
    <row r="107" spans="1:19" x14ac:dyDescent="0.25">
      <c r="A107" t="s">
        <v>420</v>
      </c>
      <c r="B107" s="5" t="str">
        <f>VLOOKUP(I107,KeyValues!$J$2:$K$1401,2)</f>
        <v>V-Stone</v>
      </c>
      <c r="C107">
        <f t="shared" si="14"/>
        <v>3000</v>
      </c>
      <c r="D107">
        <f t="shared" si="15"/>
        <v>10</v>
      </c>
      <c r="E107">
        <f t="shared" si="16"/>
        <v>4</v>
      </c>
      <c r="F107" s="7" t="str">
        <f>VLOOKUP(E107,KeyValues!$A$2:$B437,2)</f>
        <v>Hold item</v>
      </c>
      <c r="G107">
        <f t="shared" si="17"/>
        <v>1</v>
      </c>
      <c r="H107" s="7" t="str">
        <f>VLOOKUP($G107,KeyValues!$S$2:$T$64,2)</f>
        <v>Rugged Stone</v>
      </c>
      <c r="I107">
        <f t="shared" si="18"/>
        <v>421</v>
      </c>
      <c r="J107">
        <f t="shared" si="19"/>
        <v>0</v>
      </c>
      <c r="K107" s="8">
        <f>IF(OR($E107=9,$E107=5),VLOOKUP(J107,KeyValues!$D$2:$E$562,2),IF(AND($E107=14,NOT(VLOOKUP(J107,KeyValues!$D$2:$E$562,2) = 0)),"???",0))</f>
        <v>0</v>
      </c>
      <c r="L107">
        <f t="shared" si="20"/>
        <v>0</v>
      </c>
      <c r="M107">
        <f t="shared" si="21"/>
        <v>0</v>
      </c>
      <c r="N107">
        <f t="shared" si="22"/>
        <v>5</v>
      </c>
      <c r="O107">
        <f t="shared" si="23"/>
        <v>0</v>
      </c>
      <c r="P107">
        <f t="shared" si="24"/>
        <v>3</v>
      </c>
      <c r="Q107">
        <f t="shared" si="25"/>
        <v>0</v>
      </c>
      <c r="R107" t="str">
        <f t="shared" si="26"/>
        <v>00000011</v>
      </c>
      <c r="S107">
        <f t="shared" si="27"/>
        <v>1</v>
      </c>
    </row>
    <row r="108" spans="1:19" x14ac:dyDescent="0.25">
      <c r="A108" t="s">
        <v>421</v>
      </c>
      <c r="B108" s="5" t="str">
        <f>VLOOKUP(I108,KeyValues!$J$2:$K$1401,2)</f>
        <v>W-Stone</v>
      </c>
      <c r="C108">
        <f t="shared" si="14"/>
        <v>3000</v>
      </c>
      <c r="D108">
        <f t="shared" si="15"/>
        <v>10</v>
      </c>
      <c r="E108">
        <f t="shared" si="16"/>
        <v>4</v>
      </c>
      <c r="F108" s="7" t="str">
        <f>VLOOKUP(E108,KeyValues!$A$2:$B438,2)</f>
        <v>Hold item</v>
      </c>
      <c r="G108">
        <f t="shared" si="17"/>
        <v>1</v>
      </c>
      <c r="H108" s="7" t="str">
        <f>VLOOKUP($G108,KeyValues!$S$2:$T$64,2)</f>
        <v>Rugged Stone</v>
      </c>
      <c r="I108">
        <f t="shared" si="18"/>
        <v>422</v>
      </c>
      <c r="J108">
        <f t="shared" si="19"/>
        <v>0</v>
      </c>
      <c r="K108" s="8">
        <f>IF(OR($E108=9,$E108=5),VLOOKUP(J108,KeyValues!$D$2:$E$562,2),IF(AND($E108=14,NOT(VLOOKUP(J108,KeyValues!$D$2:$E$562,2) = 0)),"???",0))</f>
        <v>0</v>
      </c>
      <c r="L108">
        <f t="shared" si="20"/>
        <v>0</v>
      </c>
      <c r="M108">
        <f t="shared" si="21"/>
        <v>0</v>
      </c>
      <c r="N108">
        <f t="shared" si="22"/>
        <v>5</v>
      </c>
      <c r="O108">
        <f t="shared" si="23"/>
        <v>0</v>
      </c>
      <c r="P108">
        <f t="shared" si="24"/>
        <v>3</v>
      </c>
      <c r="Q108">
        <f t="shared" si="25"/>
        <v>0</v>
      </c>
      <c r="R108" t="str">
        <f t="shared" si="26"/>
        <v>00000011</v>
      </c>
      <c r="S108">
        <f t="shared" si="27"/>
        <v>1</v>
      </c>
    </row>
    <row r="109" spans="1:19" x14ac:dyDescent="0.25">
      <c r="A109" t="s">
        <v>422</v>
      </c>
      <c r="B109" s="5" t="str">
        <f>VLOOKUP(I109,KeyValues!$J$2:$K$1401,2)</f>
        <v>X-Stone</v>
      </c>
      <c r="C109">
        <f t="shared" si="14"/>
        <v>3000</v>
      </c>
      <c r="D109">
        <f t="shared" si="15"/>
        <v>10</v>
      </c>
      <c r="E109">
        <f t="shared" si="16"/>
        <v>4</v>
      </c>
      <c r="F109" s="7" t="str">
        <f>VLOOKUP(E109,KeyValues!$A$2:$B439,2)</f>
        <v>Hold item</v>
      </c>
      <c r="G109">
        <f t="shared" si="17"/>
        <v>1</v>
      </c>
      <c r="H109" s="7" t="str">
        <f>VLOOKUP($G109,KeyValues!$S$2:$T$64,2)</f>
        <v>Rugged Stone</v>
      </c>
      <c r="I109">
        <f t="shared" si="18"/>
        <v>423</v>
      </c>
      <c r="J109">
        <f t="shared" si="19"/>
        <v>0</v>
      </c>
      <c r="K109" s="8">
        <f>IF(OR($E109=9,$E109=5),VLOOKUP(J109,KeyValues!$D$2:$E$562,2),IF(AND($E109=14,NOT(VLOOKUP(J109,KeyValues!$D$2:$E$562,2) = 0)),"???",0))</f>
        <v>0</v>
      </c>
      <c r="L109">
        <f t="shared" si="20"/>
        <v>0</v>
      </c>
      <c r="M109">
        <f t="shared" si="21"/>
        <v>0</v>
      </c>
      <c r="N109">
        <f t="shared" si="22"/>
        <v>5</v>
      </c>
      <c r="O109">
        <f t="shared" si="23"/>
        <v>0</v>
      </c>
      <c r="P109">
        <f t="shared" si="24"/>
        <v>3</v>
      </c>
      <c r="Q109">
        <f t="shared" si="25"/>
        <v>0</v>
      </c>
      <c r="R109" t="str">
        <f t="shared" si="26"/>
        <v>00000011</v>
      </c>
      <c r="S109">
        <f t="shared" si="27"/>
        <v>1</v>
      </c>
    </row>
    <row r="110" spans="1:19" x14ac:dyDescent="0.25">
      <c r="A110" t="s">
        <v>423</v>
      </c>
      <c r="B110" s="5" t="str">
        <f>VLOOKUP(I110,KeyValues!$J$2:$K$1401,2)</f>
        <v>Y-Stone</v>
      </c>
      <c r="C110">
        <f t="shared" si="14"/>
        <v>3000</v>
      </c>
      <c r="D110">
        <f t="shared" si="15"/>
        <v>10</v>
      </c>
      <c r="E110">
        <f t="shared" si="16"/>
        <v>4</v>
      </c>
      <c r="F110" s="7" t="str">
        <f>VLOOKUP(E110,KeyValues!$A$2:$B440,2)</f>
        <v>Hold item</v>
      </c>
      <c r="G110">
        <f t="shared" si="17"/>
        <v>1</v>
      </c>
      <c r="H110" s="7" t="str">
        <f>VLOOKUP($G110,KeyValues!$S$2:$T$64,2)</f>
        <v>Rugged Stone</v>
      </c>
      <c r="I110">
        <f t="shared" si="18"/>
        <v>424</v>
      </c>
      <c r="J110">
        <f t="shared" si="19"/>
        <v>0</v>
      </c>
      <c r="K110" s="8">
        <f>IF(OR($E110=9,$E110=5),VLOOKUP(J110,KeyValues!$D$2:$E$562,2),IF(AND($E110=14,NOT(VLOOKUP(J110,KeyValues!$D$2:$E$562,2) = 0)),"???",0))</f>
        <v>0</v>
      </c>
      <c r="L110">
        <f t="shared" si="20"/>
        <v>0</v>
      </c>
      <c r="M110">
        <f t="shared" si="21"/>
        <v>0</v>
      </c>
      <c r="N110">
        <f t="shared" si="22"/>
        <v>5</v>
      </c>
      <c r="O110">
        <f t="shared" si="23"/>
        <v>0</v>
      </c>
      <c r="P110">
        <f t="shared" si="24"/>
        <v>3</v>
      </c>
      <c r="Q110">
        <f t="shared" si="25"/>
        <v>0</v>
      </c>
      <c r="R110" t="str">
        <f t="shared" si="26"/>
        <v>00000011</v>
      </c>
      <c r="S110">
        <f t="shared" si="27"/>
        <v>1</v>
      </c>
    </row>
    <row r="111" spans="1:19" x14ac:dyDescent="0.25">
      <c r="A111" t="s">
        <v>424</v>
      </c>
      <c r="B111" s="5" t="str">
        <f>VLOOKUP(I111,KeyValues!$J$2:$K$1401,2)</f>
        <v>Z-Stone</v>
      </c>
      <c r="C111">
        <f t="shared" si="14"/>
        <v>3000</v>
      </c>
      <c r="D111">
        <f t="shared" si="15"/>
        <v>10</v>
      </c>
      <c r="E111">
        <f t="shared" si="16"/>
        <v>4</v>
      </c>
      <c r="F111" s="7" t="str">
        <f>VLOOKUP(E111,KeyValues!$A$2:$B441,2)</f>
        <v>Hold item</v>
      </c>
      <c r="G111">
        <f t="shared" si="17"/>
        <v>1</v>
      </c>
      <c r="H111" s="7" t="str">
        <f>VLOOKUP($G111,KeyValues!$S$2:$T$64,2)</f>
        <v>Rugged Stone</v>
      </c>
      <c r="I111">
        <f t="shared" si="18"/>
        <v>425</v>
      </c>
      <c r="J111">
        <f t="shared" si="19"/>
        <v>0</v>
      </c>
      <c r="K111" s="8">
        <f>IF(OR($E111=9,$E111=5),VLOOKUP(J111,KeyValues!$D$2:$E$562,2),IF(AND($E111=14,NOT(VLOOKUP(J111,KeyValues!$D$2:$E$562,2) = 0)),"???",0))</f>
        <v>0</v>
      </c>
      <c r="L111">
        <f t="shared" si="20"/>
        <v>0</v>
      </c>
      <c r="M111">
        <f t="shared" si="21"/>
        <v>0</v>
      </c>
      <c r="N111">
        <f t="shared" si="22"/>
        <v>5</v>
      </c>
      <c r="O111">
        <f t="shared" si="23"/>
        <v>0</v>
      </c>
      <c r="P111">
        <f t="shared" si="24"/>
        <v>3</v>
      </c>
      <c r="Q111">
        <f t="shared" si="25"/>
        <v>0</v>
      </c>
      <c r="R111" t="str">
        <f t="shared" si="26"/>
        <v>00000011</v>
      </c>
      <c r="S111">
        <f t="shared" si="27"/>
        <v>1</v>
      </c>
    </row>
    <row r="112" spans="1:19" x14ac:dyDescent="0.25">
      <c r="A112" t="s">
        <v>425</v>
      </c>
      <c r="B112" s="5" t="str">
        <f>VLOOKUP(I112,KeyValues!$J$2:$K$1401,2)</f>
        <v>!-Stone</v>
      </c>
      <c r="C112">
        <f t="shared" si="14"/>
        <v>3000</v>
      </c>
      <c r="D112">
        <f t="shared" si="15"/>
        <v>10</v>
      </c>
      <c r="E112">
        <f t="shared" si="16"/>
        <v>4</v>
      </c>
      <c r="F112" s="7" t="str">
        <f>VLOOKUP(E112,KeyValues!$A$2:$B442,2)</f>
        <v>Hold item</v>
      </c>
      <c r="G112">
        <f t="shared" si="17"/>
        <v>1</v>
      </c>
      <c r="H112" s="7" t="str">
        <f>VLOOKUP($G112,KeyValues!$S$2:$T$64,2)</f>
        <v>Rugged Stone</v>
      </c>
      <c r="I112">
        <f t="shared" si="18"/>
        <v>426</v>
      </c>
      <c r="J112">
        <f t="shared" si="19"/>
        <v>0</v>
      </c>
      <c r="K112" s="8">
        <f>IF(OR($E112=9,$E112=5),VLOOKUP(J112,KeyValues!$D$2:$E$562,2),IF(AND($E112=14,NOT(VLOOKUP(J112,KeyValues!$D$2:$E$562,2) = 0)),"???",0))</f>
        <v>0</v>
      </c>
      <c r="L112">
        <f t="shared" si="20"/>
        <v>0</v>
      </c>
      <c r="M112">
        <f t="shared" si="21"/>
        <v>0</v>
      </c>
      <c r="N112">
        <f t="shared" si="22"/>
        <v>5</v>
      </c>
      <c r="O112">
        <f t="shared" si="23"/>
        <v>0</v>
      </c>
      <c r="P112">
        <f t="shared" si="24"/>
        <v>3</v>
      </c>
      <c r="Q112">
        <f t="shared" si="25"/>
        <v>0</v>
      </c>
      <c r="R112" t="str">
        <f t="shared" si="26"/>
        <v>00000011</v>
      </c>
      <c r="S112">
        <f t="shared" si="27"/>
        <v>1</v>
      </c>
    </row>
    <row r="113" spans="1:19" x14ac:dyDescent="0.25">
      <c r="A113" t="s">
        <v>426</v>
      </c>
      <c r="B113" s="5" t="str">
        <f>VLOOKUP(I113,KeyValues!$J$2:$K$1401,2)</f>
        <v>?-Stone</v>
      </c>
      <c r="C113">
        <f t="shared" si="14"/>
        <v>3000</v>
      </c>
      <c r="D113">
        <f t="shared" si="15"/>
        <v>10</v>
      </c>
      <c r="E113">
        <f t="shared" si="16"/>
        <v>4</v>
      </c>
      <c r="F113" s="7" t="str">
        <f>VLOOKUP(E113,KeyValues!$A$2:$B443,2)</f>
        <v>Hold item</v>
      </c>
      <c r="G113">
        <f t="shared" si="17"/>
        <v>1</v>
      </c>
      <c r="H113" s="7" t="str">
        <f>VLOOKUP($G113,KeyValues!$S$2:$T$64,2)</f>
        <v>Rugged Stone</v>
      </c>
      <c r="I113">
        <f t="shared" si="18"/>
        <v>427</v>
      </c>
      <c r="J113">
        <f t="shared" si="19"/>
        <v>0</v>
      </c>
      <c r="K113" s="8">
        <f>IF(OR($E113=9,$E113=5),VLOOKUP(J113,KeyValues!$D$2:$E$562,2),IF(AND($E113=14,NOT(VLOOKUP(J113,KeyValues!$D$2:$E$562,2) = 0)),"???",0))</f>
        <v>0</v>
      </c>
      <c r="L113">
        <f t="shared" si="20"/>
        <v>0</v>
      </c>
      <c r="M113">
        <f t="shared" si="21"/>
        <v>0</v>
      </c>
      <c r="N113">
        <f t="shared" si="22"/>
        <v>5</v>
      </c>
      <c r="O113">
        <f t="shared" si="23"/>
        <v>0</v>
      </c>
      <c r="P113">
        <f t="shared" si="24"/>
        <v>3</v>
      </c>
      <c r="Q113">
        <f t="shared" si="25"/>
        <v>0</v>
      </c>
      <c r="R113" t="str">
        <f t="shared" si="26"/>
        <v>00000011</v>
      </c>
      <c r="S113">
        <f t="shared" si="27"/>
        <v>1</v>
      </c>
    </row>
    <row r="114" spans="1:19" x14ac:dyDescent="0.25">
      <c r="A114" t="s">
        <v>55</v>
      </c>
      <c r="B114" s="5" t="str">
        <f>VLOOKUP(I114,KeyValues!$J$2:$K$1401,2)</f>
        <v>Lunar Ribbon</v>
      </c>
      <c r="C114">
        <f t="shared" si="14"/>
        <v>1000</v>
      </c>
      <c r="D114">
        <f t="shared" si="15"/>
        <v>1</v>
      </c>
      <c r="E114">
        <f t="shared" si="16"/>
        <v>4</v>
      </c>
      <c r="F114" s="7" t="str">
        <f>VLOOKUP(E114,KeyValues!$A$2:$B72,2)</f>
        <v>Hold item</v>
      </c>
      <c r="G114">
        <f t="shared" si="17"/>
        <v>4</v>
      </c>
      <c r="H114" s="7" t="str">
        <f>VLOOKUP($G114,KeyValues!$S$2:$T$64,2)</f>
        <v>Scarf 1</v>
      </c>
      <c r="I114">
        <f t="shared" si="18"/>
        <v>56</v>
      </c>
      <c r="J114">
        <f t="shared" si="19"/>
        <v>0</v>
      </c>
      <c r="K114" s="8">
        <f>IF(OR($E114=9,$E114=5),VLOOKUP(J114,KeyValues!$D$2:$E$562,2),IF(AND($E114=14,NOT(VLOOKUP(J114,KeyValues!$D$2:$E$562,2) = 0)),"???",0))</f>
        <v>0</v>
      </c>
      <c r="L114">
        <f t="shared" si="20"/>
        <v>0</v>
      </c>
      <c r="M114">
        <f t="shared" si="21"/>
        <v>0</v>
      </c>
      <c r="N114">
        <f t="shared" si="22"/>
        <v>0</v>
      </c>
      <c r="O114">
        <f t="shared" si="23"/>
        <v>3</v>
      </c>
      <c r="P114">
        <f t="shared" si="24"/>
        <v>3</v>
      </c>
      <c r="Q114">
        <f t="shared" si="25"/>
        <v>0</v>
      </c>
      <c r="R114" t="str">
        <f t="shared" si="26"/>
        <v>00000011</v>
      </c>
      <c r="S114">
        <f t="shared" si="27"/>
        <v>1</v>
      </c>
    </row>
    <row r="115" spans="1:19" x14ac:dyDescent="0.25">
      <c r="A115" t="s">
        <v>54</v>
      </c>
      <c r="B115" s="5" t="str">
        <f>VLOOKUP(I115,KeyValues!$J$2:$K$1401,2)</f>
        <v>Sun Ribbon</v>
      </c>
      <c r="C115">
        <f t="shared" si="14"/>
        <v>1000</v>
      </c>
      <c r="D115">
        <f t="shared" si="15"/>
        <v>1</v>
      </c>
      <c r="E115">
        <f t="shared" si="16"/>
        <v>4</v>
      </c>
      <c r="F115" s="7" t="str">
        <f>VLOOKUP(E115,KeyValues!$A$2:$B71,2)</f>
        <v>Hold item</v>
      </c>
      <c r="G115">
        <f t="shared" si="17"/>
        <v>4</v>
      </c>
      <c r="H115" s="7" t="str">
        <f>VLOOKUP($G115,KeyValues!$S$2:$T$64,2)</f>
        <v>Scarf 1</v>
      </c>
      <c r="I115">
        <f t="shared" si="18"/>
        <v>55</v>
      </c>
      <c r="J115">
        <f t="shared" si="19"/>
        <v>0</v>
      </c>
      <c r="K115" s="8">
        <f>IF(OR($E115=9,$E115=5),VLOOKUP(J115,KeyValues!$D$2:$E$562,2),IF(AND($E115=14,NOT(VLOOKUP(J115,KeyValues!$D$2:$E$562,2) = 0)),"???",0))</f>
        <v>0</v>
      </c>
      <c r="L115">
        <f t="shared" si="20"/>
        <v>0</v>
      </c>
      <c r="M115">
        <f t="shared" si="21"/>
        <v>0</v>
      </c>
      <c r="N115">
        <f t="shared" si="22"/>
        <v>3</v>
      </c>
      <c r="O115">
        <f t="shared" si="23"/>
        <v>3</v>
      </c>
      <c r="P115">
        <f t="shared" si="24"/>
        <v>3</v>
      </c>
      <c r="Q115">
        <f t="shared" si="25"/>
        <v>0</v>
      </c>
      <c r="R115" t="str">
        <f t="shared" si="26"/>
        <v>00000011</v>
      </c>
      <c r="S115">
        <f t="shared" si="27"/>
        <v>1</v>
      </c>
    </row>
    <row r="116" spans="1:19" x14ac:dyDescent="0.25">
      <c r="A116" t="s">
        <v>16</v>
      </c>
      <c r="B116" s="5" t="str">
        <f>VLOOKUP(I116,KeyValues!$J$2:$K$1401,2)</f>
        <v>Heal Ribbon</v>
      </c>
      <c r="C116">
        <f t="shared" si="14"/>
        <v>6500</v>
      </c>
      <c r="D116">
        <f t="shared" si="15"/>
        <v>350</v>
      </c>
      <c r="E116">
        <f t="shared" si="16"/>
        <v>4</v>
      </c>
      <c r="F116" s="7" t="str">
        <f>VLOOKUP(E116,KeyValues!$A$2:$B33,2)</f>
        <v>Hold item</v>
      </c>
      <c r="G116">
        <f t="shared" si="17"/>
        <v>4</v>
      </c>
      <c r="H116" s="7" t="str">
        <f>VLOOKUP($G116,KeyValues!$S$2:$T$64,2)</f>
        <v>Scarf 1</v>
      </c>
      <c r="I116">
        <f t="shared" si="18"/>
        <v>17</v>
      </c>
      <c r="J116">
        <f t="shared" si="19"/>
        <v>0</v>
      </c>
      <c r="K116" s="8">
        <f>IF(OR($E116=9,$E116=5),VLOOKUP(J116,KeyValues!$D$2:$E$562,2),IF(AND($E116=14,NOT(VLOOKUP(J116,KeyValues!$D$2:$E$562,2) = 0)),"???",0))</f>
        <v>0</v>
      </c>
      <c r="L116">
        <f t="shared" si="20"/>
        <v>0</v>
      </c>
      <c r="M116">
        <f t="shared" si="21"/>
        <v>0</v>
      </c>
      <c r="N116">
        <f t="shared" si="22"/>
        <v>4</v>
      </c>
      <c r="O116">
        <f t="shared" si="23"/>
        <v>3</v>
      </c>
      <c r="P116">
        <f t="shared" si="24"/>
        <v>3</v>
      </c>
      <c r="Q116">
        <f t="shared" si="25"/>
        <v>0</v>
      </c>
      <c r="R116" t="str">
        <f t="shared" si="26"/>
        <v>00000011</v>
      </c>
      <c r="S116">
        <f t="shared" si="27"/>
        <v>1</v>
      </c>
    </row>
    <row r="117" spans="1:19" x14ac:dyDescent="0.25">
      <c r="A117" t="s">
        <v>22</v>
      </c>
      <c r="B117" s="5" t="str">
        <f>VLOOKUP(I117,KeyValues!$J$2:$K$1401,2)</f>
        <v>Joy Ribbon</v>
      </c>
      <c r="C117">
        <f t="shared" si="14"/>
        <v>3500</v>
      </c>
      <c r="D117">
        <f t="shared" si="15"/>
        <v>350</v>
      </c>
      <c r="E117">
        <f t="shared" si="16"/>
        <v>4</v>
      </c>
      <c r="F117" s="7" t="str">
        <f>VLOOKUP(E117,KeyValues!$A$2:$B39,2)</f>
        <v>Hold item</v>
      </c>
      <c r="G117">
        <f t="shared" si="17"/>
        <v>4</v>
      </c>
      <c r="H117" s="7" t="str">
        <f>VLOOKUP($G117,KeyValues!$S$2:$T$64,2)</f>
        <v>Scarf 1</v>
      </c>
      <c r="I117">
        <f t="shared" si="18"/>
        <v>23</v>
      </c>
      <c r="J117">
        <f t="shared" si="19"/>
        <v>0</v>
      </c>
      <c r="K117" s="8">
        <f>IF(OR($E117=9,$E117=5),VLOOKUP(J117,KeyValues!$D$2:$E$562,2),IF(AND($E117=14,NOT(VLOOKUP(J117,KeyValues!$D$2:$E$562,2) = 0)),"???",0))</f>
        <v>0</v>
      </c>
      <c r="L117">
        <f t="shared" si="20"/>
        <v>0</v>
      </c>
      <c r="M117">
        <f t="shared" si="21"/>
        <v>0</v>
      </c>
      <c r="N117">
        <f t="shared" si="22"/>
        <v>4</v>
      </c>
      <c r="O117">
        <f t="shared" si="23"/>
        <v>3</v>
      </c>
      <c r="P117">
        <f t="shared" si="24"/>
        <v>3</v>
      </c>
      <c r="Q117">
        <f t="shared" si="25"/>
        <v>0</v>
      </c>
      <c r="R117" t="str">
        <f t="shared" si="26"/>
        <v>00000011</v>
      </c>
      <c r="S117">
        <f t="shared" si="27"/>
        <v>1</v>
      </c>
    </row>
    <row r="118" spans="1:19" x14ac:dyDescent="0.25">
      <c r="A118" t="s">
        <v>31</v>
      </c>
      <c r="B118" s="5" t="str">
        <f>VLOOKUP(I118,KeyValues!$J$2:$K$1401,2)</f>
        <v>Gold Ribbon</v>
      </c>
      <c r="C118">
        <f t="shared" si="14"/>
        <v>4000</v>
      </c>
      <c r="D118">
        <f t="shared" si="15"/>
        <v>2000</v>
      </c>
      <c r="E118">
        <f t="shared" si="16"/>
        <v>4</v>
      </c>
      <c r="F118" s="7" t="str">
        <f>VLOOKUP(E118,KeyValues!$A$2:$B48,2)</f>
        <v>Hold item</v>
      </c>
      <c r="G118">
        <f t="shared" si="17"/>
        <v>4</v>
      </c>
      <c r="H118" s="7" t="str">
        <f>VLOOKUP($G118,KeyValues!$S$2:$T$64,2)</f>
        <v>Scarf 1</v>
      </c>
      <c r="I118">
        <f t="shared" si="18"/>
        <v>32</v>
      </c>
      <c r="J118">
        <f t="shared" si="19"/>
        <v>0</v>
      </c>
      <c r="K118" s="8">
        <f>IF(OR($E118=9,$E118=5),VLOOKUP(J118,KeyValues!$D$2:$E$562,2),IF(AND($E118=14,NOT(VLOOKUP(J118,KeyValues!$D$2:$E$562,2) = 0)),"???",0))</f>
        <v>0</v>
      </c>
      <c r="L118">
        <f t="shared" si="20"/>
        <v>0</v>
      </c>
      <c r="M118">
        <f t="shared" si="21"/>
        <v>0</v>
      </c>
      <c r="N118">
        <f t="shared" si="22"/>
        <v>4</v>
      </c>
      <c r="O118">
        <f t="shared" si="23"/>
        <v>3</v>
      </c>
      <c r="P118">
        <f t="shared" si="24"/>
        <v>3</v>
      </c>
      <c r="Q118">
        <f t="shared" si="25"/>
        <v>0</v>
      </c>
      <c r="R118" t="str">
        <f t="shared" si="26"/>
        <v>00000011</v>
      </c>
      <c r="S118">
        <f t="shared" si="27"/>
        <v>1</v>
      </c>
    </row>
    <row r="119" spans="1:19" x14ac:dyDescent="0.25">
      <c r="A119" t="s">
        <v>37</v>
      </c>
      <c r="B119" s="5" t="str">
        <f>VLOOKUP(I119,KeyValues!$J$2:$K$1401,2)</f>
        <v>Stamina Band</v>
      </c>
      <c r="C119">
        <f t="shared" si="14"/>
        <v>3500</v>
      </c>
      <c r="D119">
        <f t="shared" si="15"/>
        <v>350</v>
      </c>
      <c r="E119">
        <f t="shared" si="16"/>
        <v>4</v>
      </c>
      <c r="F119" s="7" t="str">
        <f>VLOOKUP(E119,KeyValues!$A$2:$B54,2)</f>
        <v>Hold item</v>
      </c>
      <c r="G119">
        <f t="shared" si="17"/>
        <v>4</v>
      </c>
      <c r="H119" s="7" t="str">
        <f>VLOOKUP($G119,KeyValues!$S$2:$T$64,2)</f>
        <v>Scarf 1</v>
      </c>
      <c r="I119">
        <f t="shared" si="18"/>
        <v>38</v>
      </c>
      <c r="J119">
        <f t="shared" si="19"/>
        <v>0</v>
      </c>
      <c r="K119" s="8">
        <f>IF(OR($E119=9,$E119=5),VLOOKUP(J119,KeyValues!$D$2:$E$562,2),IF(AND($E119=14,NOT(VLOOKUP(J119,KeyValues!$D$2:$E$562,2) = 0)),"???",0))</f>
        <v>0</v>
      </c>
      <c r="L119">
        <f t="shared" si="20"/>
        <v>0</v>
      </c>
      <c r="M119">
        <f t="shared" si="21"/>
        <v>0</v>
      </c>
      <c r="N119">
        <f t="shared" si="22"/>
        <v>4</v>
      </c>
      <c r="O119">
        <f t="shared" si="23"/>
        <v>3</v>
      </c>
      <c r="P119">
        <f t="shared" si="24"/>
        <v>3</v>
      </c>
      <c r="Q119">
        <f t="shared" si="25"/>
        <v>0</v>
      </c>
      <c r="R119" t="str">
        <f t="shared" si="26"/>
        <v>00000011</v>
      </c>
      <c r="S119">
        <f t="shared" si="27"/>
        <v>1</v>
      </c>
    </row>
    <row r="120" spans="1:19" x14ac:dyDescent="0.25">
      <c r="A120" t="s">
        <v>38</v>
      </c>
      <c r="B120" s="5" t="str">
        <f>VLOOKUP(I120,KeyValues!$J$2:$K$1401,2)</f>
        <v>Plain Ribbon</v>
      </c>
      <c r="C120">
        <f t="shared" si="14"/>
        <v>100</v>
      </c>
      <c r="D120">
        <f t="shared" si="15"/>
        <v>10</v>
      </c>
      <c r="E120">
        <f t="shared" si="16"/>
        <v>4</v>
      </c>
      <c r="F120" s="7" t="str">
        <f>VLOOKUP(E120,KeyValues!$A$2:$B55,2)</f>
        <v>Hold item</v>
      </c>
      <c r="G120">
        <f t="shared" si="17"/>
        <v>4</v>
      </c>
      <c r="H120" s="7" t="str">
        <f>VLOOKUP($G120,KeyValues!$S$2:$T$64,2)</f>
        <v>Scarf 1</v>
      </c>
      <c r="I120">
        <f t="shared" si="18"/>
        <v>39</v>
      </c>
      <c r="J120">
        <f t="shared" si="19"/>
        <v>0</v>
      </c>
      <c r="K120" s="8">
        <f>IF(OR($E120=9,$E120=5),VLOOKUP(J120,KeyValues!$D$2:$E$562,2),IF(AND($E120=14,NOT(VLOOKUP(J120,KeyValues!$D$2:$E$562,2) = 0)),"???",0))</f>
        <v>0</v>
      </c>
      <c r="L120">
        <f t="shared" si="20"/>
        <v>0</v>
      </c>
      <c r="M120">
        <f t="shared" si="21"/>
        <v>0</v>
      </c>
      <c r="N120">
        <f t="shared" si="22"/>
        <v>4</v>
      </c>
      <c r="O120">
        <f t="shared" si="23"/>
        <v>3</v>
      </c>
      <c r="P120">
        <f t="shared" si="24"/>
        <v>3</v>
      </c>
      <c r="Q120">
        <f t="shared" si="25"/>
        <v>0</v>
      </c>
      <c r="R120" t="str">
        <f t="shared" si="26"/>
        <v>00000011</v>
      </c>
      <c r="S120">
        <f t="shared" si="27"/>
        <v>1</v>
      </c>
    </row>
    <row r="121" spans="1:19" x14ac:dyDescent="0.25">
      <c r="A121" t="s">
        <v>44</v>
      </c>
      <c r="B121" s="5" t="str">
        <f>VLOOKUP(I121,KeyValues!$J$2:$K$1401,2)</f>
        <v>Bounce Band</v>
      </c>
      <c r="C121">
        <f t="shared" si="14"/>
        <v>3500</v>
      </c>
      <c r="D121">
        <f t="shared" si="15"/>
        <v>350</v>
      </c>
      <c r="E121">
        <f t="shared" si="16"/>
        <v>4</v>
      </c>
      <c r="F121" s="7" t="str">
        <f>VLOOKUP(E121,KeyValues!$A$2:$B61,2)</f>
        <v>Hold item</v>
      </c>
      <c r="G121">
        <f t="shared" si="17"/>
        <v>4</v>
      </c>
      <c r="H121" s="7" t="str">
        <f>VLOOKUP($G121,KeyValues!$S$2:$T$64,2)</f>
        <v>Scarf 1</v>
      </c>
      <c r="I121">
        <f t="shared" si="18"/>
        <v>45</v>
      </c>
      <c r="J121">
        <f t="shared" si="19"/>
        <v>0</v>
      </c>
      <c r="K121" s="8">
        <f>IF(OR($E121=9,$E121=5),VLOOKUP(J121,KeyValues!$D$2:$E$562,2),IF(AND($E121=14,NOT(VLOOKUP(J121,KeyValues!$D$2:$E$562,2) = 0)),"???",0))</f>
        <v>0</v>
      </c>
      <c r="L121">
        <f t="shared" si="20"/>
        <v>0</v>
      </c>
      <c r="M121">
        <f t="shared" si="21"/>
        <v>0</v>
      </c>
      <c r="N121">
        <f t="shared" si="22"/>
        <v>4</v>
      </c>
      <c r="O121">
        <f t="shared" si="23"/>
        <v>3</v>
      </c>
      <c r="P121">
        <f t="shared" si="24"/>
        <v>3</v>
      </c>
      <c r="Q121">
        <f t="shared" si="25"/>
        <v>0</v>
      </c>
      <c r="R121" t="str">
        <f t="shared" si="26"/>
        <v>00000011</v>
      </c>
      <c r="S121">
        <f t="shared" si="27"/>
        <v>1</v>
      </c>
    </row>
    <row r="122" spans="1:19" x14ac:dyDescent="0.25">
      <c r="A122" t="s">
        <v>52</v>
      </c>
      <c r="B122" s="5" t="str">
        <f>VLOOKUP(I122,KeyValues!$J$2:$K$1401,2)</f>
        <v>Friend Bow</v>
      </c>
      <c r="C122">
        <f t="shared" si="14"/>
        <v>6500</v>
      </c>
      <c r="D122">
        <f t="shared" si="15"/>
        <v>650</v>
      </c>
      <c r="E122">
        <f t="shared" si="16"/>
        <v>4</v>
      </c>
      <c r="F122" s="7" t="str">
        <f>VLOOKUP(E122,KeyValues!$A$2:$B69,2)</f>
        <v>Hold item</v>
      </c>
      <c r="G122">
        <f t="shared" si="17"/>
        <v>4</v>
      </c>
      <c r="H122" s="7" t="str">
        <f>VLOOKUP($G122,KeyValues!$S$2:$T$64,2)</f>
        <v>Scarf 1</v>
      </c>
      <c r="I122">
        <f t="shared" si="18"/>
        <v>53</v>
      </c>
      <c r="J122">
        <f t="shared" si="19"/>
        <v>0</v>
      </c>
      <c r="K122" s="8">
        <f>IF(OR($E122=9,$E122=5),VLOOKUP(J122,KeyValues!$D$2:$E$562,2),IF(AND($E122=14,NOT(VLOOKUP(J122,KeyValues!$D$2:$E$562,2) = 0)),"???",0))</f>
        <v>0</v>
      </c>
      <c r="L122">
        <f t="shared" si="20"/>
        <v>0</v>
      </c>
      <c r="M122">
        <f t="shared" si="21"/>
        <v>0</v>
      </c>
      <c r="N122">
        <f t="shared" si="22"/>
        <v>4</v>
      </c>
      <c r="O122">
        <f t="shared" si="23"/>
        <v>3</v>
      </c>
      <c r="P122">
        <f t="shared" si="24"/>
        <v>3</v>
      </c>
      <c r="Q122">
        <f t="shared" si="25"/>
        <v>0</v>
      </c>
      <c r="R122" t="str">
        <f t="shared" si="26"/>
        <v>00000011</v>
      </c>
      <c r="S122">
        <f t="shared" si="27"/>
        <v>1</v>
      </c>
    </row>
    <row r="123" spans="1:19" x14ac:dyDescent="0.25">
      <c r="A123" t="s">
        <v>15</v>
      </c>
      <c r="B123" s="5" t="str">
        <f>VLOOKUP(I123,KeyValues!$J$2:$K$1401,2)</f>
        <v>Mobile Scarf</v>
      </c>
      <c r="C123">
        <f t="shared" si="14"/>
        <v>8500</v>
      </c>
      <c r="D123">
        <f t="shared" si="15"/>
        <v>300</v>
      </c>
      <c r="E123">
        <f t="shared" si="16"/>
        <v>4</v>
      </c>
      <c r="F123" s="7" t="str">
        <f>VLOOKUP(E123,KeyValues!$A$2:$B32,2)</f>
        <v>Hold item</v>
      </c>
      <c r="G123">
        <f t="shared" si="17"/>
        <v>4</v>
      </c>
      <c r="H123" s="7" t="str">
        <f>VLOOKUP($G123,KeyValues!$S$2:$T$64,2)</f>
        <v>Scarf 1</v>
      </c>
      <c r="I123">
        <f t="shared" si="18"/>
        <v>16</v>
      </c>
      <c r="J123">
        <f t="shared" si="19"/>
        <v>0</v>
      </c>
      <c r="K123" s="8">
        <f>IF(OR($E123=9,$E123=5),VLOOKUP(J123,KeyValues!$D$2:$E$562,2),IF(AND($E123=14,NOT(VLOOKUP(J123,KeyValues!$D$2:$E$562,2) = 0)),"???",0))</f>
        <v>0</v>
      </c>
      <c r="L123">
        <f t="shared" si="20"/>
        <v>0</v>
      </c>
      <c r="M123">
        <f t="shared" si="21"/>
        <v>0</v>
      </c>
      <c r="N123">
        <f t="shared" si="22"/>
        <v>4</v>
      </c>
      <c r="O123">
        <f t="shared" si="23"/>
        <v>12</v>
      </c>
      <c r="P123">
        <f t="shared" si="24"/>
        <v>3</v>
      </c>
      <c r="Q123">
        <f t="shared" si="25"/>
        <v>0</v>
      </c>
      <c r="R123" t="str">
        <f t="shared" si="26"/>
        <v>00000011</v>
      </c>
      <c r="S123">
        <f t="shared" si="27"/>
        <v>1</v>
      </c>
    </row>
    <row r="124" spans="1:19" x14ac:dyDescent="0.25">
      <c r="A124" t="s">
        <v>17</v>
      </c>
      <c r="B124" s="5" t="str">
        <f>VLOOKUP(I124,KeyValues!$J$2:$K$1401,2)</f>
        <v>Twist Band</v>
      </c>
      <c r="C124">
        <f t="shared" si="14"/>
        <v>3500</v>
      </c>
      <c r="D124">
        <f t="shared" si="15"/>
        <v>400</v>
      </c>
      <c r="E124">
        <f t="shared" si="16"/>
        <v>4</v>
      </c>
      <c r="F124" s="7" t="str">
        <f>VLOOKUP(E124,KeyValues!$A$2:$B34,2)</f>
        <v>Hold item</v>
      </c>
      <c r="G124">
        <f t="shared" si="17"/>
        <v>4</v>
      </c>
      <c r="H124" s="7" t="str">
        <f>VLOOKUP($G124,KeyValues!$S$2:$T$64,2)</f>
        <v>Scarf 1</v>
      </c>
      <c r="I124">
        <f t="shared" si="18"/>
        <v>18</v>
      </c>
      <c r="J124">
        <f t="shared" si="19"/>
        <v>0</v>
      </c>
      <c r="K124" s="8">
        <f>IF(OR($E124=9,$E124=5),VLOOKUP(J124,KeyValues!$D$2:$E$562,2),IF(AND($E124=14,NOT(VLOOKUP(J124,KeyValues!$D$2:$E$562,2) = 0)),"???",0))</f>
        <v>0</v>
      </c>
      <c r="L124">
        <f t="shared" si="20"/>
        <v>0</v>
      </c>
      <c r="M124">
        <f t="shared" si="21"/>
        <v>0</v>
      </c>
      <c r="N124">
        <f t="shared" si="22"/>
        <v>4</v>
      </c>
      <c r="O124">
        <f t="shared" si="23"/>
        <v>12</v>
      </c>
      <c r="P124">
        <f t="shared" si="24"/>
        <v>3</v>
      </c>
      <c r="Q124">
        <f t="shared" si="25"/>
        <v>0</v>
      </c>
      <c r="R124" t="str">
        <f t="shared" si="26"/>
        <v>00000011</v>
      </c>
      <c r="S124">
        <f t="shared" si="27"/>
        <v>1</v>
      </c>
    </row>
    <row r="125" spans="1:19" x14ac:dyDescent="0.25">
      <c r="A125" t="s">
        <v>20</v>
      </c>
      <c r="B125" s="5" t="str">
        <f>VLOOKUP(I125,KeyValues!$J$2:$K$1401,2)</f>
        <v>No-Stick Cap</v>
      </c>
      <c r="C125">
        <f t="shared" si="14"/>
        <v>8000</v>
      </c>
      <c r="D125">
        <f t="shared" si="15"/>
        <v>550</v>
      </c>
      <c r="E125">
        <f t="shared" si="16"/>
        <v>4</v>
      </c>
      <c r="F125" s="7" t="str">
        <f>VLOOKUP(E125,KeyValues!$A$2:$B37,2)</f>
        <v>Hold item</v>
      </c>
      <c r="G125">
        <f t="shared" si="17"/>
        <v>4</v>
      </c>
      <c r="H125" s="7" t="str">
        <f>VLOOKUP($G125,KeyValues!$S$2:$T$64,2)</f>
        <v>Scarf 1</v>
      </c>
      <c r="I125">
        <f t="shared" si="18"/>
        <v>21</v>
      </c>
      <c r="J125">
        <f t="shared" si="19"/>
        <v>0</v>
      </c>
      <c r="K125" s="8">
        <f>IF(OR($E125=9,$E125=5),VLOOKUP(J125,KeyValues!$D$2:$E$562,2),IF(AND($E125=14,NOT(VLOOKUP(J125,KeyValues!$D$2:$E$562,2) = 0)),"???",0))</f>
        <v>0</v>
      </c>
      <c r="L125">
        <f t="shared" si="20"/>
        <v>0</v>
      </c>
      <c r="M125">
        <f t="shared" si="21"/>
        <v>0</v>
      </c>
      <c r="N125">
        <f t="shared" si="22"/>
        <v>4</v>
      </c>
      <c r="O125">
        <f t="shared" si="23"/>
        <v>12</v>
      </c>
      <c r="P125">
        <f t="shared" si="24"/>
        <v>3</v>
      </c>
      <c r="Q125">
        <f t="shared" si="25"/>
        <v>0</v>
      </c>
      <c r="R125" t="str">
        <f t="shared" si="26"/>
        <v>00000011</v>
      </c>
      <c r="S125">
        <f t="shared" si="27"/>
        <v>1</v>
      </c>
    </row>
    <row r="126" spans="1:19" x14ac:dyDescent="0.25">
      <c r="A126" t="s">
        <v>21</v>
      </c>
      <c r="B126" s="5" t="str">
        <f>VLOOKUP(I126,KeyValues!$J$2:$K$1401,2)</f>
        <v>Pierce Band</v>
      </c>
      <c r="C126">
        <f t="shared" si="14"/>
        <v>8000</v>
      </c>
      <c r="D126">
        <f t="shared" si="15"/>
        <v>600</v>
      </c>
      <c r="E126">
        <f t="shared" si="16"/>
        <v>4</v>
      </c>
      <c r="F126" s="7" t="str">
        <f>VLOOKUP(E126,KeyValues!$A$2:$B38,2)</f>
        <v>Hold item</v>
      </c>
      <c r="G126">
        <f t="shared" si="17"/>
        <v>4</v>
      </c>
      <c r="H126" s="7" t="str">
        <f>VLOOKUP($G126,KeyValues!$S$2:$T$64,2)</f>
        <v>Scarf 1</v>
      </c>
      <c r="I126">
        <f t="shared" si="18"/>
        <v>22</v>
      </c>
      <c r="J126">
        <f t="shared" si="19"/>
        <v>0</v>
      </c>
      <c r="K126" s="8">
        <f>IF(OR($E126=9,$E126=5),VLOOKUP(J126,KeyValues!$D$2:$E$562,2),IF(AND($E126=14,NOT(VLOOKUP(J126,KeyValues!$D$2:$E$562,2) = 0)),"???",0))</f>
        <v>0</v>
      </c>
      <c r="L126">
        <f t="shared" si="20"/>
        <v>0</v>
      </c>
      <c r="M126">
        <f t="shared" si="21"/>
        <v>0</v>
      </c>
      <c r="N126">
        <f t="shared" si="22"/>
        <v>4</v>
      </c>
      <c r="O126">
        <f t="shared" si="23"/>
        <v>12</v>
      </c>
      <c r="P126">
        <f t="shared" si="24"/>
        <v>3</v>
      </c>
      <c r="Q126">
        <f t="shared" si="25"/>
        <v>0</v>
      </c>
      <c r="R126" t="str">
        <f t="shared" si="26"/>
        <v>00000011</v>
      </c>
      <c r="S126">
        <f t="shared" si="27"/>
        <v>1</v>
      </c>
    </row>
    <row r="127" spans="1:19" x14ac:dyDescent="0.25">
      <c r="A127" t="s">
        <v>24</v>
      </c>
      <c r="B127" s="5" t="str">
        <f>VLOOKUP(I127,KeyValues!$J$2:$K$1401,2)</f>
        <v>Persim Band</v>
      </c>
      <c r="C127">
        <f t="shared" si="14"/>
        <v>4500</v>
      </c>
      <c r="D127">
        <f t="shared" si="15"/>
        <v>450</v>
      </c>
      <c r="E127">
        <f t="shared" si="16"/>
        <v>4</v>
      </c>
      <c r="F127" s="7" t="str">
        <f>VLOOKUP(E127,KeyValues!$A$2:$B41,2)</f>
        <v>Hold item</v>
      </c>
      <c r="G127">
        <f t="shared" si="17"/>
        <v>4</v>
      </c>
      <c r="H127" s="7" t="str">
        <f>VLOOKUP($G127,KeyValues!$S$2:$T$64,2)</f>
        <v>Scarf 1</v>
      </c>
      <c r="I127">
        <f t="shared" si="18"/>
        <v>25</v>
      </c>
      <c r="J127">
        <f t="shared" si="19"/>
        <v>0</v>
      </c>
      <c r="K127" s="8">
        <f>IF(OR($E127=9,$E127=5),VLOOKUP(J127,KeyValues!$D$2:$E$562,2),IF(AND($E127=14,NOT(VLOOKUP(J127,KeyValues!$D$2:$E$562,2) = 0)),"???",0))</f>
        <v>0</v>
      </c>
      <c r="L127">
        <f t="shared" si="20"/>
        <v>0</v>
      </c>
      <c r="M127">
        <f t="shared" si="21"/>
        <v>0</v>
      </c>
      <c r="N127">
        <f t="shared" si="22"/>
        <v>4</v>
      </c>
      <c r="O127">
        <f t="shared" si="23"/>
        <v>12</v>
      </c>
      <c r="P127">
        <f t="shared" si="24"/>
        <v>3</v>
      </c>
      <c r="Q127">
        <f t="shared" si="25"/>
        <v>0</v>
      </c>
      <c r="R127" t="str">
        <f t="shared" si="26"/>
        <v>00000011</v>
      </c>
      <c r="S127">
        <f t="shared" si="27"/>
        <v>1</v>
      </c>
    </row>
    <row r="128" spans="1:19" x14ac:dyDescent="0.25">
      <c r="A128" t="s">
        <v>25</v>
      </c>
      <c r="B128" s="5" t="str">
        <f>VLOOKUP(I128,KeyValues!$J$2:$K$1401,2)</f>
        <v>Power Band</v>
      </c>
      <c r="C128">
        <f t="shared" si="14"/>
        <v>2500</v>
      </c>
      <c r="D128">
        <f t="shared" si="15"/>
        <v>250</v>
      </c>
      <c r="E128">
        <f t="shared" si="16"/>
        <v>4</v>
      </c>
      <c r="F128" s="7" t="str">
        <f>VLOOKUP(E128,KeyValues!$A$2:$B42,2)</f>
        <v>Hold item</v>
      </c>
      <c r="G128">
        <f t="shared" si="17"/>
        <v>4</v>
      </c>
      <c r="H128" s="7" t="str">
        <f>VLOOKUP($G128,KeyValues!$S$2:$T$64,2)</f>
        <v>Scarf 1</v>
      </c>
      <c r="I128">
        <f t="shared" si="18"/>
        <v>26</v>
      </c>
      <c r="J128">
        <f t="shared" si="19"/>
        <v>0</v>
      </c>
      <c r="K128" s="8">
        <f>IF(OR($E128=9,$E128=5),VLOOKUP(J128,KeyValues!$D$2:$E$562,2),IF(AND($E128=14,NOT(VLOOKUP(J128,KeyValues!$D$2:$E$562,2) = 0)),"???",0))</f>
        <v>0</v>
      </c>
      <c r="L128">
        <f t="shared" si="20"/>
        <v>0</v>
      </c>
      <c r="M128">
        <f t="shared" si="21"/>
        <v>0</v>
      </c>
      <c r="N128">
        <f t="shared" si="22"/>
        <v>4</v>
      </c>
      <c r="O128">
        <f t="shared" si="23"/>
        <v>12</v>
      </c>
      <c r="P128">
        <f t="shared" si="24"/>
        <v>3</v>
      </c>
      <c r="Q128">
        <f t="shared" si="25"/>
        <v>0</v>
      </c>
      <c r="R128" t="str">
        <f t="shared" si="26"/>
        <v>00000011</v>
      </c>
      <c r="S128">
        <f t="shared" si="27"/>
        <v>1</v>
      </c>
    </row>
    <row r="129" spans="1:19" x14ac:dyDescent="0.25">
      <c r="A129" t="s">
        <v>26</v>
      </c>
      <c r="B129" s="5" t="str">
        <f>VLOOKUP(I129,KeyValues!$J$2:$K$1401,2)</f>
        <v>Pecha Scarf</v>
      </c>
      <c r="C129">
        <f t="shared" si="14"/>
        <v>3500</v>
      </c>
      <c r="D129">
        <f t="shared" si="15"/>
        <v>350</v>
      </c>
      <c r="E129">
        <f t="shared" si="16"/>
        <v>4</v>
      </c>
      <c r="F129" s="7" t="str">
        <f>VLOOKUP(E129,KeyValues!$A$2:$B43,2)</f>
        <v>Hold item</v>
      </c>
      <c r="G129">
        <f t="shared" si="17"/>
        <v>4</v>
      </c>
      <c r="H129" s="7" t="str">
        <f>VLOOKUP($G129,KeyValues!$S$2:$T$64,2)</f>
        <v>Scarf 1</v>
      </c>
      <c r="I129">
        <f t="shared" si="18"/>
        <v>27</v>
      </c>
      <c r="J129">
        <f t="shared" si="19"/>
        <v>0</v>
      </c>
      <c r="K129" s="8">
        <f>IF(OR($E129=9,$E129=5),VLOOKUP(J129,KeyValues!$D$2:$E$562,2),IF(AND($E129=14,NOT(VLOOKUP(J129,KeyValues!$D$2:$E$562,2) = 0)),"???",0))</f>
        <v>0</v>
      </c>
      <c r="L129">
        <f t="shared" si="20"/>
        <v>0</v>
      </c>
      <c r="M129">
        <f t="shared" si="21"/>
        <v>0</v>
      </c>
      <c r="N129">
        <f t="shared" si="22"/>
        <v>4</v>
      </c>
      <c r="O129">
        <f t="shared" si="23"/>
        <v>12</v>
      </c>
      <c r="P129">
        <f t="shared" si="24"/>
        <v>3</v>
      </c>
      <c r="Q129">
        <f t="shared" si="25"/>
        <v>0</v>
      </c>
      <c r="R129" t="str">
        <f t="shared" si="26"/>
        <v>00000011</v>
      </c>
      <c r="S129">
        <f t="shared" si="27"/>
        <v>1</v>
      </c>
    </row>
    <row r="130" spans="1:19" x14ac:dyDescent="0.25">
      <c r="A130" t="s">
        <v>28</v>
      </c>
      <c r="B130" s="5" t="str">
        <f>VLOOKUP(I130,KeyValues!$J$2:$K$1401,2)</f>
        <v>Warp Scarf</v>
      </c>
      <c r="C130">
        <f t="shared" ref="C130:C193" si="28">HEX2DEC(MID($A130,4,2)&amp;MID($A130,1,2))</f>
        <v>1200</v>
      </c>
      <c r="D130">
        <f t="shared" ref="D130:D193" si="29">HEX2DEC(MID($A130,10,2)&amp;MID($A130,7,2))</f>
        <v>120</v>
      </c>
      <c r="E130">
        <f t="shared" ref="E130:E193" si="30">HEX2DEC(MID($A130,13,2))</f>
        <v>4</v>
      </c>
      <c r="F130" s="7" t="str">
        <f>VLOOKUP(E130,KeyValues!$A$2:$B45,2)</f>
        <v>Hold item</v>
      </c>
      <c r="G130">
        <f t="shared" ref="G130:G193" si="31">HEX2DEC(MID($A130,16,2))</f>
        <v>4</v>
      </c>
      <c r="H130" s="7" t="str">
        <f>VLOOKUP($G130,KeyValues!$S$2:$T$64,2)</f>
        <v>Scarf 1</v>
      </c>
      <c r="I130">
        <f t="shared" ref="I130:I193" si="32">HEX2DEC(MID($A130,22,2)&amp;MID($A130,19,2))</f>
        <v>29</v>
      </c>
      <c r="J130">
        <f t="shared" ref="J130:J193" si="33">HEX2DEC(MID($A130,28,2)&amp;MID($A130,25,2))</f>
        <v>0</v>
      </c>
      <c r="K130" s="8">
        <f>IF(OR($E130=9,$E130=5),VLOOKUP(J130,KeyValues!$D$2:$E$562,2),IF(AND($E130=14,NOT(VLOOKUP(J130,KeyValues!$D$2:$E$562,2) = 0)),"???",0))</f>
        <v>0</v>
      </c>
      <c r="L130">
        <f t="shared" ref="L130:L193" si="34">HEX2DEC(MID($A130,31,2))</f>
        <v>0</v>
      </c>
      <c r="M130">
        <f t="shared" ref="M130:M193" si="35">HEX2DEC(MID($A130,34,2))</f>
        <v>0</v>
      </c>
      <c r="N130">
        <f t="shared" ref="N130:N193" si="36">HEX2DEC(MID($A130,37,2))</f>
        <v>4</v>
      </c>
      <c r="O130">
        <f t="shared" ref="O130:O193" si="37">HEX2DEC(MID($A130,40,2))</f>
        <v>12</v>
      </c>
      <c r="P130">
        <f t="shared" ref="P130:P193" si="38">HEX2DEC(MID($A130,43,2))</f>
        <v>3</v>
      </c>
      <c r="Q130">
        <f t="shared" ref="Q130:Q193" si="39">HEX2DEC(MID($A130,46,2))</f>
        <v>0</v>
      </c>
      <c r="R130" t="str">
        <f t="shared" ref="R130:R193" si="40">DEC2BIN(P130,8)</f>
        <v>00000011</v>
      </c>
      <c r="S130">
        <f t="shared" ref="S130:S193" si="41">VALUE(RIGHT(R130,1))</f>
        <v>1</v>
      </c>
    </row>
    <row r="131" spans="1:19" x14ac:dyDescent="0.25">
      <c r="A131" t="s">
        <v>29</v>
      </c>
      <c r="B131" s="5" t="str">
        <f>VLOOKUP(I131,KeyValues!$J$2:$K$1401,2)</f>
        <v>Tight Belt</v>
      </c>
      <c r="C131">
        <f t="shared" si="28"/>
        <v>8000</v>
      </c>
      <c r="D131">
        <f t="shared" si="29"/>
        <v>800</v>
      </c>
      <c r="E131">
        <f t="shared" si="30"/>
        <v>4</v>
      </c>
      <c r="F131" s="7" t="str">
        <f>VLOOKUP(E131,KeyValues!$A$2:$B46,2)</f>
        <v>Hold item</v>
      </c>
      <c r="G131">
        <f t="shared" si="31"/>
        <v>4</v>
      </c>
      <c r="H131" s="7" t="str">
        <f>VLOOKUP($G131,KeyValues!$S$2:$T$64,2)</f>
        <v>Scarf 1</v>
      </c>
      <c r="I131">
        <f t="shared" si="32"/>
        <v>30</v>
      </c>
      <c r="J131">
        <f t="shared" si="33"/>
        <v>0</v>
      </c>
      <c r="K131" s="8">
        <f>IF(OR($E131=9,$E131=5),VLOOKUP(J131,KeyValues!$D$2:$E$562,2),IF(AND($E131=14,NOT(VLOOKUP(J131,KeyValues!$D$2:$E$562,2) = 0)),"???",0))</f>
        <v>0</v>
      </c>
      <c r="L131">
        <f t="shared" si="34"/>
        <v>0</v>
      </c>
      <c r="M131">
        <f t="shared" si="35"/>
        <v>0</v>
      </c>
      <c r="N131">
        <f t="shared" si="36"/>
        <v>4</v>
      </c>
      <c r="O131">
        <f t="shared" si="37"/>
        <v>12</v>
      </c>
      <c r="P131">
        <f t="shared" si="38"/>
        <v>3</v>
      </c>
      <c r="Q131">
        <f t="shared" si="39"/>
        <v>0</v>
      </c>
      <c r="R131" t="str">
        <f t="shared" si="40"/>
        <v>00000011</v>
      </c>
      <c r="S131">
        <f t="shared" si="41"/>
        <v>1</v>
      </c>
    </row>
    <row r="132" spans="1:19" x14ac:dyDescent="0.25">
      <c r="A132" t="s">
        <v>30</v>
      </c>
      <c r="B132" s="5" t="str">
        <f>VLOOKUP(I132,KeyValues!$J$2:$K$1401,2)</f>
        <v>Sneak Scarf</v>
      </c>
      <c r="C132">
        <f t="shared" si="28"/>
        <v>8000</v>
      </c>
      <c r="D132">
        <f t="shared" si="29"/>
        <v>800</v>
      </c>
      <c r="E132">
        <f t="shared" si="30"/>
        <v>4</v>
      </c>
      <c r="F132" s="7" t="str">
        <f>VLOOKUP(E132,KeyValues!$A$2:$B47,2)</f>
        <v>Hold item</v>
      </c>
      <c r="G132">
        <f t="shared" si="31"/>
        <v>4</v>
      </c>
      <c r="H132" s="7" t="str">
        <f>VLOOKUP($G132,KeyValues!$S$2:$T$64,2)</f>
        <v>Scarf 1</v>
      </c>
      <c r="I132">
        <f t="shared" si="32"/>
        <v>31</v>
      </c>
      <c r="J132">
        <f t="shared" si="33"/>
        <v>0</v>
      </c>
      <c r="K132" s="8">
        <f>IF(OR($E132=9,$E132=5),VLOOKUP(J132,KeyValues!$D$2:$E$562,2),IF(AND($E132=14,NOT(VLOOKUP(J132,KeyValues!$D$2:$E$562,2) = 0)),"???",0))</f>
        <v>0</v>
      </c>
      <c r="L132">
        <f t="shared" si="34"/>
        <v>0</v>
      </c>
      <c r="M132">
        <f t="shared" si="35"/>
        <v>0</v>
      </c>
      <c r="N132">
        <f t="shared" si="36"/>
        <v>4</v>
      </c>
      <c r="O132">
        <f t="shared" si="37"/>
        <v>12</v>
      </c>
      <c r="P132">
        <f t="shared" si="38"/>
        <v>3</v>
      </c>
      <c r="Q132">
        <f t="shared" si="39"/>
        <v>0</v>
      </c>
      <c r="R132" t="str">
        <f t="shared" si="40"/>
        <v>00000011</v>
      </c>
      <c r="S132">
        <f t="shared" si="41"/>
        <v>1</v>
      </c>
    </row>
    <row r="133" spans="1:19" x14ac:dyDescent="0.25">
      <c r="A133" t="s">
        <v>34</v>
      </c>
      <c r="B133" s="5" t="str">
        <f>VLOOKUP(I133,KeyValues!$J$2:$K$1401,2)</f>
        <v>Trap Scarf</v>
      </c>
      <c r="C133">
        <f t="shared" si="28"/>
        <v>8000</v>
      </c>
      <c r="D133">
        <f t="shared" si="29"/>
        <v>800</v>
      </c>
      <c r="E133">
        <f t="shared" si="30"/>
        <v>4</v>
      </c>
      <c r="F133" s="7" t="str">
        <f>VLOOKUP(E133,KeyValues!$A$2:$B51,2)</f>
        <v>Hold item</v>
      </c>
      <c r="G133">
        <f t="shared" si="31"/>
        <v>4</v>
      </c>
      <c r="H133" s="7" t="str">
        <f>VLOOKUP($G133,KeyValues!$S$2:$T$64,2)</f>
        <v>Scarf 1</v>
      </c>
      <c r="I133">
        <f t="shared" si="32"/>
        <v>35</v>
      </c>
      <c r="J133">
        <f t="shared" si="33"/>
        <v>0</v>
      </c>
      <c r="K133" s="8">
        <f>IF(OR($E133=9,$E133=5),VLOOKUP(J133,KeyValues!$D$2:$E$562,2),IF(AND($E133=14,NOT(VLOOKUP(J133,KeyValues!$D$2:$E$562,2) = 0)),"???",0))</f>
        <v>0</v>
      </c>
      <c r="L133">
        <f t="shared" si="34"/>
        <v>0</v>
      </c>
      <c r="M133">
        <f t="shared" si="35"/>
        <v>0</v>
      </c>
      <c r="N133">
        <f t="shared" si="36"/>
        <v>4</v>
      </c>
      <c r="O133">
        <f t="shared" si="37"/>
        <v>12</v>
      </c>
      <c r="P133">
        <f t="shared" si="38"/>
        <v>3</v>
      </c>
      <c r="Q133">
        <f t="shared" si="39"/>
        <v>0</v>
      </c>
      <c r="R133" t="str">
        <f t="shared" si="40"/>
        <v>00000011</v>
      </c>
      <c r="S133">
        <f t="shared" si="41"/>
        <v>1</v>
      </c>
    </row>
    <row r="134" spans="1:19" x14ac:dyDescent="0.25">
      <c r="A134" t="s">
        <v>35</v>
      </c>
      <c r="B134" s="5" t="str">
        <f>VLOOKUP(I134,KeyValues!$J$2:$K$1401,2)</f>
        <v>Racket Band</v>
      </c>
      <c r="C134">
        <f t="shared" si="28"/>
        <v>3000</v>
      </c>
      <c r="D134">
        <f t="shared" si="29"/>
        <v>300</v>
      </c>
      <c r="E134">
        <f t="shared" si="30"/>
        <v>4</v>
      </c>
      <c r="F134" s="7" t="str">
        <f>VLOOKUP(E134,KeyValues!$A$2:$B52,2)</f>
        <v>Hold item</v>
      </c>
      <c r="G134">
        <f t="shared" si="31"/>
        <v>4</v>
      </c>
      <c r="H134" s="7" t="str">
        <f>VLOOKUP($G134,KeyValues!$S$2:$T$64,2)</f>
        <v>Scarf 1</v>
      </c>
      <c r="I134">
        <f t="shared" si="32"/>
        <v>36</v>
      </c>
      <c r="J134">
        <f t="shared" si="33"/>
        <v>0</v>
      </c>
      <c r="K134" s="8">
        <f>IF(OR($E134=9,$E134=5),VLOOKUP(J134,KeyValues!$D$2:$E$562,2),IF(AND($E134=14,NOT(VLOOKUP(J134,KeyValues!$D$2:$E$562,2) = 0)),"???",0))</f>
        <v>0</v>
      </c>
      <c r="L134">
        <f t="shared" si="34"/>
        <v>0</v>
      </c>
      <c r="M134">
        <f t="shared" si="35"/>
        <v>0</v>
      </c>
      <c r="N134">
        <f t="shared" si="36"/>
        <v>4</v>
      </c>
      <c r="O134">
        <f t="shared" si="37"/>
        <v>12</v>
      </c>
      <c r="P134">
        <f t="shared" si="38"/>
        <v>3</v>
      </c>
      <c r="Q134">
        <f t="shared" si="39"/>
        <v>0</v>
      </c>
      <c r="R134" t="str">
        <f t="shared" si="40"/>
        <v>00000011</v>
      </c>
      <c r="S134">
        <f t="shared" si="41"/>
        <v>1</v>
      </c>
    </row>
    <row r="135" spans="1:19" x14ac:dyDescent="0.25">
      <c r="A135" t="s">
        <v>36</v>
      </c>
      <c r="B135" s="5" t="str">
        <f>VLOOKUP(I135,KeyValues!$J$2:$K$1401,2)</f>
        <v>Def. Scarf</v>
      </c>
      <c r="C135">
        <f t="shared" si="28"/>
        <v>2500</v>
      </c>
      <c r="D135">
        <f t="shared" si="29"/>
        <v>250</v>
      </c>
      <c r="E135">
        <f t="shared" si="30"/>
        <v>4</v>
      </c>
      <c r="F135" s="7" t="str">
        <f>VLOOKUP(E135,KeyValues!$A$2:$B53,2)</f>
        <v>Hold item</v>
      </c>
      <c r="G135">
        <f t="shared" si="31"/>
        <v>4</v>
      </c>
      <c r="H135" s="7" t="str">
        <f>VLOOKUP($G135,KeyValues!$S$2:$T$64,2)</f>
        <v>Scarf 1</v>
      </c>
      <c r="I135">
        <f t="shared" si="32"/>
        <v>37</v>
      </c>
      <c r="J135">
        <f t="shared" si="33"/>
        <v>0</v>
      </c>
      <c r="K135" s="8">
        <f>IF(OR($E135=9,$E135=5),VLOOKUP(J135,KeyValues!$D$2:$E$562,2),IF(AND($E135=14,NOT(VLOOKUP(J135,KeyValues!$D$2:$E$562,2) = 0)),"???",0))</f>
        <v>0</v>
      </c>
      <c r="L135">
        <f t="shared" si="34"/>
        <v>0</v>
      </c>
      <c r="M135">
        <f t="shared" si="35"/>
        <v>0</v>
      </c>
      <c r="N135">
        <f t="shared" si="36"/>
        <v>4</v>
      </c>
      <c r="O135">
        <f t="shared" si="37"/>
        <v>12</v>
      </c>
      <c r="P135">
        <f t="shared" si="38"/>
        <v>3</v>
      </c>
      <c r="Q135">
        <f t="shared" si="39"/>
        <v>0</v>
      </c>
      <c r="R135" t="str">
        <f t="shared" si="40"/>
        <v>00000011</v>
      </c>
      <c r="S135">
        <f t="shared" si="41"/>
        <v>1</v>
      </c>
    </row>
    <row r="136" spans="1:19" x14ac:dyDescent="0.25">
      <c r="A136" t="s">
        <v>39</v>
      </c>
      <c r="B136" s="5" t="str">
        <f>VLOOKUP(I136,KeyValues!$J$2:$K$1401,2)</f>
        <v>Special Band</v>
      </c>
      <c r="C136">
        <f t="shared" si="28"/>
        <v>3000</v>
      </c>
      <c r="D136">
        <f t="shared" si="29"/>
        <v>300</v>
      </c>
      <c r="E136">
        <f t="shared" si="30"/>
        <v>4</v>
      </c>
      <c r="F136" s="7" t="str">
        <f>VLOOKUP(E136,KeyValues!$A$2:$B56,2)</f>
        <v>Hold item</v>
      </c>
      <c r="G136">
        <f t="shared" si="31"/>
        <v>4</v>
      </c>
      <c r="H136" s="7" t="str">
        <f>VLOOKUP($G136,KeyValues!$S$2:$T$64,2)</f>
        <v>Scarf 1</v>
      </c>
      <c r="I136">
        <f t="shared" si="32"/>
        <v>40</v>
      </c>
      <c r="J136">
        <f t="shared" si="33"/>
        <v>0</v>
      </c>
      <c r="K136" s="8">
        <f>IF(OR($E136=9,$E136=5),VLOOKUP(J136,KeyValues!$D$2:$E$562,2),IF(AND($E136=14,NOT(VLOOKUP(J136,KeyValues!$D$2:$E$562,2) = 0)),"???",0))</f>
        <v>0</v>
      </c>
      <c r="L136">
        <f t="shared" si="34"/>
        <v>0</v>
      </c>
      <c r="M136">
        <f t="shared" si="35"/>
        <v>0</v>
      </c>
      <c r="N136">
        <f t="shared" si="36"/>
        <v>4</v>
      </c>
      <c r="O136">
        <f t="shared" si="37"/>
        <v>12</v>
      </c>
      <c r="P136">
        <f t="shared" si="38"/>
        <v>3</v>
      </c>
      <c r="Q136">
        <f t="shared" si="39"/>
        <v>0</v>
      </c>
      <c r="R136" t="str">
        <f t="shared" si="40"/>
        <v>00000011</v>
      </c>
      <c r="S136">
        <f t="shared" si="41"/>
        <v>1</v>
      </c>
    </row>
    <row r="137" spans="1:19" x14ac:dyDescent="0.25">
      <c r="A137" t="s">
        <v>40</v>
      </c>
      <c r="B137" s="5" t="str">
        <f>VLOOKUP(I137,KeyValues!$J$2:$K$1401,2)</f>
        <v>Zinc Band</v>
      </c>
      <c r="C137">
        <f t="shared" si="28"/>
        <v>3000</v>
      </c>
      <c r="D137">
        <f t="shared" si="29"/>
        <v>300</v>
      </c>
      <c r="E137">
        <f t="shared" si="30"/>
        <v>4</v>
      </c>
      <c r="F137" s="7" t="str">
        <f>VLOOKUP(E137,KeyValues!$A$2:$B57,2)</f>
        <v>Hold item</v>
      </c>
      <c r="G137">
        <f t="shared" si="31"/>
        <v>4</v>
      </c>
      <c r="H137" s="7" t="str">
        <f>VLOOKUP($G137,KeyValues!$S$2:$T$64,2)</f>
        <v>Scarf 1</v>
      </c>
      <c r="I137">
        <f t="shared" si="32"/>
        <v>41</v>
      </c>
      <c r="J137">
        <f t="shared" si="33"/>
        <v>0</v>
      </c>
      <c r="K137" s="8">
        <f>IF(OR($E137=9,$E137=5),VLOOKUP(J137,KeyValues!$D$2:$E$562,2),IF(AND($E137=14,NOT(VLOOKUP(J137,KeyValues!$D$2:$E$562,2) = 0)),"???",0))</f>
        <v>0</v>
      </c>
      <c r="L137">
        <f t="shared" si="34"/>
        <v>0</v>
      </c>
      <c r="M137">
        <f t="shared" si="35"/>
        <v>0</v>
      </c>
      <c r="N137">
        <f t="shared" si="36"/>
        <v>4</v>
      </c>
      <c r="O137">
        <f t="shared" si="37"/>
        <v>12</v>
      </c>
      <c r="P137">
        <f t="shared" si="38"/>
        <v>3</v>
      </c>
      <c r="Q137">
        <f t="shared" si="39"/>
        <v>0</v>
      </c>
      <c r="R137" t="str">
        <f t="shared" si="40"/>
        <v>00000011</v>
      </c>
      <c r="S137">
        <f t="shared" si="41"/>
        <v>1</v>
      </c>
    </row>
    <row r="138" spans="1:19" x14ac:dyDescent="0.25">
      <c r="A138" t="s">
        <v>41</v>
      </c>
      <c r="B138" s="5" t="str">
        <f>VLOOKUP(I138,KeyValues!$J$2:$K$1401,2)</f>
        <v>Detect Band</v>
      </c>
      <c r="C138">
        <f t="shared" si="28"/>
        <v>7500</v>
      </c>
      <c r="D138">
        <f t="shared" si="29"/>
        <v>750</v>
      </c>
      <c r="E138">
        <f t="shared" si="30"/>
        <v>4</v>
      </c>
      <c r="F138" s="7" t="str">
        <f>VLOOKUP(E138,KeyValues!$A$2:$B58,2)</f>
        <v>Hold item</v>
      </c>
      <c r="G138">
        <f t="shared" si="31"/>
        <v>4</v>
      </c>
      <c r="H138" s="7" t="str">
        <f>VLOOKUP($G138,KeyValues!$S$2:$T$64,2)</f>
        <v>Scarf 1</v>
      </c>
      <c r="I138">
        <f t="shared" si="32"/>
        <v>42</v>
      </c>
      <c r="J138">
        <f t="shared" si="33"/>
        <v>0</v>
      </c>
      <c r="K138" s="8">
        <f>IF(OR($E138=9,$E138=5),VLOOKUP(J138,KeyValues!$D$2:$E$562,2),IF(AND($E138=14,NOT(VLOOKUP(J138,KeyValues!$D$2:$E$562,2) = 0)),"???",0))</f>
        <v>0</v>
      </c>
      <c r="L138">
        <f t="shared" si="34"/>
        <v>0</v>
      </c>
      <c r="M138">
        <f t="shared" si="35"/>
        <v>0</v>
      </c>
      <c r="N138">
        <f t="shared" si="36"/>
        <v>4</v>
      </c>
      <c r="O138">
        <f t="shared" si="37"/>
        <v>12</v>
      </c>
      <c r="P138">
        <f t="shared" si="38"/>
        <v>3</v>
      </c>
      <c r="Q138">
        <f t="shared" si="39"/>
        <v>0</v>
      </c>
      <c r="R138" t="str">
        <f t="shared" si="40"/>
        <v>00000011</v>
      </c>
      <c r="S138">
        <f t="shared" si="41"/>
        <v>1</v>
      </c>
    </row>
    <row r="139" spans="1:19" x14ac:dyDescent="0.25">
      <c r="A139" t="s">
        <v>43</v>
      </c>
      <c r="B139" s="5" t="str">
        <f>VLOOKUP(I139,KeyValues!$J$2:$K$1401,2)</f>
        <v>Dodge Scarf</v>
      </c>
      <c r="C139">
        <f t="shared" si="28"/>
        <v>5000</v>
      </c>
      <c r="D139">
        <f t="shared" si="29"/>
        <v>500</v>
      </c>
      <c r="E139">
        <f t="shared" si="30"/>
        <v>4</v>
      </c>
      <c r="F139" s="7" t="str">
        <f>VLOOKUP(E139,KeyValues!$A$2:$B60,2)</f>
        <v>Hold item</v>
      </c>
      <c r="G139">
        <f t="shared" si="31"/>
        <v>4</v>
      </c>
      <c r="H139" s="7" t="str">
        <f>VLOOKUP($G139,KeyValues!$S$2:$T$64,2)</f>
        <v>Scarf 1</v>
      </c>
      <c r="I139">
        <f t="shared" si="32"/>
        <v>44</v>
      </c>
      <c r="J139">
        <f t="shared" si="33"/>
        <v>0</v>
      </c>
      <c r="K139" s="8">
        <f>IF(OR($E139=9,$E139=5),VLOOKUP(J139,KeyValues!$D$2:$E$562,2),IF(AND($E139=14,NOT(VLOOKUP(J139,KeyValues!$D$2:$E$562,2) = 0)),"???",0))</f>
        <v>0</v>
      </c>
      <c r="L139">
        <f t="shared" si="34"/>
        <v>0</v>
      </c>
      <c r="M139">
        <f t="shared" si="35"/>
        <v>0</v>
      </c>
      <c r="N139">
        <f t="shared" si="36"/>
        <v>4</v>
      </c>
      <c r="O139">
        <f t="shared" si="37"/>
        <v>12</v>
      </c>
      <c r="P139">
        <f t="shared" si="38"/>
        <v>3</v>
      </c>
      <c r="Q139">
        <f t="shared" si="39"/>
        <v>0</v>
      </c>
      <c r="R139" t="str">
        <f t="shared" si="40"/>
        <v>00000011</v>
      </c>
      <c r="S139">
        <f t="shared" si="41"/>
        <v>1</v>
      </c>
    </row>
    <row r="140" spans="1:19" x14ac:dyDescent="0.25">
      <c r="A140" t="s">
        <v>45</v>
      </c>
      <c r="B140" s="5" t="str">
        <f>VLOOKUP(I140,KeyValues!$J$2:$K$1401,2)</f>
        <v>Curve Band</v>
      </c>
      <c r="C140">
        <f t="shared" si="28"/>
        <v>2500</v>
      </c>
      <c r="D140">
        <f t="shared" si="29"/>
        <v>250</v>
      </c>
      <c r="E140">
        <f t="shared" si="30"/>
        <v>4</v>
      </c>
      <c r="F140" s="7" t="str">
        <f>VLOOKUP(E140,KeyValues!$A$2:$B62,2)</f>
        <v>Hold item</v>
      </c>
      <c r="G140">
        <f t="shared" si="31"/>
        <v>4</v>
      </c>
      <c r="H140" s="7" t="str">
        <f>VLOOKUP($G140,KeyValues!$S$2:$T$64,2)</f>
        <v>Scarf 1</v>
      </c>
      <c r="I140">
        <f t="shared" si="32"/>
        <v>46</v>
      </c>
      <c r="J140">
        <f t="shared" si="33"/>
        <v>0</v>
      </c>
      <c r="K140" s="8">
        <f>IF(OR($E140=9,$E140=5),VLOOKUP(J140,KeyValues!$D$2:$E$562,2),IF(AND($E140=14,NOT(VLOOKUP(J140,KeyValues!$D$2:$E$562,2) = 0)),"???",0))</f>
        <v>0</v>
      </c>
      <c r="L140">
        <f t="shared" si="34"/>
        <v>0</v>
      </c>
      <c r="M140">
        <f t="shared" si="35"/>
        <v>0</v>
      </c>
      <c r="N140">
        <f t="shared" si="36"/>
        <v>4</v>
      </c>
      <c r="O140">
        <f t="shared" si="37"/>
        <v>12</v>
      </c>
      <c r="P140">
        <f t="shared" si="38"/>
        <v>3</v>
      </c>
      <c r="Q140">
        <f t="shared" si="39"/>
        <v>0</v>
      </c>
      <c r="R140" t="str">
        <f t="shared" si="40"/>
        <v>00000011</v>
      </c>
      <c r="S140">
        <f t="shared" si="41"/>
        <v>1</v>
      </c>
    </row>
    <row r="141" spans="1:19" x14ac:dyDescent="0.25">
      <c r="A141" t="s">
        <v>49</v>
      </c>
      <c r="B141" s="5" t="str">
        <f>VLOOKUP(I141,KeyValues!$J$2:$K$1401,2)</f>
        <v>Munch Belt</v>
      </c>
      <c r="C141">
        <f t="shared" si="28"/>
        <v>2500</v>
      </c>
      <c r="D141">
        <f t="shared" si="29"/>
        <v>250</v>
      </c>
      <c r="E141">
        <f t="shared" si="30"/>
        <v>4</v>
      </c>
      <c r="F141" s="7" t="str">
        <f>VLOOKUP(E141,KeyValues!$A$2:$B66,2)</f>
        <v>Hold item</v>
      </c>
      <c r="G141">
        <f t="shared" si="31"/>
        <v>4</v>
      </c>
      <c r="H141" s="7" t="str">
        <f>VLOOKUP($G141,KeyValues!$S$2:$T$64,2)</f>
        <v>Scarf 1</v>
      </c>
      <c r="I141">
        <f t="shared" si="32"/>
        <v>50</v>
      </c>
      <c r="J141">
        <f t="shared" si="33"/>
        <v>0</v>
      </c>
      <c r="K141" s="8">
        <f>IF(OR($E141=9,$E141=5),VLOOKUP(J141,KeyValues!$D$2:$E$562,2),IF(AND($E141=14,NOT(VLOOKUP(J141,KeyValues!$D$2:$E$562,2) = 0)),"???",0))</f>
        <v>0</v>
      </c>
      <c r="L141">
        <f t="shared" si="34"/>
        <v>0</v>
      </c>
      <c r="M141">
        <f t="shared" si="35"/>
        <v>0</v>
      </c>
      <c r="N141">
        <f t="shared" si="36"/>
        <v>4</v>
      </c>
      <c r="O141">
        <f t="shared" si="37"/>
        <v>12</v>
      </c>
      <c r="P141">
        <f t="shared" si="38"/>
        <v>3</v>
      </c>
      <c r="Q141">
        <f t="shared" si="39"/>
        <v>0</v>
      </c>
      <c r="R141" t="str">
        <f t="shared" si="40"/>
        <v>00000011</v>
      </c>
      <c r="S141">
        <f t="shared" si="41"/>
        <v>1</v>
      </c>
    </row>
    <row r="142" spans="1:19" x14ac:dyDescent="0.25">
      <c r="A142" t="s">
        <v>50</v>
      </c>
      <c r="B142" s="5" t="str">
        <f>VLOOKUP(I142,KeyValues!$J$2:$K$1401,2)</f>
        <v>Pass Scarf</v>
      </c>
      <c r="C142">
        <f t="shared" si="28"/>
        <v>6500</v>
      </c>
      <c r="D142">
        <f t="shared" si="29"/>
        <v>650</v>
      </c>
      <c r="E142">
        <f t="shared" si="30"/>
        <v>4</v>
      </c>
      <c r="F142" s="7" t="str">
        <f>VLOOKUP(E142,KeyValues!$A$2:$B67,2)</f>
        <v>Hold item</v>
      </c>
      <c r="G142">
        <f t="shared" si="31"/>
        <v>4</v>
      </c>
      <c r="H142" s="7" t="str">
        <f>VLOOKUP($G142,KeyValues!$S$2:$T$64,2)</f>
        <v>Scarf 1</v>
      </c>
      <c r="I142">
        <f t="shared" si="32"/>
        <v>51</v>
      </c>
      <c r="J142">
        <f t="shared" si="33"/>
        <v>0</v>
      </c>
      <c r="K142" s="8">
        <f>IF(OR($E142=9,$E142=5),VLOOKUP(J142,KeyValues!$D$2:$E$562,2),IF(AND($E142=14,NOT(VLOOKUP(J142,KeyValues!$D$2:$E$562,2) = 0)),"???",0))</f>
        <v>0</v>
      </c>
      <c r="L142">
        <f t="shared" si="34"/>
        <v>0</v>
      </c>
      <c r="M142">
        <f t="shared" si="35"/>
        <v>0</v>
      </c>
      <c r="N142">
        <f t="shared" si="36"/>
        <v>4</v>
      </c>
      <c r="O142">
        <f t="shared" si="37"/>
        <v>12</v>
      </c>
      <c r="P142">
        <f t="shared" si="38"/>
        <v>3</v>
      </c>
      <c r="Q142">
        <f t="shared" si="39"/>
        <v>0</v>
      </c>
      <c r="R142" t="str">
        <f t="shared" si="40"/>
        <v>00000011</v>
      </c>
      <c r="S142">
        <f t="shared" si="41"/>
        <v>1</v>
      </c>
    </row>
    <row r="143" spans="1:19" x14ac:dyDescent="0.25">
      <c r="A143" t="s">
        <v>51</v>
      </c>
      <c r="B143" s="5" t="str">
        <f>VLOOKUP(I143,KeyValues!$J$2:$K$1401,2)</f>
        <v>Weather Band</v>
      </c>
      <c r="C143">
        <f t="shared" si="28"/>
        <v>5000</v>
      </c>
      <c r="D143">
        <f t="shared" si="29"/>
        <v>500</v>
      </c>
      <c r="E143">
        <f t="shared" si="30"/>
        <v>4</v>
      </c>
      <c r="F143" s="7" t="str">
        <f>VLOOKUP(E143,KeyValues!$A$2:$B68,2)</f>
        <v>Hold item</v>
      </c>
      <c r="G143">
        <f t="shared" si="31"/>
        <v>4</v>
      </c>
      <c r="H143" s="7" t="str">
        <f>VLOOKUP($G143,KeyValues!$S$2:$T$64,2)</f>
        <v>Scarf 1</v>
      </c>
      <c r="I143">
        <f t="shared" si="32"/>
        <v>52</v>
      </c>
      <c r="J143">
        <f t="shared" si="33"/>
        <v>0</v>
      </c>
      <c r="K143" s="8">
        <f>IF(OR($E143=9,$E143=5),VLOOKUP(J143,KeyValues!$D$2:$E$562,2),IF(AND($E143=14,NOT(VLOOKUP(J143,KeyValues!$D$2:$E$562,2) = 0)),"???",0))</f>
        <v>0</v>
      </c>
      <c r="L143">
        <f t="shared" si="34"/>
        <v>0</v>
      </c>
      <c r="M143">
        <f t="shared" si="35"/>
        <v>0</v>
      </c>
      <c r="N143">
        <f t="shared" si="36"/>
        <v>4</v>
      </c>
      <c r="O143">
        <f t="shared" si="37"/>
        <v>12</v>
      </c>
      <c r="P143">
        <f t="shared" si="38"/>
        <v>3</v>
      </c>
      <c r="Q143">
        <f t="shared" si="39"/>
        <v>0</v>
      </c>
      <c r="R143" t="str">
        <f t="shared" si="40"/>
        <v>00000011</v>
      </c>
      <c r="S143">
        <f t="shared" si="41"/>
        <v>1</v>
      </c>
    </row>
    <row r="144" spans="1:19" x14ac:dyDescent="0.25">
      <c r="A144" t="s">
        <v>53</v>
      </c>
      <c r="B144" s="5" t="str">
        <f>VLOOKUP(I144,KeyValues!$J$2:$K$1401,2)</f>
        <v>Beauty Scarf</v>
      </c>
      <c r="C144">
        <f t="shared" si="28"/>
        <v>1000</v>
      </c>
      <c r="D144">
        <f t="shared" si="29"/>
        <v>1</v>
      </c>
      <c r="E144">
        <f t="shared" si="30"/>
        <v>4</v>
      </c>
      <c r="F144" s="7" t="str">
        <f>VLOOKUP(E144,KeyValues!$A$2:$B70,2)</f>
        <v>Hold item</v>
      </c>
      <c r="G144">
        <f t="shared" si="31"/>
        <v>4</v>
      </c>
      <c r="H144" s="7" t="str">
        <f>VLOOKUP($G144,KeyValues!$S$2:$T$64,2)</f>
        <v>Scarf 1</v>
      </c>
      <c r="I144">
        <f t="shared" si="32"/>
        <v>54</v>
      </c>
      <c r="J144">
        <f t="shared" si="33"/>
        <v>0</v>
      </c>
      <c r="K144" s="8">
        <f>IF(OR($E144=9,$E144=5),VLOOKUP(J144,KeyValues!$D$2:$E$562,2),IF(AND($E144=14,NOT(VLOOKUP(J144,KeyValues!$D$2:$E$562,2) = 0)),"???",0))</f>
        <v>0</v>
      </c>
      <c r="L144">
        <f t="shared" si="34"/>
        <v>0</v>
      </c>
      <c r="M144">
        <f t="shared" si="35"/>
        <v>0</v>
      </c>
      <c r="N144">
        <f t="shared" si="36"/>
        <v>10</v>
      </c>
      <c r="O144">
        <f t="shared" si="37"/>
        <v>12</v>
      </c>
      <c r="P144">
        <f t="shared" si="38"/>
        <v>3</v>
      </c>
      <c r="Q144">
        <f t="shared" si="39"/>
        <v>0</v>
      </c>
      <c r="R144" t="str">
        <f t="shared" si="40"/>
        <v>00000011</v>
      </c>
      <c r="S144">
        <f t="shared" si="41"/>
        <v>1</v>
      </c>
    </row>
    <row r="145" spans="1:19" x14ac:dyDescent="0.25">
      <c r="A145" t="s">
        <v>58</v>
      </c>
      <c r="B145" s="5" t="str">
        <f>VLOOKUP(I145,KeyValues!$J$2:$K$1401,2)</f>
        <v>Icy Flute</v>
      </c>
      <c r="C145">
        <f t="shared" si="28"/>
        <v>5300</v>
      </c>
      <c r="D145">
        <f t="shared" si="29"/>
        <v>510</v>
      </c>
      <c r="E145">
        <f t="shared" si="30"/>
        <v>4</v>
      </c>
      <c r="F145" s="7" t="str">
        <f>VLOOKUP(E145,KeyValues!$A$2:$B75,2)</f>
        <v>Hold item</v>
      </c>
      <c r="G145">
        <f t="shared" si="31"/>
        <v>7</v>
      </c>
      <c r="H145" s="7" t="str">
        <f>VLOOKUP($G145,KeyValues!$S$2:$T$64,2)</f>
        <v>Music Note</v>
      </c>
      <c r="I145">
        <f t="shared" si="32"/>
        <v>59</v>
      </c>
      <c r="J145">
        <f t="shared" si="33"/>
        <v>0</v>
      </c>
      <c r="K145" s="8">
        <f>IF(OR($E145=9,$E145=5),VLOOKUP(J145,KeyValues!$D$2:$E$562,2),IF(AND($E145=14,NOT(VLOOKUP(J145,KeyValues!$D$2:$E$562,2) = 0)),"???",0))</f>
        <v>0</v>
      </c>
      <c r="L145">
        <f t="shared" si="34"/>
        <v>0</v>
      </c>
      <c r="M145">
        <f t="shared" si="35"/>
        <v>0</v>
      </c>
      <c r="N145">
        <f t="shared" si="36"/>
        <v>3</v>
      </c>
      <c r="O145">
        <f t="shared" si="37"/>
        <v>3</v>
      </c>
      <c r="P145">
        <f t="shared" si="38"/>
        <v>3</v>
      </c>
      <c r="Q145">
        <f t="shared" si="39"/>
        <v>0</v>
      </c>
      <c r="R145" t="str">
        <f t="shared" si="40"/>
        <v>00000011</v>
      </c>
      <c r="S145">
        <f t="shared" si="41"/>
        <v>1</v>
      </c>
    </row>
    <row r="146" spans="1:19" x14ac:dyDescent="0.25">
      <c r="A146" t="s">
        <v>59</v>
      </c>
      <c r="B146" s="5" t="str">
        <f>VLOOKUP(I146,KeyValues!$J$2:$K$1401,2)</f>
        <v>Fiery Drum</v>
      </c>
      <c r="C146">
        <f t="shared" si="28"/>
        <v>5100</v>
      </c>
      <c r="D146">
        <f t="shared" si="29"/>
        <v>510</v>
      </c>
      <c r="E146">
        <f t="shared" si="30"/>
        <v>4</v>
      </c>
      <c r="F146" s="7" t="str">
        <f>VLOOKUP(E146,KeyValues!$A$2:$B76,2)</f>
        <v>Hold item</v>
      </c>
      <c r="G146">
        <f t="shared" si="31"/>
        <v>7</v>
      </c>
      <c r="H146" s="7" t="str">
        <f>VLOOKUP($G146,KeyValues!$S$2:$T$64,2)</f>
        <v>Music Note</v>
      </c>
      <c r="I146">
        <f t="shared" si="32"/>
        <v>60</v>
      </c>
      <c r="J146">
        <f t="shared" si="33"/>
        <v>0</v>
      </c>
      <c r="K146" s="8">
        <f>IF(OR($E146=9,$E146=5),VLOOKUP(J146,KeyValues!$D$2:$E$562,2),IF(AND($E146=14,NOT(VLOOKUP(J146,KeyValues!$D$2:$E$562,2) = 0)),"???",0))</f>
        <v>0</v>
      </c>
      <c r="L146">
        <f t="shared" si="34"/>
        <v>0</v>
      </c>
      <c r="M146">
        <f t="shared" si="35"/>
        <v>0</v>
      </c>
      <c r="N146">
        <f t="shared" si="36"/>
        <v>3</v>
      </c>
      <c r="O146">
        <f t="shared" si="37"/>
        <v>3</v>
      </c>
      <c r="P146">
        <f t="shared" si="38"/>
        <v>3</v>
      </c>
      <c r="Q146">
        <f t="shared" si="39"/>
        <v>0</v>
      </c>
      <c r="R146" t="str">
        <f t="shared" si="40"/>
        <v>00000011</v>
      </c>
      <c r="S146">
        <f t="shared" si="41"/>
        <v>1</v>
      </c>
    </row>
    <row r="147" spans="1:19" x14ac:dyDescent="0.25">
      <c r="A147" t="s">
        <v>60</v>
      </c>
      <c r="B147" s="5" t="str">
        <f>VLOOKUP(I147,KeyValues!$J$2:$K$1401,2)</f>
        <v>Terra Cymbal</v>
      </c>
      <c r="C147">
        <f t="shared" si="28"/>
        <v>5100</v>
      </c>
      <c r="D147">
        <f t="shared" si="29"/>
        <v>510</v>
      </c>
      <c r="E147">
        <f t="shared" si="30"/>
        <v>4</v>
      </c>
      <c r="F147" s="7" t="str">
        <f>VLOOKUP(E147,KeyValues!$A$2:$B77,2)</f>
        <v>Hold item</v>
      </c>
      <c r="G147">
        <f t="shared" si="31"/>
        <v>7</v>
      </c>
      <c r="H147" s="7" t="str">
        <f>VLOOKUP($G147,KeyValues!$S$2:$T$64,2)</f>
        <v>Music Note</v>
      </c>
      <c r="I147">
        <f t="shared" si="32"/>
        <v>61</v>
      </c>
      <c r="J147">
        <f t="shared" si="33"/>
        <v>0</v>
      </c>
      <c r="K147" s="8">
        <f>IF(OR($E147=9,$E147=5),VLOOKUP(J147,KeyValues!$D$2:$E$562,2),IF(AND($E147=14,NOT(VLOOKUP(J147,KeyValues!$D$2:$E$562,2) = 0)),"???",0))</f>
        <v>0</v>
      </c>
      <c r="L147">
        <f t="shared" si="34"/>
        <v>0</v>
      </c>
      <c r="M147">
        <f t="shared" si="35"/>
        <v>0</v>
      </c>
      <c r="N147">
        <f t="shared" si="36"/>
        <v>3</v>
      </c>
      <c r="O147">
        <f t="shared" si="37"/>
        <v>3</v>
      </c>
      <c r="P147">
        <f t="shared" si="38"/>
        <v>3</v>
      </c>
      <c r="Q147">
        <f t="shared" si="39"/>
        <v>0</v>
      </c>
      <c r="R147" t="str">
        <f t="shared" si="40"/>
        <v>00000011</v>
      </c>
      <c r="S147">
        <f t="shared" si="41"/>
        <v>1</v>
      </c>
    </row>
    <row r="148" spans="1:19" x14ac:dyDescent="0.25">
      <c r="A148" t="s">
        <v>61</v>
      </c>
      <c r="B148" s="5" t="str">
        <f>VLOOKUP(I148,KeyValues!$J$2:$K$1401,2)</f>
        <v>Aqua-Monica</v>
      </c>
      <c r="C148">
        <f t="shared" si="28"/>
        <v>5100</v>
      </c>
      <c r="D148">
        <f t="shared" si="29"/>
        <v>510</v>
      </c>
      <c r="E148">
        <f t="shared" si="30"/>
        <v>4</v>
      </c>
      <c r="F148" s="7" t="str">
        <f>VLOOKUP(E148,KeyValues!$A$2:$B78,2)</f>
        <v>Hold item</v>
      </c>
      <c r="G148">
        <f t="shared" si="31"/>
        <v>7</v>
      </c>
      <c r="H148" s="7" t="str">
        <f>VLOOKUP($G148,KeyValues!$S$2:$T$64,2)</f>
        <v>Music Note</v>
      </c>
      <c r="I148">
        <f t="shared" si="32"/>
        <v>62</v>
      </c>
      <c r="J148">
        <f t="shared" si="33"/>
        <v>0</v>
      </c>
      <c r="K148" s="8">
        <f>IF(OR($E148=9,$E148=5),VLOOKUP(J148,KeyValues!$D$2:$E$562,2),IF(AND($E148=14,NOT(VLOOKUP(J148,KeyValues!$D$2:$E$562,2) = 0)),"???",0))</f>
        <v>0</v>
      </c>
      <c r="L148">
        <f t="shared" si="34"/>
        <v>0</v>
      </c>
      <c r="M148">
        <f t="shared" si="35"/>
        <v>0</v>
      </c>
      <c r="N148">
        <f t="shared" si="36"/>
        <v>3</v>
      </c>
      <c r="O148">
        <f t="shared" si="37"/>
        <v>3</v>
      </c>
      <c r="P148">
        <f t="shared" si="38"/>
        <v>3</v>
      </c>
      <c r="Q148">
        <f t="shared" si="39"/>
        <v>0</v>
      </c>
      <c r="R148" t="str">
        <f t="shared" si="40"/>
        <v>00000011</v>
      </c>
      <c r="S148">
        <f t="shared" si="41"/>
        <v>1</v>
      </c>
    </row>
    <row r="149" spans="1:19" x14ac:dyDescent="0.25">
      <c r="A149" t="s">
        <v>62</v>
      </c>
      <c r="B149" s="5" t="str">
        <f>VLOOKUP(I149,KeyValues!$J$2:$K$1401,2)</f>
        <v>Rock Horn</v>
      </c>
      <c r="C149">
        <f t="shared" si="28"/>
        <v>5100</v>
      </c>
      <c r="D149">
        <f t="shared" si="29"/>
        <v>510</v>
      </c>
      <c r="E149">
        <f t="shared" si="30"/>
        <v>4</v>
      </c>
      <c r="F149" s="7" t="str">
        <f>VLOOKUP(E149,KeyValues!$A$2:$B79,2)</f>
        <v>Hold item</v>
      </c>
      <c r="G149">
        <f t="shared" si="31"/>
        <v>7</v>
      </c>
      <c r="H149" s="7" t="str">
        <f>VLOOKUP($G149,KeyValues!$S$2:$T$64,2)</f>
        <v>Music Note</v>
      </c>
      <c r="I149">
        <f t="shared" si="32"/>
        <v>63</v>
      </c>
      <c r="J149">
        <f t="shared" si="33"/>
        <v>0</v>
      </c>
      <c r="K149" s="8">
        <f>IF(OR($E149=9,$E149=5),VLOOKUP(J149,KeyValues!$D$2:$E$562,2),IF(AND($E149=14,NOT(VLOOKUP(J149,KeyValues!$D$2:$E$562,2) = 0)),"???",0))</f>
        <v>0</v>
      </c>
      <c r="L149">
        <f t="shared" si="34"/>
        <v>0</v>
      </c>
      <c r="M149">
        <f t="shared" si="35"/>
        <v>0</v>
      </c>
      <c r="N149">
        <f t="shared" si="36"/>
        <v>3</v>
      </c>
      <c r="O149">
        <f t="shared" si="37"/>
        <v>3</v>
      </c>
      <c r="P149">
        <f t="shared" si="38"/>
        <v>3</v>
      </c>
      <c r="Q149">
        <f t="shared" si="39"/>
        <v>0</v>
      </c>
      <c r="R149" t="str">
        <f t="shared" si="40"/>
        <v>00000011</v>
      </c>
      <c r="S149">
        <f t="shared" si="41"/>
        <v>1</v>
      </c>
    </row>
    <row r="150" spans="1:19" x14ac:dyDescent="0.25">
      <c r="A150" t="s">
        <v>63</v>
      </c>
      <c r="B150" s="5" t="str">
        <f>VLOOKUP(I150,KeyValues!$J$2:$K$1401,2)</f>
        <v>Grass Cornet</v>
      </c>
      <c r="C150">
        <f t="shared" si="28"/>
        <v>5100</v>
      </c>
      <c r="D150">
        <f t="shared" si="29"/>
        <v>510</v>
      </c>
      <c r="E150">
        <f t="shared" si="30"/>
        <v>4</v>
      </c>
      <c r="F150" s="7" t="str">
        <f>VLOOKUP(E150,KeyValues!$A$2:$B80,2)</f>
        <v>Hold item</v>
      </c>
      <c r="G150">
        <f t="shared" si="31"/>
        <v>7</v>
      </c>
      <c r="H150" s="7" t="str">
        <f>VLOOKUP($G150,KeyValues!$S$2:$T$64,2)</f>
        <v>Music Note</v>
      </c>
      <c r="I150">
        <f t="shared" si="32"/>
        <v>64</v>
      </c>
      <c r="J150">
        <f t="shared" si="33"/>
        <v>0</v>
      </c>
      <c r="K150" s="8">
        <f>IF(OR($E150=9,$E150=5),VLOOKUP(J150,KeyValues!$D$2:$E$562,2),IF(AND($E150=14,NOT(VLOOKUP(J150,KeyValues!$D$2:$E$562,2) = 0)),"???",0))</f>
        <v>0</v>
      </c>
      <c r="L150">
        <f t="shared" si="34"/>
        <v>0</v>
      </c>
      <c r="M150">
        <f t="shared" si="35"/>
        <v>0</v>
      </c>
      <c r="N150">
        <f t="shared" si="36"/>
        <v>3</v>
      </c>
      <c r="O150">
        <f t="shared" si="37"/>
        <v>3</v>
      </c>
      <c r="P150">
        <f t="shared" si="38"/>
        <v>3</v>
      </c>
      <c r="Q150">
        <f t="shared" si="39"/>
        <v>0</v>
      </c>
      <c r="R150" t="str">
        <f t="shared" si="40"/>
        <v>00000011</v>
      </c>
      <c r="S150">
        <f t="shared" si="41"/>
        <v>1</v>
      </c>
    </row>
    <row r="151" spans="1:19" x14ac:dyDescent="0.25">
      <c r="A151" t="s">
        <v>64</v>
      </c>
      <c r="B151" s="5" t="str">
        <f>VLOOKUP(I151,KeyValues!$J$2:$K$1401,2)</f>
        <v>Sky Melodica</v>
      </c>
      <c r="C151">
        <f t="shared" si="28"/>
        <v>5100</v>
      </c>
      <c r="D151">
        <f t="shared" si="29"/>
        <v>510</v>
      </c>
      <c r="E151">
        <f t="shared" si="30"/>
        <v>4</v>
      </c>
      <c r="F151" s="7" t="str">
        <f>VLOOKUP(E151,KeyValues!$A$2:$B81,2)</f>
        <v>Hold item</v>
      </c>
      <c r="G151">
        <f t="shared" si="31"/>
        <v>7</v>
      </c>
      <c r="H151" s="7" t="str">
        <f>VLOOKUP($G151,KeyValues!$S$2:$T$64,2)</f>
        <v>Music Note</v>
      </c>
      <c r="I151">
        <f t="shared" si="32"/>
        <v>65</v>
      </c>
      <c r="J151">
        <f t="shared" si="33"/>
        <v>0</v>
      </c>
      <c r="K151" s="8">
        <f>IF(OR($E151=9,$E151=5),VLOOKUP(J151,KeyValues!$D$2:$E$562,2),IF(AND($E151=14,NOT(VLOOKUP(J151,KeyValues!$D$2:$E$562,2) = 0)),"???",0))</f>
        <v>0</v>
      </c>
      <c r="L151">
        <f t="shared" si="34"/>
        <v>0</v>
      </c>
      <c r="M151">
        <f t="shared" si="35"/>
        <v>0</v>
      </c>
      <c r="N151">
        <f t="shared" si="36"/>
        <v>3</v>
      </c>
      <c r="O151">
        <f t="shared" si="37"/>
        <v>3</v>
      </c>
      <c r="P151">
        <f t="shared" si="38"/>
        <v>3</v>
      </c>
      <c r="Q151">
        <f t="shared" si="39"/>
        <v>0</v>
      </c>
      <c r="R151" t="str">
        <f t="shared" si="40"/>
        <v>00000011</v>
      </c>
      <c r="S151">
        <f t="shared" si="41"/>
        <v>1</v>
      </c>
    </row>
    <row r="152" spans="1:19" x14ac:dyDescent="0.25">
      <c r="A152" t="s">
        <v>66</v>
      </c>
      <c r="B152" s="5" t="str">
        <f>VLOOKUP(I152,KeyValues!$J$2:$K$1401,2)</f>
        <v>Wonder Chest</v>
      </c>
      <c r="C152">
        <f t="shared" si="28"/>
        <v>8000</v>
      </c>
      <c r="D152">
        <f t="shared" si="29"/>
        <v>500</v>
      </c>
      <c r="E152">
        <f t="shared" si="30"/>
        <v>4</v>
      </c>
      <c r="F152" s="7" t="str">
        <f>VLOOKUP(E152,KeyValues!$A$2:$B83,2)</f>
        <v>Hold item</v>
      </c>
      <c r="G152">
        <f t="shared" si="31"/>
        <v>10</v>
      </c>
      <c r="H152" s="7" t="str">
        <f>VLOOKUP($G152,KeyValues!$S$2:$T$64,2)</f>
        <v>Decorated Chest</v>
      </c>
      <c r="I152">
        <f t="shared" si="32"/>
        <v>67</v>
      </c>
      <c r="J152">
        <f t="shared" si="33"/>
        <v>0</v>
      </c>
      <c r="K152" s="8">
        <f>IF(OR($E152=9,$E152=5),VLOOKUP(J152,KeyValues!$D$2:$E$562,2),IF(AND($E152=14,NOT(VLOOKUP(J152,KeyValues!$D$2:$E$562,2) = 0)),"???",0))</f>
        <v>0</v>
      </c>
      <c r="L152">
        <f t="shared" si="34"/>
        <v>0</v>
      </c>
      <c r="M152">
        <f t="shared" si="35"/>
        <v>0</v>
      </c>
      <c r="N152">
        <f t="shared" si="36"/>
        <v>3</v>
      </c>
      <c r="O152">
        <f t="shared" si="37"/>
        <v>3</v>
      </c>
      <c r="P152">
        <f t="shared" si="38"/>
        <v>3</v>
      </c>
      <c r="Q152">
        <f t="shared" si="39"/>
        <v>0</v>
      </c>
      <c r="R152" t="str">
        <f t="shared" si="40"/>
        <v>00000011</v>
      </c>
      <c r="S152">
        <f t="shared" si="41"/>
        <v>1</v>
      </c>
    </row>
    <row r="153" spans="1:19" x14ac:dyDescent="0.25">
      <c r="A153" t="s">
        <v>65</v>
      </c>
      <c r="B153" s="5" t="str">
        <f>VLOOKUP(I153,KeyValues!$J$2:$K$1401,2)</f>
        <v>Miracle Chest</v>
      </c>
      <c r="C153">
        <f t="shared" si="28"/>
        <v>8000</v>
      </c>
      <c r="D153">
        <f t="shared" si="29"/>
        <v>500</v>
      </c>
      <c r="E153">
        <f t="shared" si="30"/>
        <v>4</v>
      </c>
      <c r="F153" s="7" t="str">
        <f>VLOOKUP(E153,KeyValues!$A$2:$B82,2)</f>
        <v>Hold item</v>
      </c>
      <c r="G153">
        <f t="shared" si="31"/>
        <v>10</v>
      </c>
      <c r="H153" s="7" t="str">
        <f>VLOOKUP($G153,KeyValues!$S$2:$T$64,2)</f>
        <v>Decorated Chest</v>
      </c>
      <c r="I153">
        <f t="shared" si="32"/>
        <v>66</v>
      </c>
      <c r="J153">
        <f t="shared" si="33"/>
        <v>0</v>
      </c>
      <c r="K153" s="8">
        <f>IF(OR($E153=9,$E153=5),VLOOKUP(J153,KeyValues!$D$2:$E$562,2),IF(AND($E153=14,NOT(VLOOKUP(J153,KeyValues!$D$2:$E$562,2) = 0)),"???",0))</f>
        <v>0</v>
      </c>
      <c r="L153">
        <f t="shared" si="34"/>
        <v>0</v>
      </c>
      <c r="M153">
        <f t="shared" si="35"/>
        <v>0</v>
      </c>
      <c r="N153">
        <f t="shared" si="36"/>
        <v>4</v>
      </c>
      <c r="O153">
        <f t="shared" si="37"/>
        <v>3</v>
      </c>
      <c r="P153">
        <f t="shared" si="38"/>
        <v>3</v>
      </c>
      <c r="Q153">
        <f t="shared" si="39"/>
        <v>0</v>
      </c>
      <c r="R153" t="str">
        <f t="shared" si="40"/>
        <v>00000011</v>
      </c>
      <c r="S153">
        <f t="shared" si="41"/>
        <v>1</v>
      </c>
    </row>
    <row r="154" spans="1:19" x14ac:dyDescent="0.25">
      <c r="A154" t="s">
        <v>23</v>
      </c>
      <c r="B154" s="5" t="str">
        <f>VLOOKUP(I154,KeyValues!$J$2:$K$1401,2)</f>
        <v>X-Ray Specs</v>
      </c>
      <c r="C154">
        <f t="shared" si="28"/>
        <v>9000</v>
      </c>
      <c r="D154">
        <f t="shared" si="29"/>
        <v>900</v>
      </c>
      <c r="E154">
        <f t="shared" si="30"/>
        <v>4</v>
      </c>
      <c r="F154" s="7" t="str">
        <f>VLOOKUP(E154,KeyValues!$A$2:$B40,2)</f>
        <v>Hold item</v>
      </c>
      <c r="G154">
        <f t="shared" si="31"/>
        <v>13</v>
      </c>
      <c r="H154" s="7" t="str">
        <f>VLOOKUP($G154,KeyValues!$S$2:$T$64,2)</f>
        <v>Glasses</v>
      </c>
      <c r="I154">
        <f t="shared" si="32"/>
        <v>24</v>
      </c>
      <c r="J154">
        <f t="shared" si="33"/>
        <v>0</v>
      </c>
      <c r="K154" s="8">
        <f>IF(OR($E154=9,$E154=5),VLOOKUP(J154,KeyValues!$D$2:$E$562,2),IF(AND($E154=14,NOT(VLOOKUP(J154,KeyValues!$D$2:$E$562,2) = 0)),"???",0))</f>
        <v>0</v>
      </c>
      <c r="L154">
        <f t="shared" si="34"/>
        <v>0</v>
      </c>
      <c r="M154">
        <f t="shared" si="35"/>
        <v>0</v>
      </c>
      <c r="N154">
        <f t="shared" si="36"/>
        <v>2</v>
      </c>
      <c r="O154">
        <f t="shared" si="37"/>
        <v>11</v>
      </c>
      <c r="P154">
        <f t="shared" si="38"/>
        <v>3</v>
      </c>
      <c r="Q154">
        <f t="shared" si="39"/>
        <v>0</v>
      </c>
      <c r="R154" t="str">
        <f t="shared" si="40"/>
        <v>00000011</v>
      </c>
      <c r="S154">
        <f t="shared" si="41"/>
        <v>1</v>
      </c>
    </row>
    <row r="155" spans="1:19" x14ac:dyDescent="0.25">
      <c r="A155" t="s">
        <v>32</v>
      </c>
      <c r="B155" s="5" t="str">
        <f>VLOOKUP(I155,KeyValues!$J$2:$K$1401,2)</f>
        <v>Goggle Specs</v>
      </c>
      <c r="C155">
        <f t="shared" si="28"/>
        <v>3500</v>
      </c>
      <c r="D155">
        <f t="shared" si="29"/>
        <v>350</v>
      </c>
      <c r="E155">
        <f t="shared" si="30"/>
        <v>4</v>
      </c>
      <c r="F155" s="7" t="str">
        <f>VLOOKUP(E155,KeyValues!$A$2:$B49,2)</f>
        <v>Hold item</v>
      </c>
      <c r="G155">
        <f t="shared" si="31"/>
        <v>13</v>
      </c>
      <c r="H155" s="7" t="str">
        <f>VLOOKUP($G155,KeyValues!$S$2:$T$64,2)</f>
        <v>Glasses</v>
      </c>
      <c r="I155">
        <f t="shared" si="32"/>
        <v>33</v>
      </c>
      <c r="J155">
        <f t="shared" si="33"/>
        <v>0</v>
      </c>
      <c r="K155" s="8">
        <f>IF(OR($E155=9,$E155=5),VLOOKUP(J155,KeyValues!$D$2:$E$562,2),IF(AND($E155=14,NOT(VLOOKUP(J155,KeyValues!$D$2:$E$562,2) = 0)),"???",0))</f>
        <v>0</v>
      </c>
      <c r="L155">
        <f t="shared" si="34"/>
        <v>0</v>
      </c>
      <c r="M155">
        <f t="shared" si="35"/>
        <v>0</v>
      </c>
      <c r="N155">
        <f t="shared" si="36"/>
        <v>2</v>
      </c>
      <c r="O155">
        <f t="shared" si="37"/>
        <v>11</v>
      </c>
      <c r="P155">
        <f t="shared" si="38"/>
        <v>3</v>
      </c>
      <c r="Q155">
        <f t="shared" si="39"/>
        <v>0</v>
      </c>
      <c r="R155" t="str">
        <f t="shared" si="40"/>
        <v>00000011</v>
      </c>
      <c r="S155">
        <f t="shared" si="41"/>
        <v>1</v>
      </c>
    </row>
    <row r="156" spans="1:19" x14ac:dyDescent="0.25">
      <c r="A156" t="s">
        <v>48</v>
      </c>
      <c r="B156" s="5" t="str">
        <f>VLOOKUP(I156,KeyValues!$J$2:$K$1401,2)</f>
        <v>Lockon Specs</v>
      </c>
      <c r="C156">
        <f t="shared" si="28"/>
        <v>4000</v>
      </c>
      <c r="D156">
        <f t="shared" si="29"/>
        <v>400</v>
      </c>
      <c r="E156">
        <f t="shared" si="30"/>
        <v>4</v>
      </c>
      <c r="F156" s="7" t="str">
        <f>VLOOKUP(E156,KeyValues!$A$2:$B65,2)</f>
        <v>Hold item</v>
      </c>
      <c r="G156">
        <f t="shared" si="31"/>
        <v>13</v>
      </c>
      <c r="H156" s="7" t="str">
        <f>VLOOKUP($G156,KeyValues!$S$2:$T$64,2)</f>
        <v>Glasses</v>
      </c>
      <c r="I156">
        <f t="shared" si="32"/>
        <v>49</v>
      </c>
      <c r="J156">
        <f t="shared" si="33"/>
        <v>0</v>
      </c>
      <c r="K156" s="8">
        <f>IF(OR($E156=9,$E156=5),VLOOKUP(J156,KeyValues!$D$2:$E$562,2),IF(AND($E156=14,NOT(VLOOKUP(J156,KeyValues!$D$2:$E$562,2) = 0)),"???",0))</f>
        <v>0</v>
      </c>
      <c r="L156">
        <f t="shared" si="34"/>
        <v>0</v>
      </c>
      <c r="M156">
        <f t="shared" si="35"/>
        <v>0</v>
      </c>
      <c r="N156">
        <f t="shared" si="36"/>
        <v>2</v>
      </c>
      <c r="O156">
        <f t="shared" si="37"/>
        <v>11</v>
      </c>
      <c r="P156">
        <f t="shared" si="38"/>
        <v>3</v>
      </c>
      <c r="Q156">
        <f t="shared" si="39"/>
        <v>0</v>
      </c>
      <c r="R156" t="str">
        <f t="shared" si="40"/>
        <v>00000011</v>
      </c>
      <c r="S156">
        <f t="shared" si="41"/>
        <v>1</v>
      </c>
    </row>
    <row r="157" spans="1:19" x14ac:dyDescent="0.25">
      <c r="A157" t="s">
        <v>18</v>
      </c>
      <c r="B157" s="5" t="str">
        <f>VLOOKUP(I157,KeyValues!$J$2:$K$1401,2)</f>
        <v>Scope Lens</v>
      </c>
      <c r="C157">
        <f t="shared" si="28"/>
        <v>7500</v>
      </c>
      <c r="D157">
        <f t="shared" si="29"/>
        <v>450</v>
      </c>
      <c r="E157">
        <f t="shared" si="30"/>
        <v>4</v>
      </c>
      <c r="F157" s="7" t="str">
        <f>VLOOKUP(E157,KeyValues!$A$2:$B35,2)</f>
        <v>Hold item</v>
      </c>
      <c r="G157">
        <f t="shared" si="31"/>
        <v>13</v>
      </c>
      <c r="H157" s="7" t="str">
        <f>VLOOKUP($G157,KeyValues!$S$2:$T$64,2)</f>
        <v>Glasses</v>
      </c>
      <c r="I157">
        <f t="shared" si="32"/>
        <v>19</v>
      </c>
      <c r="J157">
        <f t="shared" si="33"/>
        <v>0</v>
      </c>
      <c r="K157" s="8">
        <f>IF(OR($E157=9,$E157=5),VLOOKUP(J157,KeyValues!$D$2:$E$562,2),IF(AND($E157=14,NOT(VLOOKUP(J157,KeyValues!$D$2:$E$562,2) = 0)),"???",0))</f>
        <v>0</v>
      </c>
      <c r="L157">
        <f t="shared" si="34"/>
        <v>0</v>
      </c>
      <c r="M157">
        <f t="shared" si="35"/>
        <v>0</v>
      </c>
      <c r="N157">
        <f t="shared" si="36"/>
        <v>3</v>
      </c>
      <c r="O157">
        <f t="shared" si="37"/>
        <v>11</v>
      </c>
      <c r="P157">
        <f t="shared" si="38"/>
        <v>3</v>
      </c>
      <c r="Q157">
        <f t="shared" si="39"/>
        <v>0</v>
      </c>
      <c r="R157" t="str">
        <f t="shared" si="40"/>
        <v>00000011</v>
      </c>
      <c r="S157">
        <f t="shared" si="41"/>
        <v>1</v>
      </c>
    </row>
    <row r="158" spans="1:19" x14ac:dyDescent="0.25">
      <c r="A158" t="s">
        <v>27</v>
      </c>
      <c r="B158" s="5" t="str">
        <f>VLOOKUP(I158,KeyValues!$J$2:$K$1401,2)</f>
        <v>Insomniscope</v>
      </c>
      <c r="C158">
        <f t="shared" si="28"/>
        <v>3500</v>
      </c>
      <c r="D158">
        <f t="shared" si="29"/>
        <v>350</v>
      </c>
      <c r="E158">
        <f t="shared" si="30"/>
        <v>4</v>
      </c>
      <c r="F158" s="7" t="str">
        <f>VLOOKUP(E158,KeyValues!$A$2:$B44,2)</f>
        <v>Hold item</v>
      </c>
      <c r="G158">
        <f t="shared" si="31"/>
        <v>13</v>
      </c>
      <c r="H158" s="7" t="str">
        <f>VLOOKUP($G158,KeyValues!$S$2:$T$64,2)</f>
        <v>Glasses</v>
      </c>
      <c r="I158">
        <f t="shared" si="32"/>
        <v>28</v>
      </c>
      <c r="J158">
        <f t="shared" si="33"/>
        <v>0</v>
      </c>
      <c r="K158" s="8">
        <f>IF(OR($E158=9,$E158=5),VLOOKUP(J158,KeyValues!$D$2:$E$562,2),IF(AND($E158=14,NOT(VLOOKUP(J158,KeyValues!$D$2:$E$562,2) = 0)),"???",0))</f>
        <v>0</v>
      </c>
      <c r="L158">
        <f t="shared" si="34"/>
        <v>0</v>
      </c>
      <c r="M158">
        <f t="shared" si="35"/>
        <v>0</v>
      </c>
      <c r="N158">
        <f t="shared" si="36"/>
        <v>12</v>
      </c>
      <c r="O158">
        <f t="shared" si="37"/>
        <v>11</v>
      </c>
      <c r="P158">
        <f t="shared" si="38"/>
        <v>3</v>
      </c>
      <c r="Q158">
        <f t="shared" si="39"/>
        <v>0</v>
      </c>
      <c r="R158" t="str">
        <f t="shared" si="40"/>
        <v>00000011</v>
      </c>
      <c r="S158">
        <f t="shared" si="41"/>
        <v>1</v>
      </c>
    </row>
    <row r="159" spans="1:19" x14ac:dyDescent="0.25">
      <c r="A159" t="s">
        <v>57</v>
      </c>
      <c r="B159" s="5" t="str">
        <f>VLOOKUP(I159,KeyValues!$J$2:$K$1401,2)</f>
        <v>Amber Tear</v>
      </c>
      <c r="C159">
        <f t="shared" si="28"/>
        <v>5200</v>
      </c>
      <c r="D159">
        <f t="shared" si="29"/>
        <v>510</v>
      </c>
      <c r="E159">
        <f t="shared" si="30"/>
        <v>4</v>
      </c>
      <c r="F159" s="7" t="str">
        <f>VLOOKUP(E159,KeyValues!$A$2:$B74,2)</f>
        <v>Hold item</v>
      </c>
      <c r="G159">
        <f t="shared" si="31"/>
        <v>35</v>
      </c>
      <c r="H159" s="7" t="str">
        <f>VLOOKUP($G159,KeyValues!$S$2:$T$64,2)</f>
        <v>Clear Bottle</v>
      </c>
      <c r="I159">
        <f t="shared" si="32"/>
        <v>58</v>
      </c>
      <c r="J159">
        <f t="shared" si="33"/>
        <v>0</v>
      </c>
      <c r="K159" s="8">
        <f>IF(OR($E159=9,$E159=5),VLOOKUP(J159,KeyValues!$D$2:$E$562,2),IF(AND($E159=14,NOT(VLOOKUP(J159,KeyValues!$D$2:$E$562,2) = 0)),"???",0))</f>
        <v>0</v>
      </c>
      <c r="L159">
        <f t="shared" si="34"/>
        <v>0</v>
      </c>
      <c r="M159">
        <f t="shared" si="35"/>
        <v>0</v>
      </c>
      <c r="N159">
        <f t="shared" si="36"/>
        <v>2</v>
      </c>
      <c r="O159">
        <f t="shared" si="37"/>
        <v>3</v>
      </c>
      <c r="P159">
        <f t="shared" si="38"/>
        <v>3</v>
      </c>
      <c r="Q159">
        <f t="shared" si="39"/>
        <v>0</v>
      </c>
      <c r="R159" t="str">
        <f t="shared" si="40"/>
        <v>00000011</v>
      </c>
      <c r="S159">
        <f t="shared" si="41"/>
        <v>1</v>
      </c>
    </row>
    <row r="160" spans="1:19" x14ac:dyDescent="0.25">
      <c r="A160" t="s">
        <v>429</v>
      </c>
      <c r="B160" s="5" t="str">
        <f>VLOOKUP(I160,KeyValues!$J$2:$K$1401,2)</f>
        <v>Red Bow</v>
      </c>
      <c r="C160">
        <f t="shared" si="28"/>
        <v>9500</v>
      </c>
      <c r="D160">
        <f t="shared" si="29"/>
        <v>350</v>
      </c>
      <c r="E160">
        <f t="shared" si="30"/>
        <v>4</v>
      </c>
      <c r="F160" s="7" t="str">
        <f>VLOOKUP(E160,KeyValues!$A$2:$B446,2)</f>
        <v>Hold item</v>
      </c>
      <c r="G160">
        <f t="shared" si="31"/>
        <v>53</v>
      </c>
      <c r="H160" s="7" t="str">
        <f>VLOOKUP($G160,KeyValues!$S$2:$T$64,2)</f>
        <v>Bow</v>
      </c>
      <c r="I160">
        <f t="shared" si="32"/>
        <v>430</v>
      </c>
      <c r="J160">
        <f t="shared" si="33"/>
        <v>0</v>
      </c>
      <c r="K160" s="8">
        <f>IF(OR($E160=9,$E160=5),VLOOKUP(J160,KeyValues!$D$2:$E$562,2),IF(AND($E160=14,NOT(VLOOKUP(J160,KeyValues!$D$2:$E$562,2) = 0)),"???",0))</f>
        <v>0</v>
      </c>
      <c r="L160">
        <f t="shared" si="34"/>
        <v>0</v>
      </c>
      <c r="M160">
        <f t="shared" si="35"/>
        <v>0</v>
      </c>
      <c r="N160">
        <f t="shared" si="36"/>
        <v>0</v>
      </c>
      <c r="O160">
        <f t="shared" si="37"/>
        <v>0</v>
      </c>
      <c r="P160">
        <f t="shared" si="38"/>
        <v>3</v>
      </c>
      <c r="Q160">
        <f t="shared" si="39"/>
        <v>0</v>
      </c>
      <c r="R160" t="str">
        <f t="shared" si="40"/>
        <v>00000011</v>
      </c>
      <c r="S160">
        <f t="shared" si="41"/>
        <v>1</v>
      </c>
    </row>
    <row r="161" spans="1:19" x14ac:dyDescent="0.25">
      <c r="A161" t="s">
        <v>430</v>
      </c>
      <c r="B161" s="5" t="str">
        <f>VLOOKUP(I161,KeyValues!$J$2:$K$1401,2)</f>
        <v>Pink Bow</v>
      </c>
      <c r="C161">
        <f t="shared" si="28"/>
        <v>9500</v>
      </c>
      <c r="D161">
        <f t="shared" si="29"/>
        <v>350</v>
      </c>
      <c r="E161">
        <f t="shared" si="30"/>
        <v>4</v>
      </c>
      <c r="F161" s="7" t="str">
        <f>VLOOKUP(E161,KeyValues!$A$2:$B447,2)</f>
        <v>Hold item</v>
      </c>
      <c r="G161">
        <f t="shared" si="31"/>
        <v>53</v>
      </c>
      <c r="H161" s="7" t="str">
        <f>VLOOKUP($G161,KeyValues!$S$2:$T$64,2)</f>
        <v>Bow</v>
      </c>
      <c r="I161">
        <f t="shared" si="32"/>
        <v>431</v>
      </c>
      <c r="J161">
        <f t="shared" si="33"/>
        <v>0</v>
      </c>
      <c r="K161" s="8">
        <f>IF(OR($E161=9,$E161=5),VLOOKUP(J161,KeyValues!$D$2:$E$562,2),IF(AND($E161=14,NOT(VLOOKUP(J161,KeyValues!$D$2:$E$562,2) = 0)),"???",0))</f>
        <v>0</v>
      </c>
      <c r="L161">
        <f t="shared" si="34"/>
        <v>0</v>
      </c>
      <c r="M161">
        <f t="shared" si="35"/>
        <v>0</v>
      </c>
      <c r="N161">
        <f t="shared" si="36"/>
        <v>1</v>
      </c>
      <c r="O161">
        <f t="shared" si="37"/>
        <v>0</v>
      </c>
      <c r="P161">
        <f t="shared" si="38"/>
        <v>3</v>
      </c>
      <c r="Q161">
        <f t="shared" si="39"/>
        <v>0</v>
      </c>
      <c r="R161" t="str">
        <f t="shared" si="40"/>
        <v>00000011</v>
      </c>
      <c r="S161">
        <f t="shared" si="41"/>
        <v>1</v>
      </c>
    </row>
    <row r="162" spans="1:19" x14ac:dyDescent="0.25">
      <c r="A162" t="s">
        <v>432</v>
      </c>
      <c r="B162" s="5" t="str">
        <f>VLOOKUP(I162,KeyValues!$J$2:$K$1401,2)</f>
        <v>Yellow Bow</v>
      </c>
      <c r="C162">
        <f t="shared" si="28"/>
        <v>9500</v>
      </c>
      <c r="D162">
        <f t="shared" si="29"/>
        <v>350</v>
      </c>
      <c r="E162">
        <f t="shared" si="30"/>
        <v>4</v>
      </c>
      <c r="F162" s="7" t="str">
        <f>VLOOKUP(E162,KeyValues!$A$2:$B449,2)</f>
        <v>Hold item</v>
      </c>
      <c r="G162">
        <f t="shared" si="31"/>
        <v>53</v>
      </c>
      <c r="H162" s="7" t="str">
        <f>VLOOKUP($G162,KeyValues!$S$2:$T$64,2)</f>
        <v>Bow</v>
      </c>
      <c r="I162">
        <f t="shared" si="32"/>
        <v>433</v>
      </c>
      <c r="J162">
        <f t="shared" si="33"/>
        <v>0</v>
      </c>
      <c r="K162" s="8">
        <f>IF(OR($E162=9,$E162=5),VLOOKUP(J162,KeyValues!$D$2:$E$562,2),IF(AND($E162=14,NOT(VLOOKUP(J162,KeyValues!$D$2:$E$562,2) = 0)),"???",0))</f>
        <v>0</v>
      </c>
      <c r="L162">
        <f t="shared" si="34"/>
        <v>0</v>
      </c>
      <c r="M162">
        <f t="shared" si="35"/>
        <v>0</v>
      </c>
      <c r="N162">
        <f t="shared" si="36"/>
        <v>2</v>
      </c>
      <c r="O162">
        <f t="shared" si="37"/>
        <v>0</v>
      </c>
      <c r="P162">
        <f t="shared" si="38"/>
        <v>3</v>
      </c>
      <c r="Q162">
        <f t="shared" si="39"/>
        <v>0</v>
      </c>
      <c r="R162" t="str">
        <f t="shared" si="40"/>
        <v>00000011</v>
      </c>
      <c r="S162">
        <f t="shared" si="41"/>
        <v>1</v>
      </c>
    </row>
    <row r="163" spans="1:19" x14ac:dyDescent="0.25">
      <c r="A163" t="s">
        <v>437</v>
      </c>
      <c r="B163" s="5" t="str">
        <f>VLOOKUP(I163,KeyValues!$J$2:$K$1401,2)</f>
        <v>Sky Blue Bow</v>
      </c>
      <c r="C163">
        <f t="shared" si="28"/>
        <v>9500</v>
      </c>
      <c r="D163">
        <f t="shared" si="29"/>
        <v>350</v>
      </c>
      <c r="E163">
        <f t="shared" si="30"/>
        <v>4</v>
      </c>
      <c r="F163" s="7" t="str">
        <f>VLOOKUP(E163,KeyValues!$A$2:$B454,2)</f>
        <v>Hold item</v>
      </c>
      <c r="G163">
        <f t="shared" si="31"/>
        <v>53</v>
      </c>
      <c r="H163" s="7" t="str">
        <f>VLOOKUP($G163,KeyValues!$S$2:$T$64,2)</f>
        <v>Bow</v>
      </c>
      <c r="I163">
        <f t="shared" si="32"/>
        <v>438</v>
      </c>
      <c r="J163">
        <f t="shared" si="33"/>
        <v>0</v>
      </c>
      <c r="K163" s="8">
        <f>IF(OR($E163=9,$E163=5),VLOOKUP(J163,KeyValues!$D$2:$E$562,2),IF(AND($E163=14,NOT(VLOOKUP(J163,KeyValues!$D$2:$E$562,2) = 0)),"???",0))</f>
        <v>0</v>
      </c>
      <c r="L163">
        <f t="shared" si="34"/>
        <v>0</v>
      </c>
      <c r="M163">
        <f t="shared" si="35"/>
        <v>0</v>
      </c>
      <c r="N163">
        <f t="shared" si="36"/>
        <v>3</v>
      </c>
      <c r="O163">
        <f t="shared" si="37"/>
        <v>0</v>
      </c>
      <c r="P163">
        <f t="shared" si="38"/>
        <v>3</v>
      </c>
      <c r="Q163">
        <f t="shared" si="39"/>
        <v>0</v>
      </c>
      <c r="R163" t="str">
        <f t="shared" si="40"/>
        <v>00000011</v>
      </c>
      <c r="S163">
        <f t="shared" si="41"/>
        <v>1</v>
      </c>
    </row>
    <row r="164" spans="1:19" x14ac:dyDescent="0.25">
      <c r="A164" t="s">
        <v>438</v>
      </c>
      <c r="B164" s="5" t="str">
        <f>VLOOKUP(I164,KeyValues!$J$2:$K$1401,2)</f>
        <v>Blue Bow</v>
      </c>
      <c r="C164">
        <f t="shared" si="28"/>
        <v>9500</v>
      </c>
      <c r="D164">
        <f t="shared" si="29"/>
        <v>350</v>
      </c>
      <c r="E164">
        <f t="shared" si="30"/>
        <v>4</v>
      </c>
      <c r="F164" s="7" t="str">
        <f>VLOOKUP(E164,KeyValues!$A$2:$B455,2)</f>
        <v>Hold item</v>
      </c>
      <c r="G164">
        <f t="shared" si="31"/>
        <v>53</v>
      </c>
      <c r="H164" s="7" t="str">
        <f>VLOOKUP($G164,KeyValues!$S$2:$T$64,2)</f>
        <v>Bow</v>
      </c>
      <c r="I164">
        <f t="shared" si="32"/>
        <v>439</v>
      </c>
      <c r="J164">
        <f t="shared" si="33"/>
        <v>0</v>
      </c>
      <c r="K164" s="8">
        <f>IF(OR($E164=9,$E164=5),VLOOKUP(J164,KeyValues!$D$2:$E$562,2),IF(AND($E164=14,NOT(VLOOKUP(J164,KeyValues!$D$2:$E$562,2) = 0)),"???",0))</f>
        <v>0</v>
      </c>
      <c r="L164">
        <f t="shared" si="34"/>
        <v>0</v>
      </c>
      <c r="M164">
        <f t="shared" si="35"/>
        <v>0</v>
      </c>
      <c r="N164">
        <f t="shared" si="36"/>
        <v>4</v>
      </c>
      <c r="O164">
        <f t="shared" si="37"/>
        <v>0</v>
      </c>
      <c r="P164">
        <f t="shared" si="38"/>
        <v>3</v>
      </c>
      <c r="Q164">
        <f t="shared" si="39"/>
        <v>0</v>
      </c>
      <c r="R164" t="str">
        <f t="shared" si="40"/>
        <v>00000011</v>
      </c>
      <c r="S164">
        <f t="shared" si="41"/>
        <v>1</v>
      </c>
    </row>
    <row r="165" spans="1:19" x14ac:dyDescent="0.25">
      <c r="A165" t="s">
        <v>436</v>
      </c>
      <c r="B165" s="5" t="str">
        <f>VLOOKUP(I165,KeyValues!$J$2:$K$1401,2)</f>
        <v>Minty Bow</v>
      </c>
      <c r="C165">
        <f t="shared" si="28"/>
        <v>9500</v>
      </c>
      <c r="D165">
        <f t="shared" si="29"/>
        <v>350</v>
      </c>
      <c r="E165">
        <f t="shared" si="30"/>
        <v>4</v>
      </c>
      <c r="F165" s="7" t="str">
        <f>VLOOKUP(E165,KeyValues!$A$2:$B453,2)</f>
        <v>Hold item</v>
      </c>
      <c r="G165">
        <f t="shared" si="31"/>
        <v>53</v>
      </c>
      <c r="H165" s="7" t="str">
        <f>VLOOKUP($G165,KeyValues!$S$2:$T$64,2)</f>
        <v>Bow</v>
      </c>
      <c r="I165">
        <f t="shared" si="32"/>
        <v>437</v>
      </c>
      <c r="J165">
        <f t="shared" si="33"/>
        <v>0</v>
      </c>
      <c r="K165" s="8">
        <f>IF(OR($E165=9,$E165=5),VLOOKUP(J165,KeyValues!$D$2:$E$562,2),IF(AND($E165=14,NOT(VLOOKUP(J165,KeyValues!$D$2:$E$562,2) = 0)),"???",0))</f>
        <v>0</v>
      </c>
      <c r="L165">
        <f t="shared" si="34"/>
        <v>0</v>
      </c>
      <c r="M165">
        <f t="shared" si="35"/>
        <v>0</v>
      </c>
      <c r="N165">
        <f t="shared" si="36"/>
        <v>5</v>
      </c>
      <c r="O165">
        <f t="shared" si="37"/>
        <v>0</v>
      </c>
      <c r="P165">
        <f t="shared" si="38"/>
        <v>3</v>
      </c>
      <c r="Q165">
        <f t="shared" si="39"/>
        <v>0</v>
      </c>
      <c r="R165" t="str">
        <f t="shared" si="40"/>
        <v>00000011</v>
      </c>
      <c r="S165">
        <f t="shared" si="41"/>
        <v>1</v>
      </c>
    </row>
    <row r="166" spans="1:19" x14ac:dyDescent="0.25">
      <c r="A166" t="s">
        <v>434</v>
      </c>
      <c r="B166" s="5" t="str">
        <f>VLOOKUP(I166,KeyValues!$J$2:$K$1401,2)</f>
        <v>Green Bow</v>
      </c>
      <c r="C166">
        <f t="shared" si="28"/>
        <v>9500</v>
      </c>
      <c r="D166">
        <f t="shared" si="29"/>
        <v>350</v>
      </c>
      <c r="E166">
        <f t="shared" si="30"/>
        <v>4</v>
      </c>
      <c r="F166" s="7" t="str">
        <f>VLOOKUP(E166,KeyValues!$A$2:$B451,2)</f>
        <v>Hold item</v>
      </c>
      <c r="G166">
        <f t="shared" si="31"/>
        <v>53</v>
      </c>
      <c r="H166" s="7" t="str">
        <f>VLOOKUP($G166,KeyValues!$S$2:$T$64,2)</f>
        <v>Bow</v>
      </c>
      <c r="I166">
        <f t="shared" si="32"/>
        <v>435</v>
      </c>
      <c r="J166">
        <f t="shared" si="33"/>
        <v>0</v>
      </c>
      <c r="K166" s="8">
        <f>IF(OR($E166=9,$E166=5),VLOOKUP(J166,KeyValues!$D$2:$E$562,2),IF(AND($E166=14,NOT(VLOOKUP(J166,KeyValues!$D$2:$E$562,2) = 0)),"???",0))</f>
        <v>0</v>
      </c>
      <c r="L166">
        <f t="shared" si="34"/>
        <v>0</v>
      </c>
      <c r="M166">
        <f t="shared" si="35"/>
        <v>0</v>
      </c>
      <c r="N166">
        <f t="shared" si="36"/>
        <v>6</v>
      </c>
      <c r="O166">
        <f t="shared" si="37"/>
        <v>0</v>
      </c>
      <c r="P166">
        <f t="shared" si="38"/>
        <v>3</v>
      </c>
      <c r="Q166">
        <f t="shared" si="39"/>
        <v>0</v>
      </c>
      <c r="R166" t="str">
        <f t="shared" si="40"/>
        <v>00000011</v>
      </c>
      <c r="S166">
        <f t="shared" si="41"/>
        <v>1</v>
      </c>
    </row>
    <row r="167" spans="1:19" x14ac:dyDescent="0.25">
      <c r="A167" t="s">
        <v>431</v>
      </c>
      <c r="B167" s="5" t="str">
        <f>VLOOKUP(I167,KeyValues!$J$2:$K$1401,2)</f>
        <v>Orange Bow</v>
      </c>
      <c r="C167">
        <f t="shared" si="28"/>
        <v>9500</v>
      </c>
      <c r="D167">
        <f t="shared" si="29"/>
        <v>350</v>
      </c>
      <c r="E167">
        <f t="shared" si="30"/>
        <v>4</v>
      </c>
      <c r="F167" s="7" t="str">
        <f>VLOOKUP(E167,KeyValues!$A$2:$B448,2)</f>
        <v>Hold item</v>
      </c>
      <c r="G167">
        <f t="shared" si="31"/>
        <v>53</v>
      </c>
      <c r="H167" s="7" t="str">
        <f>VLOOKUP($G167,KeyValues!$S$2:$T$64,2)</f>
        <v>Bow</v>
      </c>
      <c r="I167">
        <f t="shared" si="32"/>
        <v>432</v>
      </c>
      <c r="J167">
        <f t="shared" si="33"/>
        <v>0</v>
      </c>
      <c r="K167" s="8">
        <f>IF(OR($E167=9,$E167=5),VLOOKUP(J167,KeyValues!$D$2:$E$562,2),IF(AND($E167=14,NOT(VLOOKUP(J167,KeyValues!$D$2:$E$562,2) = 0)),"???",0))</f>
        <v>0</v>
      </c>
      <c r="L167">
        <f t="shared" si="34"/>
        <v>0</v>
      </c>
      <c r="M167">
        <f t="shared" si="35"/>
        <v>0</v>
      </c>
      <c r="N167">
        <f t="shared" si="36"/>
        <v>7</v>
      </c>
      <c r="O167">
        <f t="shared" si="37"/>
        <v>0</v>
      </c>
      <c r="P167">
        <f t="shared" si="38"/>
        <v>3</v>
      </c>
      <c r="Q167">
        <f t="shared" si="39"/>
        <v>0</v>
      </c>
      <c r="R167" t="str">
        <f t="shared" si="40"/>
        <v>00000011</v>
      </c>
      <c r="S167">
        <f t="shared" si="41"/>
        <v>1</v>
      </c>
    </row>
    <row r="168" spans="1:19" x14ac:dyDescent="0.25">
      <c r="A168" t="s">
        <v>433</v>
      </c>
      <c r="B168" s="5" t="str">
        <f>VLOOKUP(I168,KeyValues!$J$2:$K$1401,2)</f>
        <v>Lime Bow</v>
      </c>
      <c r="C168">
        <f t="shared" si="28"/>
        <v>9500</v>
      </c>
      <c r="D168">
        <f t="shared" si="29"/>
        <v>350</v>
      </c>
      <c r="E168">
        <f t="shared" si="30"/>
        <v>4</v>
      </c>
      <c r="F168" s="7" t="str">
        <f>VLOOKUP(E168,KeyValues!$A$2:$B450,2)</f>
        <v>Hold item</v>
      </c>
      <c r="G168">
        <f t="shared" si="31"/>
        <v>53</v>
      </c>
      <c r="H168" s="7" t="str">
        <f>VLOOKUP($G168,KeyValues!$S$2:$T$64,2)</f>
        <v>Bow</v>
      </c>
      <c r="I168">
        <f t="shared" si="32"/>
        <v>434</v>
      </c>
      <c r="J168">
        <f t="shared" si="33"/>
        <v>0</v>
      </c>
      <c r="K168" s="8">
        <f>IF(OR($E168=9,$E168=5),VLOOKUP(J168,KeyValues!$D$2:$E$562,2),IF(AND($E168=14,NOT(VLOOKUP(J168,KeyValues!$D$2:$E$562,2) = 0)),"???",0))</f>
        <v>0</v>
      </c>
      <c r="L168">
        <f t="shared" si="34"/>
        <v>0</v>
      </c>
      <c r="M168">
        <f t="shared" si="35"/>
        <v>0</v>
      </c>
      <c r="N168">
        <f t="shared" si="36"/>
        <v>8</v>
      </c>
      <c r="O168">
        <f t="shared" si="37"/>
        <v>0</v>
      </c>
      <c r="P168">
        <f t="shared" si="38"/>
        <v>3</v>
      </c>
      <c r="Q168">
        <f t="shared" si="39"/>
        <v>0</v>
      </c>
      <c r="R168" t="str">
        <f t="shared" si="40"/>
        <v>00000011</v>
      </c>
      <c r="S168">
        <f t="shared" si="41"/>
        <v>1</v>
      </c>
    </row>
    <row r="169" spans="1:19" x14ac:dyDescent="0.25">
      <c r="A169" t="s">
        <v>435</v>
      </c>
      <c r="B169" s="5" t="str">
        <f>VLOOKUP(I169,KeyValues!$J$2:$K$1401,2)</f>
        <v>Viridian Bow</v>
      </c>
      <c r="C169">
        <f t="shared" si="28"/>
        <v>9500</v>
      </c>
      <c r="D169">
        <f t="shared" si="29"/>
        <v>350</v>
      </c>
      <c r="E169">
        <f t="shared" si="30"/>
        <v>4</v>
      </c>
      <c r="F169" s="7" t="str">
        <f>VLOOKUP(E169,KeyValues!$A$2:$B452,2)</f>
        <v>Hold item</v>
      </c>
      <c r="G169">
        <f t="shared" si="31"/>
        <v>53</v>
      </c>
      <c r="H169" s="7" t="str">
        <f>VLOOKUP($G169,KeyValues!$S$2:$T$64,2)</f>
        <v>Bow</v>
      </c>
      <c r="I169">
        <f t="shared" si="32"/>
        <v>436</v>
      </c>
      <c r="J169">
        <f t="shared" si="33"/>
        <v>0</v>
      </c>
      <c r="K169" s="8">
        <f>IF(OR($E169=9,$E169=5),VLOOKUP(J169,KeyValues!$D$2:$E$562,2),IF(AND($E169=14,NOT(VLOOKUP(J169,KeyValues!$D$2:$E$562,2) = 0)),"???",0))</f>
        <v>0</v>
      </c>
      <c r="L169">
        <f t="shared" si="34"/>
        <v>0</v>
      </c>
      <c r="M169">
        <f t="shared" si="35"/>
        <v>0</v>
      </c>
      <c r="N169">
        <f t="shared" si="36"/>
        <v>9</v>
      </c>
      <c r="O169">
        <f t="shared" si="37"/>
        <v>0</v>
      </c>
      <c r="P169">
        <f t="shared" si="38"/>
        <v>3</v>
      </c>
      <c r="Q169">
        <f t="shared" si="39"/>
        <v>0</v>
      </c>
      <c r="R169" t="str">
        <f t="shared" si="40"/>
        <v>00000011</v>
      </c>
      <c r="S169">
        <f t="shared" si="41"/>
        <v>1</v>
      </c>
    </row>
    <row r="170" spans="1:19" x14ac:dyDescent="0.25">
      <c r="A170" t="s">
        <v>427</v>
      </c>
      <c r="B170" s="5" t="str">
        <f>VLOOKUP(I170,KeyValues!$J$2:$K$1401,2)</f>
        <v>Silver Bow</v>
      </c>
      <c r="C170">
        <f t="shared" si="28"/>
        <v>9500</v>
      </c>
      <c r="D170">
        <f t="shared" si="29"/>
        <v>350</v>
      </c>
      <c r="E170">
        <f t="shared" si="30"/>
        <v>4</v>
      </c>
      <c r="F170" s="7" t="str">
        <f>VLOOKUP(E170,KeyValues!$A$2:$B444,2)</f>
        <v>Hold item</v>
      </c>
      <c r="G170">
        <f t="shared" si="31"/>
        <v>53</v>
      </c>
      <c r="H170" s="7" t="str">
        <f>VLOOKUP($G170,KeyValues!$S$2:$T$64,2)</f>
        <v>Bow</v>
      </c>
      <c r="I170">
        <f t="shared" si="32"/>
        <v>428</v>
      </c>
      <c r="J170">
        <f t="shared" si="33"/>
        <v>0</v>
      </c>
      <c r="K170" s="8">
        <f>IF(OR($E170=9,$E170=5),VLOOKUP(J170,KeyValues!$D$2:$E$562,2),IF(AND($E170=14,NOT(VLOOKUP(J170,KeyValues!$D$2:$E$562,2) = 0)),"???",0))</f>
        <v>0</v>
      </c>
      <c r="L170">
        <f t="shared" si="34"/>
        <v>0</v>
      </c>
      <c r="M170">
        <f t="shared" si="35"/>
        <v>0</v>
      </c>
      <c r="N170">
        <f t="shared" si="36"/>
        <v>10</v>
      </c>
      <c r="O170">
        <f t="shared" si="37"/>
        <v>0</v>
      </c>
      <c r="P170">
        <f t="shared" si="38"/>
        <v>3</v>
      </c>
      <c r="Q170">
        <f t="shared" si="39"/>
        <v>0</v>
      </c>
      <c r="R170" t="str">
        <f t="shared" si="40"/>
        <v>00000011</v>
      </c>
      <c r="S170">
        <f t="shared" si="41"/>
        <v>1</v>
      </c>
    </row>
    <row r="171" spans="1:19" x14ac:dyDescent="0.25">
      <c r="A171" t="s">
        <v>428</v>
      </c>
      <c r="B171" s="5" t="str">
        <f>VLOOKUP(I171,KeyValues!$J$2:$K$1401,2)</f>
        <v>Brown Bow</v>
      </c>
      <c r="C171">
        <f t="shared" si="28"/>
        <v>9500</v>
      </c>
      <c r="D171">
        <f t="shared" si="29"/>
        <v>350</v>
      </c>
      <c r="E171">
        <f t="shared" si="30"/>
        <v>4</v>
      </c>
      <c r="F171" s="7" t="str">
        <f>VLOOKUP(E171,KeyValues!$A$2:$B445,2)</f>
        <v>Hold item</v>
      </c>
      <c r="G171">
        <f t="shared" si="31"/>
        <v>53</v>
      </c>
      <c r="H171" s="7" t="str">
        <f>VLOOKUP($G171,KeyValues!$S$2:$T$64,2)</f>
        <v>Bow</v>
      </c>
      <c r="I171">
        <f t="shared" si="32"/>
        <v>429</v>
      </c>
      <c r="J171">
        <f t="shared" si="33"/>
        <v>0</v>
      </c>
      <c r="K171" s="8">
        <f>IF(OR($E171=9,$E171=5),VLOOKUP(J171,KeyValues!$D$2:$E$562,2),IF(AND($E171=14,NOT(VLOOKUP(J171,KeyValues!$D$2:$E$562,2) = 0)),"???",0))</f>
        <v>0</v>
      </c>
      <c r="L171">
        <f t="shared" si="34"/>
        <v>0</v>
      </c>
      <c r="M171">
        <f t="shared" si="35"/>
        <v>0</v>
      </c>
      <c r="N171">
        <f t="shared" si="36"/>
        <v>11</v>
      </c>
      <c r="O171">
        <f t="shared" si="37"/>
        <v>0</v>
      </c>
      <c r="P171">
        <f t="shared" si="38"/>
        <v>3</v>
      </c>
      <c r="Q171">
        <f t="shared" si="39"/>
        <v>0</v>
      </c>
      <c r="R171" t="str">
        <f t="shared" si="40"/>
        <v>00000011</v>
      </c>
      <c r="S171">
        <f t="shared" si="41"/>
        <v>1</v>
      </c>
    </row>
    <row r="172" spans="1:19" x14ac:dyDescent="0.25">
      <c r="A172" t="s">
        <v>439</v>
      </c>
      <c r="B172" s="5" t="str">
        <f>VLOOKUP(I172,KeyValues!$J$2:$K$1401,2)</f>
        <v>Cobalt Bow</v>
      </c>
      <c r="C172">
        <f t="shared" si="28"/>
        <v>9500</v>
      </c>
      <c r="D172">
        <f t="shared" si="29"/>
        <v>350</v>
      </c>
      <c r="E172">
        <f t="shared" si="30"/>
        <v>4</v>
      </c>
      <c r="F172" s="7" t="str">
        <f>VLOOKUP(E172,KeyValues!$A$2:$B456,2)</f>
        <v>Hold item</v>
      </c>
      <c r="G172">
        <f t="shared" si="31"/>
        <v>53</v>
      </c>
      <c r="H172" s="7" t="str">
        <f>VLOOKUP($G172,KeyValues!$S$2:$T$64,2)</f>
        <v>Bow</v>
      </c>
      <c r="I172">
        <f t="shared" si="32"/>
        <v>440</v>
      </c>
      <c r="J172">
        <f t="shared" si="33"/>
        <v>0</v>
      </c>
      <c r="K172" s="8">
        <f>IF(OR($E172=9,$E172=5),VLOOKUP(J172,KeyValues!$D$2:$E$562,2),IF(AND($E172=14,NOT(VLOOKUP(J172,KeyValues!$D$2:$E$562,2) = 0)),"???",0))</f>
        <v>0</v>
      </c>
      <c r="L172">
        <f t="shared" si="34"/>
        <v>0</v>
      </c>
      <c r="M172">
        <f t="shared" si="35"/>
        <v>0</v>
      </c>
      <c r="N172">
        <f t="shared" si="36"/>
        <v>12</v>
      </c>
      <c r="O172">
        <f t="shared" si="37"/>
        <v>0</v>
      </c>
      <c r="P172">
        <f t="shared" si="38"/>
        <v>3</v>
      </c>
      <c r="Q172">
        <f t="shared" si="39"/>
        <v>0</v>
      </c>
      <c r="R172" t="str">
        <f t="shared" si="40"/>
        <v>00000011</v>
      </c>
      <c r="S172">
        <f t="shared" si="41"/>
        <v>1</v>
      </c>
    </row>
    <row r="173" spans="1:19" x14ac:dyDescent="0.25">
      <c r="A173" t="s">
        <v>440</v>
      </c>
      <c r="B173" s="5" t="str">
        <f>VLOOKUP(I173,KeyValues!$J$2:$K$1401,2)</f>
        <v>Purple Bow</v>
      </c>
      <c r="C173">
        <f t="shared" si="28"/>
        <v>9500</v>
      </c>
      <c r="D173">
        <f t="shared" si="29"/>
        <v>350</v>
      </c>
      <c r="E173">
        <f t="shared" si="30"/>
        <v>4</v>
      </c>
      <c r="F173" s="7" t="str">
        <f>VLOOKUP(E173,KeyValues!$A$2:$B457,2)</f>
        <v>Hold item</v>
      </c>
      <c r="G173">
        <f t="shared" si="31"/>
        <v>53</v>
      </c>
      <c r="H173" s="7" t="str">
        <f>VLOOKUP($G173,KeyValues!$S$2:$T$64,2)</f>
        <v>Bow</v>
      </c>
      <c r="I173">
        <f t="shared" si="32"/>
        <v>441</v>
      </c>
      <c r="J173">
        <f t="shared" si="33"/>
        <v>0</v>
      </c>
      <c r="K173" s="8">
        <f>IF(OR($E173=9,$E173=5),VLOOKUP(J173,KeyValues!$D$2:$E$562,2),IF(AND($E173=14,NOT(VLOOKUP(J173,KeyValues!$D$2:$E$562,2) = 0)),"???",0))</f>
        <v>0</v>
      </c>
      <c r="L173">
        <f t="shared" si="34"/>
        <v>0</v>
      </c>
      <c r="M173">
        <f t="shared" si="35"/>
        <v>0</v>
      </c>
      <c r="N173">
        <f t="shared" si="36"/>
        <v>13</v>
      </c>
      <c r="O173">
        <f t="shared" si="37"/>
        <v>0</v>
      </c>
      <c r="P173">
        <f t="shared" si="38"/>
        <v>3</v>
      </c>
      <c r="Q173">
        <f t="shared" si="39"/>
        <v>0</v>
      </c>
      <c r="R173" t="str">
        <f t="shared" si="40"/>
        <v>00000011</v>
      </c>
      <c r="S173">
        <f t="shared" si="41"/>
        <v>1</v>
      </c>
    </row>
    <row r="174" spans="1:19" x14ac:dyDescent="0.25">
      <c r="A174" t="s">
        <v>441</v>
      </c>
      <c r="B174" s="5" t="str">
        <f>VLOOKUP(I174,KeyValues!$J$2:$K$1401,2)</f>
        <v>Violet Bow</v>
      </c>
      <c r="C174">
        <f t="shared" si="28"/>
        <v>9500</v>
      </c>
      <c r="D174">
        <f t="shared" si="29"/>
        <v>350</v>
      </c>
      <c r="E174">
        <f t="shared" si="30"/>
        <v>4</v>
      </c>
      <c r="F174" s="7" t="str">
        <f>VLOOKUP(E174,KeyValues!$A$2:$B458,2)</f>
        <v>Hold item</v>
      </c>
      <c r="G174">
        <f t="shared" si="31"/>
        <v>53</v>
      </c>
      <c r="H174" s="7" t="str">
        <f>VLOOKUP($G174,KeyValues!$S$2:$T$64,2)</f>
        <v>Bow</v>
      </c>
      <c r="I174">
        <f t="shared" si="32"/>
        <v>442</v>
      </c>
      <c r="J174">
        <f t="shared" si="33"/>
        <v>0</v>
      </c>
      <c r="K174" s="8">
        <f>IF(OR($E174=9,$E174=5),VLOOKUP(J174,KeyValues!$D$2:$E$562,2),IF(AND($E174=14,NOT(VLOOKUP(J174,KeyValues!$D$2:$E$562,2) = 0)),"???",0))</f>
        <v>0</v>
      </c>
      <c r="L174">
        <f t="shared" si="34"/>
        <v>0</v>
      </c>
      <c r="M174">
        <f t="shared" si="35"/>
        <v>0</v>
      </c>
      <c r="N174">
        <f t="shared" si="36"/>
        <v>14</v>
      </c>
      <c r="O174">
        <f t="shared" si="37"/>
        <v>0</v>
      </c>
      <c r="P174">
        <f t="shared" si="38"/>
        <v>3</v>
      </c>
      <c r="Q174">
        <f t="shared" si="39"/>
        <v>0</v>
      </c>
      <c r="R174" t="str">
        <f t="shared" si="40"/>
        <v>00000011</v>
      </c>
      <c r="S174">
        <f t="shared" si="41"/>
        <v>1</v>
      </c>
    </row>
    <row r="175" spans="1:19" x14ac:dyDescent="0.25">
      <c r="A175" t="s">
        <v>442</v>
      </c>
      <c r="B175" s="5" t="str">
        <f>VLOOKUP(I175,KeyValues!$J$2:$K$1401,2)</f>
        <v>Fuchsia Bow</v>
      </c>
      <c r="C175">
        <f t="shared" si="28"/>
        <v>9500</v>
      </c>
      <c r="D175">
        <f t="shared" si="29"/>
        <v>350</v>
      </c>
      <c r="E175">
        <f t="shared" si="30"/>
        <v>4</v>
      </c>
      <c r="F175" s="7" t="str">
        <f>VLOOKUP(E175,KeyValues!$A$2:$B459,2)</f>
        <v>Hold item</v>
      </c>
      <c r="G175">
        <f t="shared" si="31"/>
        <v>53</v>
      </c>
      <c r="H175" s="7" t="str">
        <f>VLOOKUP($G175,KeyValues!$S$2:$T$64,2)</f>
        <v>Bow</v>
      </c>
      <c r="I175">
        <f t="shared" si="32"/>
        <v>443</v>
      </c>
      <c r="J175">
        <f t="shared" si="33"/>
        <v>0</v>
      </c>
      <c r="K175" s="8">
        <f>IF(OR($E175=9,$E175=5),VLOOKUP(J175,KeyValues!$D$2:$E$562,2),IF(AND($E175=14,NOT(VLOOKUP(J175,KeyValues!$D$2:$E$562,2) = 0)),"???",0))</f>
        <v>0</v>
      </c>
      <c r="L175">
        <f t="shared" si="34"/>
        <v>0</v>
      </c>
      <c r="M175">
        <f t="shared" si="35"/>
        <v>0</v>
      </c>
      <c r="N175">
        <f t="shared" si="36"/>
        <v>15</v>
      </c>
      <c r="O175">
        <f t="shared" si="37"/>
        <v>0</v>
      </c>
      <c r="P175">
        <f t="shared" si="38"/>
        <v>3</v>
      </c>
      <c r="Q175">
        <f t="shared" si="39"/>
        <v>0</v>
      </c>
      <c r="R175" t="str">
        <f t="shared" si="40"/>
        <v>00000011</v>
      </c>
      <c r="S175">
        <f t="shared" si="41"/>
        <v>1</v>
      </c>
    </row>
    <row r="176" spans="1:19" x14ac:dyDescent="0.25">
      <c r="A176" t="s">
        <v>56</v>
      </c>
      <c r="B176" s="5" t="str">
        <f>VLOOKUP(I176,KeyValues!$J$2:$K$1401,2)</f>
        <v>Golden Mask</v>
      </c>
      <c r="C176">
        <f t="shared" si="28"/>
        <v>5100</v>
      </c>
      <c r="D176">
        <f t="shared" si="29"/>
        <v>510</v>
      </c>
      <c r="E176">
        <f t="shared" si="30"/>
        <v>4</v>
      </c>
      <c r="F176" s="7" t="str">
        <f>VLOOKUP(E176,KeyValues!$A$2:$B73,2)</f>
        <v>Hold item</v>
      </c>
      <c r="G176">
        <f t="shared" si="31"/>
        <v>60</v>
      </c>
      <c r="H176" s="7" t="str">
        <f>VLOOKUP($G176,KeyValues!$S$2:$T$64,2)</f>
        <v>Mask</v>
      </c>
      <c r="I176">
        <f t="shared" si="32"/>
        <v>57</v>
      </c>
      <c r="J176">
        <f t="shared" si="33"/>
        <v>0</v>
      </c>
      <c r="K176" s="8">
        <f>IF(OR($E176=9,$E176=5),VLOOKUP(J176,KeyValues!$D$2:$E$562,2),IF(AND($E176=14,NOT(VLOOKUP(J176,KeyValues!$D$2:$E$562,2) = 0)),"???",0))</f>
        <v>0</v>
      </c>
      <c r="L176">
        <f t="shared" si="34"/>
        <v>0</v>
      </c>
      <c r="M176">
        <f t="shared" si="35"/>
        <v>0</v>
      </c>
      <c r="N176">
        <f t="shared" si="36"/>
        <v>5</v>
      </c>
      <c r="O176">
        <f t="shared" si="37"/>
        <v>3</v>
      </c>
      <c r="P176">
        <f t="shared" si="38"/>
        <v>3</v>
      </c>
      <c r="Q176">
        <f t="shared" si="39"/>
        <v>0</v>
      </c>
      <c r="R176" t="str">
        <f t="shared" si="40"/>
        <v>00000011</v>
      </c>
      <c r="S176">
        <f t="shared" si="41"/>
        <v>1</v>
      </c>
    </row>
    <row r="177" spans="1:19" x14ac:dyDescent="0.25">
      <c r="A177" t="s">
        <v>177</v>
      </c>
      <c r="B177" s="5" t="str">
        <f>VLOOKUP(I177,KeyValues!$J$2:$K$1401,2)</f>
        <v>Wonder Egg</v>
      </c>
      <c r="C177">
        <f t="shared" si="28"/>
        <v>8000</v>
      </c>
      <c r="D177">
        <f t="shared" si="29"/>
        <v>500</v>
      </c>
      <c r="E177">
        <f t="shared" si="30"/>
        <v>4</v>
      </c>
      <c r="F177" s="7" t="str">
        <f>VLOOKUP(E177,KeyValues!$A$2:$B194,2)</f>
        <v>Hold item</v>
      </c>
      <c r="G177">
        <f t="shared" si="31"/>
        <v>62</v>
      </c>
      <c r="H177" s="7" t="str">
        <f>VLOOKUP($G177,KeyValues!$S$2:$T$64,2)</f>
        <v>Manaphy Egg</v>
      </c>
      <c r="I177">
        <f t="shared" si="32"/>
        <v>178</v>
      </c>
      <c r="J177">
        <f t="shared" si="33"/>
        <v>0</v>
      </c>
      <c r="K177" s="8">
        <f>IF(OR($E177=9,$E177=5),VLOOKUP(J177,KeyValues!$D$2:$E$562,2),IF(AND($E177=14,NOT(VLOOKUP(J177,KeyValues!$D$2:$E$562,2) = 0)),"???",0))</f>
        <v>0</v>
      </c>
      <c r="L177">
        <f t="shared" si="34"/>
        <v>0</v>
      </c>
      <c r="M177">
        <f t="shared" si="35"/>
        <v>0</v>
      </c>
      <c r="N177">
        <f t="shared" si="36"/>
        <v>3</v>
      </c>
      <c r="O177">
        <f t="shared" si="37"/>
        <v>10</v>
      </c>
      <c r="P177">
        <f t="shared" si="38"/>
        <v>3</v>
      </c>
      <c r="Q177">
        <f t="shared" si="39"/>
        <v>0</v>
      </c>
      <c r="R177" t="str">
        <f t="shared" si="40"/>
        <v>00000011</v>
      </c>
      <c r="S177">
        <f t="shared" si="41"/>
        <v>1</v>
      </c>
    </row>
    <row r="178" spans="1:19" x14ac:dyDescent="0.25">
      <c r="A178" t="s">
        <v>13</v>
      </c>
      <c r="B178" s="5" t="str">
        <f>VLOOKUP(I178,KeyValues!$J$2:$K$1401,2)</f>
        <v>Y-Ray Specs</v>
      </c>
      <c r="C178">
        <f t="shared" si="28"/>
        <v>9000</v>
      </c>
      <c r="D178">
        <f t="shared" si="29"/>
        <v>900</v>
      </c>
      <c r="E178">
        <f t="shared" si="30"/>
        <v>4</v>
      </c>
      <c r="F178" s="7" t="str">
        <f>VLOOKUP(E178,KeyValues!$A$2:$B30,2)</f>
        <v>Hold item</v>
      </c>
      <c r="G178">
        <f t="shared" si="31"/>
        <v>13</v>
      </c>
      <c r="H178" s="7" t="str">
        <f>VLOOKUP($G178,KeyValues!$S$2:$T$64,2)</f>
        <v>Glasses</v>
      </c>
      <c r="I178">
        <f t="shared" si="32"/>
        <v>14</v>
      </c>
      <c r="J178">
        <f t="shared" si="33"/>
        <v>0</v>
      </c>
      <c r="K178" s="8">
        <f>IF(OR($E178=9,$E178=5),VLOOKUP(J178,KeyValues!$D$2:$E$562,2),IF(AND($E178=14,NOT(VLOOKUP(J178,KeyValues!$D$2:$E$562,2) = 0)),"???",0))</f>
        <v>0</v>
      </c>
      <c r="L178">
        <f t="shared" si="34"/>
        <v>5</v>
      </c>
      <c r="M178">
        <f t="shared" si="35"/>
        <v>7</v>
      </c>
      <c r="N178">
        <f t="shared" si="36"/>
        <v>2</v>
      </c>
      <c r="O178">
        <f t="shared" si="37"/>
        <v>1</v>
      </c>
      <c r="P178">
        <f t="shared" si="38"/>
        <v>33</v>
      </c>
      <c r="Q178">
        <f t="shared" si="39"/>
        <v>0</v>
      </c>
      <c r="R178" t="str">
        <f t="shared" si="40"/>
        <v>00100001</v>
      </c>
      <c r="S178">
        <f t="shared" si="41"/>
        <v>1</v>
      </c>
    </row>
    <row r="179" spans="1:19" x14ac:dyDescent="0.25">
      <c r="A179" t="s">
        <v>14</v>
      </c>
      <c r="B179" s="5" t="str">
        <f>VLOOKUP(I179,KeyValues!$J$2:$K$1401,2)</f>
        <v>Gaggle Specs</v>
      </c>
      <c r="C179">
        <f t="shared" si="28"/>
        <v>3500</v>
      </c>
      <c r="D179">
        <f t="shared" si="29"/>
        <v>350</v>
      </c>
      <c r="E179">
        <f t="shared" si="30"/>
        <v>4</v>
      </c>
      <c r="F179" s="7" t="str">
        <f>VLOOKUP(E179,KeyValues!$A$2:$B31,2)</f>
        <v>Hold item</v>
      </c>
      <c r="G179">
        <f t="shared" si="31"/>
        <v>13</v>
      </c>
      <c r="H179" s="7" t="str">
        <f>VLOOKUP($G179,KeyValues!$S$2:$T$64,2)</f>
        <v>Glasses</v>
      </c>
      <c r="I179">
        <f t="shared" si="32"/>
        <v>15</v>
      </c>
      <c r="J179">
        <f t="shared" si="33"/>
        <v>0</v>
      </c>
      <c r="K179" s="8">
        <f>IF(OR($E179=9,$E179=5),VLOOKUP(J179,KeyValues!$D$2:$E$562,2),IF(AND($E179=14,NOT(VLOOKUP(J179,KeyValues!$D$2:$E$562,2) = 0)),"???",0))</f>
        <v>0</v>
      </c>
      <c r="L179">
        <f t="shared" si="34"/>
        <v>5</v>
      </c>
      <c r="M179">
        <f t="shared" si="35"/>
        <v>7</v>
      </c>
      <c r="N179">
        <f t="shared" si="36"/>
        <v>2</v>
      </c>
      <c r="O179">
        <f t="shared" si="37"/>
        <v>1</v>
      </c>
      <c r="P179">
        <f t="shared" si="38"/>
        <v>33</v>
      </c>
      <c r="Q179">
        <f t="shared" si="39"/>
        <v>0</v>
      </c>
      <c r="R179" t="str">
        <f t="shared" si="40"/>
        <v>00100001</v>
      </c>
      <c r="S179">
        <f t="shared" si="41"/>
        <v>1</v>
      </c>
    </row>
    <row r="180" spans="1:19" x14ac:dyDescent="0.25">
      <c r="A180" t="s">
        <v>33</v>
      </c>
      <c r="B180" s="5" t="str">
        <f>VLOOKUP(I180,KeyValues!$J$2:$K$1401,2)</f>
        <v>Diet Ribbon</v>
      </c>
      <c r="C180">
        <f t="shared" si="28"/>
        <v>4500</v>
      </c>
      <c r="D180">
        <f t="shared" si="29"/>
        <v>450</v>
      </c>
      <c r="E180">
        <f t="shared" si="30"/>
        <v>4</v>
      </c>
      <c r="F180" s="7" t="str">
        <f>VLOOKUP(E180,KeyValues!$A$2:$B50,2)</f>
        <v>Hold item</v>
      </c>
      <c r="G180">
        <f t="shared" si="31"/>
        <v>4</v>
      </c>
      <c r="H180" s="7" t="str">
        <f>VLOOKUP($G180,KeyValues!$S$2:$T$64,2)</f>
        <v>Scarf 1</v>
      </c>
      <c r="I180">
        <f t="shared" si="32"/>
        <v>34</v>
      </c>
      <c r="J180">
        <f t="shared" si="33"/>
        <v>0</v>
      </c>
      <c r="K180" s="8">
        <f>IF(OR($E180=9,$E180=5),VLOOKUP(J180,KeyValues!$D$2:$E$562,2),IF(AND($E180=14,NOT(VLOOKUP(J180,KeyValues!$D$2:$E$562,2) = 0)),"???",0))</f>
        <v>0</v>
      </c>
      <c r="L180">
        <f t="shared" si="34"/>
        <v>0</v>
      </c>
      <c r="M180">
        <f t="shared" si="35"/>
        <v>0</v>
      </c>
      <c r="N180">
        <f t="shared" si="36"/>
        <v>4</v>
      </c>
      <c r="O180">
        <f t="shared" si="37"/>
        <v>3</v>
      </c>
      <c r="P180">
        <f t="shared" si="38"/>
        <v>35</v>
      </c>
      <c r="Q180">
        <f t="shared" si="39"/>
        <v>0</v>
      </c>
      <c r="R180" t="str">
        <f t="shared" si="40"/>
        <v>00100011</v>
      </c>
      <c r="S180">
        <f t="shared" si="41"/>
        <v>1</v>
      </c>
    </row>
    <row r="181" spans="1:19" x14ac:dyDescent="0.25">
      <c r="A181" t="s">
        <v>19</v>
      </c>
      <c r="B181" s="5" t="str">
        <f>VLOOKUP(I181,KeyValues!$J$2:$K$1401,2)</f>
        <v>Patsy Band</v>
      </c>
      <c r="C181">
        <f t="shared" si="28"/>
        <v>1500</v>
      </c>
      <c r="D181">
        <f t="shared" si="29"/>
        <v>400</v>
      </c>
      <c r="E181">
        <f t="shared" si="30"/>
        <v>4</v>
      </c>
      <c r="F181" s="7" t="str">
        <f>VLOOKUP(E181,KeyValues!$A$2:$B36,2)</f>
        <v>Hold item</v>
      </c>
      <c r="G181">
        <f t="shared" si="31"/>
        <v>4</v>
      </c>
      <c r="H181" s="7" t="str">
        <f>VLOOKUP($G181,KeyValues!$S$2:$T$64,2)</f>
        <v>Scarf 1</v>
      </c>
      <c r="I181">
        <f t="shared" si="32"/>
        <v>20</v>
      </c>
      <c r="J181">
        <f t="shared" si="33"/>
        <v>0</v>
      </c>
      <c r="K181" s="8">
        <f>IF(OR($E181=9,$E181=5),VLOOKUP(J181,KeyValues!$D$2:$E$562,2),IF(AND($E181=14,NOT(VLOOKUP(J181,KeyValues!$D$2:$E$562,2) = 0)),"???",0))</f>
        <v>0</v>
      </c>
      <c r="L181">
        <f t="shared" si="34"/>
        <v>0</v>
      </c>
      <c r="M181">
        <f t="shared" si="35"/>
        <v>0</v>
      </c>
      <c r="N181">
        <f t="shared" si="36"/>
        <v>4</v>
      </c>
      <c r="O181">
        <f t="shared" si="37"/>
        <v>12</v>
      </c>
      <c r="P181">
        <f t="shared" si="38"/>
        <v>35</v>
      </c>
      <c r="Q181">
        <f t="shared" si="39"/>
        <v>0</v>
      </c>
      <c r="R181" t="str">
        <f t="shared" si="40"/>
        <v>00100011</v>
      </c>
      <c r="S181">
        <f t="shared" si="41"/>
        <v>1</v>
      </c>
    </row>
    <row r="182" spans="1:19" x14ac:dyDescent="0.25">
      <c r="A182" t="s">
        <v>46</v>
      </c>
      <c r="B182" s="5" t="str">
        <f>VLOOKUP(I182,KeyValues!$J$2:$K$1401,2)</f>
        <v>Whiff Specs</v>
      </c>
      <c r="C182">
        <f t="shared" si="28"/>
        <v>2500</v>
      </c>
      <c r="D182">
        <f t="shared" si="29"/>
        <v>250</v>
      </c>
      <c r="E182">
        <f t="shared" si="30"/>
        <v>4</v>
      </c>
      <c r="F182" s="7" t="str">
        <f>VLOOKUP(E182,KeyValues!$A$2:$B63,2)</f>
        <v>Hold item</v>
      </c>
      <c r="G182">
        <f t="shared" si="31"/>
        <v>13</v>
      </c>
      <c r="H182" s="7" t="str">
        <f>VLOOKUP($G182,KeyValues!$S$2:$T$64,2)</f>
        <v>Glasses</v>
      </c>
      <c r="I182">
        <f t="shared" si="32"/>
        <v>47</v>
      </c>
      <c r="J182">
        <f t="shared" si="33"/>
        <v>0</v>
      </c>
      <c r="K182" s="8">
        <f>IF(OR($E182=9,$E182=5),VLOOKUP(J182,KeyValues!$D$2:$E$562,2),IF(AND($E182=14,NOT(VLOOKUP(J182,KeyValues!$D$2:$E$562,2) = 0)),"???",0))</f>
        <v>0</v>
      </c>
      <c r="L182">
        <f t="shared" si="34"/>
        <v>0</v>
      </c>
      <c r="M182">
        <f t="shared" si="35"/>
        <v>0</v>
      </c>
      <c r="N182">
        <f t="shared" si="36"/>
        <v>2</v>
      </c>
      <c r="O182">
        <f t="shared" si="37"/>
        <v>11</v>
      </c>
      <c r="P182">
        <f t="shared" si="38"/>
        <v>35</v>
      </c>
      <c r="Q182">
        <f t="shared" si="39"/>
        <v>0</v>
      </c>
      <c r="R182" t="str">
        <f t="shared" si="40"/>
        <v>00100011</v>
      </c>
      <c r="S182">
        <f t="shared" si="41"/>
        <v>1</v>
      </c>
    </row>
    <row r="183" spans="1:19" x14ac:dyDescent="0.25">
      <c r="A183" t="s">
        <v>47</v>
      </c>
      <c r="B183" s="5" t="str">
        <f>VLOOKUP(I183,KeyValues!$J$2:$K$1401,2)</f>
        <v>No-Aim Scope</v>
      </c>
      <c r="C183">
        <f t="shared" si="28"/>
        <v>2000</v>
      </c>
      <c r="D183">
        <f t="shared" si="29"/>
        <v>200</v>
      </c>
      <c r="E183">
        <f t="shared" si="30"/>
        <v>4</v>
      </c>
      <c r="F183" s="7" t="str">
        <f>VLOOKUP(E183,KeyValues!$A$2:$B64,2)</f>
        <v>Hold item</v>
      </c>
      <c r="G183">
        <f t="shared" si="31"/>
        <v>13</v>
      </c>
      <c r="H183" s="7" t="str">
        <f>VLOOKUP($G183,KeyValues!$S$2:$T$64,2)</f>
        <v>Glasses</v>
      </c>
      <c r="I183">
        <f t="shared" si="32"/>
        <v>48</v>
      </c>
      <c r="J183">
        <f t="shared" si="33"/>
        <v>0</v>
      </c>
      <c r="K183" s="8">
        <f>IF(OR($E183=9,$E183=5),VLOOKUP(J183,KeyValues!$D$2:$E$562,2),IF(AND($E183=14,NOT(VLOOKUP(J183,KeyValues!$D$2:$E$562,2) = 0)),"???",0))</f>
        <v>0</v>
      </c>
      <c r="L183">
        <f t="shared" si="34"/>
        <v>0</v>
      </c>
      <c r="M183">
        <f t="shared" si="35"/>
        <v>0</v>
      </c>
      <c r="N183">
        <f t="shared" si="36"/>
        <v>12</v>
      </c>
      <c r="O183">
        <f t="shared" si="37"/>
        <v>11</v>
      </c>
      <c r="P183">
        <f t="shared" si="38"/>
        <v>35</v>
      </c>
      <c r="Q183">
        <f t="shared" si="39"/>
        <v>0</v>
      </c>
      <c r="R183" t="str">
        <f t="shared" si="40"/>
        <v>00100011</v>
      </c>
      <c r="S183">
        <f t="shared" si="41"/>
        <v>1</v>
      </c>
    </row>
    <row r="184" spans="1:19" x14ac:dyDescent="0.25">
      <c r="A184" t="s">
        <v>187</v>
      </c>
      <c r="B184" s="5" t="str">
        <f>VLOOKUP(I184,KeyValues!$J$2:$K$1401,2)</f>
        <v>Focus Punch</v>
      </c>
      <c r="C184">
        <f t="shared" si="28"/>
        <v>6000</v>
      </c>
      <c r="D184">
        <f t="shared" si="29"/>
        <v>250</v>
      </c>
      <c r="E184">
        <f t="shared" si="30"/>
        <v>5</v>
      </c>
      <c r="F184" s="7" t="str">
        <f>VLOOKUP(E184,KeyValues!$A$2:$B204,2)</f>
        <v>TM &amp; HM</v>
      </c>
      <c r="G184">
        <f t="shared" si="31"/>
        <v>8</v>
      </c>
      <c r="H184" s="7" t="str">
        <f>VLOOKUP($G184,KeyValues!$S$2:$T$64,2)</f>
        <v>Song</v>
      </c>
      <c r="I184">
        <f t="shared" si="32"/>
        <v>188</v>
      </c>
      <c r="J184">
        <f t="shared" si="33"/>
        <v>75</v>
      </c>
      <c r="K184" s="8" t="str">
        <f>IF(OR($E184=9,$E184=5),VLOOKUP(J184,KeyValues!$D$2:$E$562,2),IF(AND($E184=14,NOT(VLOOKUP(J184,KeyValues!$D$2:$E$562,2) = 0)),"???",0))</f>
        <v>Focus Punch</v>
      </c>
      <c r="L184">
        <f t="shared" si="34"/>
        <v>0</v>
      </c>
      <c r="M184">
        <f t="shared" si="35"/>
        <v>0</v>
      </c>
      <c r="N184">
        <f t="shared" si="36"/>
        <v>0</v>
      </c>
      <c r="O184">
        <f t="shared" si="37"/>
        <v>9</v>
      </c>
      <c r="P184">
        <f t="shared" si="38"/>
        <v>3</v>
      </c>
      <c r="Q184">
        <f t="shared" si="39"/>
        <v>0</v>
      </c>
      <c r="R184" t="str">
        <f t="shared" si="40"/>
        <v>00000011</v>
      </c>
      <c r="S184">
        <f t="shared" si="41"/>
        <v>1</v>
      </c>
    </row>
    <row r="185" spans="1:19" x14ac:dyDescent="0.25">
      <c r="A185" t="s">
        <v>188</v>
      </c>
      <c r="B185" s="5" t="str">
        <f>VLOOKUP(I185,KeyValues!$J$2:$K$1401,2)</f>
        <v>Dragon Claw</v>
      </c>
      <c r="C185">
        <f t="shared" si="28"/>
        <v>8000</v>
      </c>
      <c r="D185">
        <f t="shared" si="29"/>
        <v>250</v>
      </c>
      <c r="E185">
        <f t="shared" si="30"/>
        <v>5</v>
      </c>
      <c r="F185" s="7" t="str">
        <f>VLOOKUP(E185,KeyValues!$A$2:$B205,2)</f>
        <v>TM &amp; HM</v>
      </c>
      <c r="G185">
        <f t="shared" si="31"/>
        <v>8</v>
      </c>
      <c r="H185" s="7" t="str">
        <f>VLOOKUP($G185,KeyValues!$S$2:$T$64,2)</f>
        <v>Song</v>
      </c>
      <c r="I185">
        <f t="shared" si="32"/>
        <v>189</v>
      </c>
      <c r="J185">
        <f t="shared" si="33"/>
        <v>208</v>
      </c>
      <c r="K185" s="8" t="str">
        <f>IF(OR($E185=9,$E185=5),VLOOKUP(J185,KeyValues!$D$2:$E$562,2),IF(AND($E185=14,NOT(VLOOKUP(J185,KeyValues!$D$2:$E$562,2) = 0)),"???",0))</f>
        <v>Dragon Claw</v>
      </c>
      <c r="L185">
        <f t="shared" si="34"/>
        <v>0</v>
      </c>
      <c r="M185">
        <f t="shared" si="35"/>
        <v>0</v>
      </c>
      <c r="N185">
        <f t="shared" si="36"/>
        <v>0</v>
      </c>
      <c r="O185">
        <f t="shared" si="37"/>
        <v>9</v>
      </c>
      <c r="P185">
        <f t="shared" si="38"/>
        <v>3</v>
      </c>
      <c r="Q185">
        <f t="shared" si="39"/>
        <v>0</v>
      </c>
      <c r="R185" t="str">
        <f t="shared" si="40"/>
        <v>00000011</v>
      </c>
      <c r="S185">
        <f t="shared" si="41"/>
        <v>1</v>
      </c>
    </row>
    <row r="186" spans="1:19" x14ac:dyDescent="0.25">
      <c r="A186" t="s">
        <v>189</v>
      </c>
      <c r="B186" s="5" t="str">
        <f>VLOOKUP(I186,KeyValues!$J$2:$K$1401,2)</f>
        <v>Water Pulse</v>
      </c>
      <c r="C186">
        <f t="shared" si="28"/>
        <v>7500</v>
      </c>
      <c r="D186">
        <f t="shared" si="29"/>
        <v>250</v>
      </c>
      <c r="E186">
        <f t="shared" si="30"/>
        <v>5</v>
      </c>
      <c r="F186" s="7" t="str">
        <f>VLOOKUP(E186,KeyValues!$A$2:$B206,2)</f>
        <v>TM &amp; HM</v>
      </c>
      <c r="G186">
        <f t="shared" si="31"/>
        <v>8</v>
      </c>
      <c r="H186" s="7" t="str">
        <f>VLOOKUP($G186,KeyValues!$S$2:$T$64,2)</f>
        <v>Song</v>
      </c>
      <c r="I186">
        <f t="shared" si="32"/>
        <v>190</v>
      </c>
      <c r="J186">
        <f t="shared" si="33"/>
        <v>310</v>
      </c>
      <c r="K186" s="8" t="str">
        <f>IF(OR($E186=9,$E186=5),VLOOKUP(J186,KeyValues!$D$2:$E$562,2),IF(AND($E186=14,NOT(VLOOKUP(J186,KeyValues!$D$2:$E$562,2) = 0)),"???",0))</f>
        <v>Water Pulse</v>
      </c>
      <c r="L186">
        <f t="shared" si="34"/>
        <v>0</v>
      </c>
      <c r="M186">
        <f t="shared" si="35"/>
        <v>0</v>
      </c>
      <c r="N186">
        <f t="shared" si="36"/>
        <v>0</v>
      </c>
      <c r="O186">
        <f t="shared" si="37"/>
        <v>9</v>
      </c>
      <c r="P186">
        <f t="shared" si="38"/>
        <v>3</v>
      </c>
      <c r="Q186">
        <f t="shared" si="39"/>
        <v>0</v>
      </c>
      <c r="R186" t="str">
        <f t="shared" si="40"/>
        <v>00000011</v>
      </c>
      <c r="S186">
        <f t="shared" si="41"/>
        <v>1</v>
      </c>
    </row>
    <row r="187" spans="1:19" x14ac:dyDescent="0.25">
      <c r="A187" t="s">
        <v>190</v>
      </c>
      <c r="B187" s="5" t="str">
        <f>VLOOKUP(I187,KeyValues!$J$2:$K$1401,2)</f>
        <v>Calm Mind</v>
      </c>
      <c r="C187">
        <f t="shared" si="28"/>
        <v>8000</v>
      </c>
      <c r="D187">
        <f t="shared" si="29"/>
        <v>250</v>
      </c>
      <c r="E187">
        <f t="shared" si="30"/>
        <v>5</v>
      </c>
      <c r="F187" s="7" t="str">
        <f>VLOOKUP(E187,KeyValues!$A$2:$B207,2)</f>
        <v>TM &amp; HM</v>
      </c>
      <c r="G187">
        <f t="shared" si="31"/>
        <v>8</v>
      </c>
      <c r="H187" s="7" t="str">
        <f>VLOOKUP($G187,KeyValues!$S$2:$T$64,2)</f>
        <v>Song</v>
      </c>
      <c r="I187">
        <f t="shared" si="32"/>
        <v>191</v>
      </c>
      <c r="J187">
        <f t="shared" si="33"/>
        <v>319</v>
      </c>
      <c r="K187" s="8" t="str">
        <f>IF(OR($E187=9,$E187=5),VLOOKUP(J187,KeyValues!$D$2:$E$562,2),IF(AND($E187=14,NOT(VLOOKUP(J187,KeyValues!$D$2:$E$562,2) = 0)),"???",0))</f>
        <v>Calm Mind</v>
      </c>
      <c r="L187">
        <f t="shared" si="34"/>
        <v>0</v>
      </c>
      <c r="M187">
        <f t="shared" si="35"/>
        <v>0</v>
      </c>
      <c r="N187">
        <f t="shared" si="36"/>
        <v>0</v>
      </c>
      <c r="O187">
        <f t="shared" si="37"/>
        <v>9</v>
      </c>
      <c r="P187">
        <f t="shared" si="38"/>
        <v>3</v>
      </c>
      <c r="Q187">
        <f t="shared" si="39"/>
        <v>0</v>
      </c>
      <c r="R187" t="str">
        <f t="shared" si="40"/>
        <v>00000011</v>
      </c>
      <c r="S187">
        <f t="shared" si="41"/>
        <v>1</v>
      </c>
    </row>
    <row r="188" spans="1:19" x14ac:dyDescent="0.25">
      <c r="A188" t="s">
        <v>191</v>
      </c>
      <c r="B188" s="5" t="str">
        <f>VLOOKUP(I188,KeyValues!$J$2:$K$1401,2)</f>
        <v>Roar</v>
      </c>
      <c r="C188">
        <f t="shared" si="28"/>
        <v>6000</v>
      </c>
      <c r="D188">
        <f t="shared" si="29"/>
        <v>250</v>
      </c>
      <c r="E188">
        <f t="shared" si="30"/>
        <v>5</v>
      </c>
      <c r="F188" s="7" t="str">
        <f>VLOOKUP(E188,KeyValues!$A$2:$B208,2)</f>
        <v>TM &amp; HM</v>
      </c>
      <c r="G188">
        <f t="shared" si="31"/>
        <v>8</v>
      </c>
      <c r="H188" s="7" t="str">
        <f>VLOOKUP($G188,KeyValues!$S$2:$T$64,2)</f>
        <v>Song</v>
      </c>
      <c r="I188">
        <f t="shared" si="32"/>
        <v>192</v>
      </c>
      <c r="J188">
        <f t="shared" si="33"/>
        <v>284</v>
      </c>
      <c r="K188" s="8" t="str">
        <f>IF(OR($E188=9,$E188=5),VLOOKUP(J188,KeyValues!$D$2:$E$562,2),IF(AND($E188=14,NOT(VLOOKUP(J188,KeyValues!$D$2:$E$562,2) = 0)),"???",0))</f>
        <v>Roar</v>
      </c>
      <c r="L188">
        <f t="shared" si="34"/>
        <v>0</v>
      </c>
      <c r="M188">
        <f t="shared" si="35"/>
        <v>0</v>
      </c>
      <c r="N188">
        <f t="shared" si="36"/>
        <v>0</v>
      </c>
      <c r="O188">
        <f t="shared" si="37"/>
        <v>9</v>
      </c>
      <c r="P188">
        <f t="shared" si="38"/>
        <v>3</v>
      </c>
      <c r="Q188">
        <f t="shared" si="39"/>
        <v>0</v>
      </c>
      <c r="R188" t="str">
        <f t="shared" si="40"/>
        <v>00000011</v>
      </c>
      <c r="S188">
        <f t="shared" si="41"/>
        <v>1</v>
      </c>
    </row>
    <row r="189" spans="1:19" x14ac:dyDescent="0.25">
      <c r="A189" t="s">
        <v>192</v>
      </c>
      <c r="B189" s="5" t="str">
        <f>VLOOKUP(I189,KeyValues!$J$2:$K$1401,2)</f>
        <v>Toxic</v>
      </c>
      <c r="C189">
        <f t="shared" si="28"/>
        <v>6000</v>
      </c>
      <c r="D189">
        <f t="shared" si="29"/>
        <v>250</v>
      </c>
      <c r="E189">
        <f t="shared" si="30"/>
        <v>5</v>
      </c>
      <c r="F189" s="7" t="str">
        <f>VLOOKUP(E189,KeyValues!$A$2:$B209,2)</f>
        <v>TM &amp; HM</v>
      </c>
      <c r="G189">
        <f t="shared" si="31"/>
        <v>8</v>
      </c>
      <c r="H189" s="7" t="str">
        <f>VLOOKUP($G189,KeyValues!$S$2:$T$64,2)</f>
        <v>Song</v>
      </c>
      <c r="I189">
        <f t="shared" si="32"/>
        <v>193</v>
      </c>
      <c r="J189">
        <f t="shared" si="33"/>
        <v>197</v>
      </c>
      <c r="K189" s="8" t="str">
        <f>IF(OR($E189=9,$E189=5),VLOOKUP(J189,KeyValues!$D$2:$E$562,2),IF(AND($E189=14,NOT(VLOOKUP(J189,KeyValues!$D$2:$E$562,2) = 0)),"???",0))</f>
        <v>Toxic</v>
      </c>
      <c r="L189">
        <f t="shared" si="34"/>
        <v>0</v>
      </c>
      <c r="M189">
        <f t="shared" si="35"/>
        <v>0</v>
      </c>
      <c r="N189">
        <f t="shared" si="36"/>
        <v>0</v>
      </c>
      <c r="O189">
        <f t="shared" si="37"/>
        <v>9</v>
      </c>
      <c r="P189">
        <f t="shared" si="38"/>
        <v>3</v>
      </c>
      <c r="Q189">
        <f t="shared" si="39"/>
        <v>0</v>
      </c>
      <c r="R189" t="str">
        <f t="shared" si="40"/>
        <v>00000011</v>
      </c>
      <c r="S189">
        <f t="shared" si="41"/>
        <v>1</v>
      </c>
    </row>
    <row r="190" spans="1:19" x14ac:dyDescent="0.25">
      <c r="A190" t="s">
        <v>195</v>
      </c>
      <c r="B190" s="5" t="str">
        <f>VLOOKUP(I190,KeyValues!$J$2:$K$1401,2)</f>
        <v>Bullet Seed</v>
      </c>
      <c r="C190">
        <f t="shared" si="28"/>
        <v>6000</v>
      </c>
      <c r="D190">
        <f t="shared" si="29"/>
        <v>250</v>
      </c>
      <c r="E190">
        <f t="shared" si="30"/>
        <v>5</v>
      </c>
      <c r="F190" s="7" t="str">
        <f>VLOOKUP(E190,KeyValues!$A$2:$B212,2)</f>
        <v>TM &amp; HM</v>
      </c>
      <c r="G190">
        <f t="shared" si="31"/>
        <v>8</v>
      </c>
      <c r="H190" s="7" t="str">
        <f>VLOOKUP($G190,KeyValues!$S$2:$T$64,2)</f>
        <v>Song</v>
      </c>
      <c r="I190">
        <f t="shared" si="32"/>
        <v>196</v>
      </c>
      <c r="J190">
        <f t="shared" si="33"/>
        <v>163</v>
      </c>
      <c r="K190" s="8" t="str">
        <f>IF(OR($E190=9,$E190=5),VLOOKUP(J190,KeyValues!$D$2:$E$562,2),IF(AND($E190=14,NOT(VLOOKUP(J190,KeyValues!$D$2:$E$562,2) = 0)),"???",0))</f>
        <v>Bullet Seed</v>
      </c>
      <c r="L190">
        <f t="shared" si="34"/>
        <v>0</v>
      </c>
      <c r="M190">
        <f t="shared" si="35"/>
        <v>0</v>
      </c>
      <c r="N190">
        <f t="shared" si="36"/>
        <v>0</v>
      </c>
      <c r="O190">
        <f t="shared" si="37"/>
        <v>9</v>
      </c>
      <c r="P190">
        <f t="shared" si="38"/>
        <v>3</v>
      </c>
      <c r="Q190">
        <f t="shared" si="39"/>
        <v>0</v>
      </c>
      <c r="R190" t="str">
        <f t="shared" si="40"/>
        <v>00000011</v>
      </c>
      <c r="S190">
        <f t="shared" si="41"/>
        <v>1</v>
      </c>
    </row>
    <row r="191" spans="1:19" x14ac:dyDescent="0.25">
      <c r="A191" t="s">
        <v>196</v>
      </c>
      <c r="B191" s="5" t="str">
        <f>VLOOKUP(I191,KeyValues!$J$2:$K$1401,2)</f>
        <v>Hidden Power</v>
      </c>
      <c r="C191">
        <f t="shared" si="28"/>
        <v>6500</v>
      </c>
      <c r="D191">
        <f t="shared" si="29"/>
        <v>250</v>
      </c>
      <c r="E191">
        <f t="shared" si="30"/>
        <v>5</v>
      </c>
      <c r="F191" s="7" t="str">
        <f>VLOOKUP(E191,KeyValues!$A$2:$B213,2)</f>
        <v>TM &amp; HM</v>
      </c>
      <c r="G191">
        <f t="shared" si="31"/>
        <v>8</v>
      </c>
      <c r="H191" s="7" t="str">
        <f>VLOOKUP($G191,KeyValues!$S$2:$T$64,2)</f>
        <v>Song</v>
      </c>
      <c r="I191">
        <f t="shared" si="32"/>
        <v>197</v>
      </c>
      <c r="J191">
        <f t="shared" si="33"/>
        <v>324</v>
      </c>
      <c r="K191" s="8" t="str">
        <f>IF(OR($E191=9,$E191=5),VLOOKUP(J191,KeyValues!$D$2:$E$562,2),IF(AND($E191=14,NOT(VLOOKUP(J191,KeyValues!$D$2:$E$562,2) = 0)),"???",0))</f>
        <v>Hidden Power</v>
      </c>
      <c r="L191">
        <f t="shared" si="34"/>
        <v>0</v>
      </c>
      <c r="M191">
        <f t="shared" si="35"/>
        <v>0</v>
      </c>
      <c r="N191">
        <f t="shared" si="36"/>
        <v>0</v>
      </c>
      <c r="O191">
        <f t="shared" si="37"/>
        <v>9</v>
      </c>
      <c r="P191">
        <f t="shared" si="38"/>
        <v>3</v>
      </c>
      <c r="Q191">
        <f t="shared" si="39"/>
        <v>0</v>
      </c>
      <c r="R191" t="str">
        <f t="shared" si="40"/>
        <v>00000011</v>
      </c>
      <c r="S191">
        <f t="shared" si="41"/>
        <v>1</v>
      </c>
    </row>
    <row r="192" spans="1:19" x14ac:dyDescent="0.25">
      <c r="A192" t="s">
        <v>198</v>
      </c>
      <c r="B192" s="5" t="str">
        <f>VLOOKUP(I192,KeyValues!$J$2:$K$1401,2)</f>
        <v>Taunt</v>
      </c>
      <c r="C192">
        <f t="shared" si="28"/>
        <v>6000</v>
      </c>
      <c r="D192">
        <f t="shared" si="29"/>
        <v>250</v>
      </c>
      <c r="E192">
        <f t="shared" si="30"/>
        <v>5</v>
      </c>
      <c r="F192" s="7" t="str">
        <f>VLOOKUP(E192,KeyValues!$A$2:$B215,2)</f>
        <v>TM &amp; HM</v>
      </c>
      <c r="G192">
        <f t="shared" si="31"/>
        <v>8</v>
      </c>
      <c r="H192" s="7" t="str">
        <f>VLOOKUP($G192,KeyValues!$S$2:$T$64,2)</f>
        <v>Song</v>
      </c>
      <c r="I192">
        <f t="shared" si="32"/>
        <v>199</v>
      </c>
      <c r="J192">
        <f t="shared" si="33"/>
        <v>172</v>
      </c>
      <c r="K192" s="8" t="str">
        <f>IF(OR($E192=9,$E192=5),VLOOKUP(J192,KeyValues!$D$2:$E$562,2),IF(AND($E192=14,NOT(VLOOKUP(J192,KeyValues!$D$2:$E$562,2) = 0)),"???",0))</f>
        <v>Taunt</v>
      </c>
      <c r="L192">
        <f t="shared" si="34"/>
        <v>0</v>
      </c>
      <c r="M192">
        <f t="shared" si="35"/>
        <v>0</v>
      </c>
      <c r="N192">
        <f t="shared" si="36"/>
        <v>0</v>
      </c>
      <c r="O192">
        <f t="shared" si="37"/>
        <v>9</v>
      </c>
      <c r="P192">
        <f t="shared" si="38"/>
        <v>3</v>
      </c>
      <c r="Q192">
        <f t="shared" si="39"/>
        <v>0</v>
      </c>
      <c r="R192" t="str">
        <f t="shared" si="40"/>
        <v>00000011</v>
      </c>
      <c r="S192">
        <f t="shared" si="41"/>
        <v>1</v>
      </c>
    </row>
    <row r="193" spans="1:19" x14ac:dyDescent="0.25">
      <c r="A193" t="s">
        <v>200</v>
      </c>
      <c r="B193" s="5" t="str">
        <f>VLOOKUP(I193,KeyValues!$J$2:$K$1401,2)</f>
        <v>Blizzard</v>
      </c>
      <c r="C193">
        <f t="shared" si="28"/>
        <v>9000</v>
      </c>
      <c r="D193">
        <f t="shared" si="29"/>
        <v>250</v>
      </c>
      <c r="E193">
        <f t="shared" si="30"/>
        <v>5</v>
      </c>
      <c r="F193" s="7" t="str">
        <f>VLOOKUP(E193,KeyValues!$A$2:$B217,2)</f>
        <v>TM &amp; HM</v>
      </c>
      <c r="G193">
        <f t="shared" si="31"/>
        <v>8</v>
      </c>
      <c r="H193" s="7" t="str">
        <f>VLOOKUP($G193,KeyValues!$S$2:$T$64,2)</f>
        <v>Song</v>
      </c>
      <c r="I193">
        <f t="shared" si="32"/>
        <v>201</v>
      </c>
      <c r="J193">
        <f t="shared" si="33"/>
        <v>270</v>
      </c>
      <c r="K193" s="8" t="str">
        <f>IF(OR($E193=9,$E193=5),VLOOKUP(J193,KeyValues!$D$2:$E$562,2),IF(AND($E193=14,NOT(VLOOKUP(J193,KeyValues!$D$2:$E$562,2) = 0)),"???",0))</f>
        <v>Blizzard</v>
      </c>
      <c r="L193">
        <f t="shared" si="34"/>
        <v>0</v>
      </c>
      <c r="M193">
        <f t="shared" si="35"/>
        <v>0</v>
      </c>
      <c r="N193">
        <f t="shared" si="36"/>
        <v>0</v>
      </c>
      <c r="O193">
        <f t="shared" si="37"/>
        <v>9</v>
      </c>
      <c r="P193">
        <f t="shared" si="38"/>
        <v>3</v>
      </c>
      <c r="Q193">
        <f t="shared" si="39"/>
        <v>0</v>
      </c>
      <c r="R193" t="str">
        <f t="shared" si="40"/>
        <v>00000011</v>
      </c>
      <c r="S193">
        <f t="shared" si="41"/>
        <v>1</v>
      </c>
    </row>
    <row r="194" spans="1:19" x14ac:dyDescent="0.25">
      <c r="A194" t="s">
        <v>201</v>
      </c>
      <c r="B194" s="5" t="str">
        <f>VLOOKUP(I194,KeyValues!$J$2:$K$1401,2)</f>
        <v>Hyper Beam</v>
      </c>
      <c r="C194">
        <f t="shared" ref="C194:C257" si="42">HEX2DEC(MID($A194,4,2)&amp;MID($A194,1,2))</f>
        <v>9000</v>
      </c>
      <c r="D194">
        <f t="shared" ref="D194:D257" si="43">HEX2DEC(MID($A194,10,2)&amp;MID($A194,7,2))</f>
        <v>250</v>
      </c>
      <c r="E194">
        <f t="shared" ref="E194:E257" si="44">HEX2DEC(MID($A194,13,2))</f>
        <v>5</v>
      </c>
      <c r="F194" s="7" t="str">
        <f>VLOOKUP(E194,KeyValues!$A$2:$B218,2)</f>
        <v>TM &amp; HM</v>
      </c>
      <c r="G194">
        <f t="shared" ref="G194:G257" si="45">HEX2DEC(MID($A194,16,2))</f>
        <v>8</v>
      </c>
      <c r="H194" s="7" t="str">
        <f>VLOOKUP($G194,KeyValues!$S$2:$T$64,2)</f>
        <v>Song</v>
      </c>
      <c r="I194">
        <f t="shared" ref="I194:I257" si="46">HEX2DEC(MID($A194,22,2)&amp;MID($A194,19,2))</f>
        <v>202</v>
      </c>
      <c r="J194">
        <f t="shared" ref="J194:J257" si="47">HEX2DEC(MID($A194,28,2)&amp;MID($A194,25,2))</f>
        <v>242</v>
      </c>
      <c r="K194" s="8" t="str">
        <f>IF(OR($E194=9,$E194=5),VLOOKUP(J194,KeyValues!$D$2:$E$562,2),IF(AND($E194=14,NOT(VLOOKUP(J194,KeyValues!$D$2:$E$562,2) = 0)),"???",0))</f>
        <v>Hyper Beam</v>
      </c>
      <c r="L194">
        <f t="shared" ref="L194:L257" si="48">HEX2DEC(MID($A194,31,2))</f>
        <v>0</v>
      </c>
      <c r="M194">
        <f t="shared" ref="M194:M257" si="49">HEX2DEC(MID($A194,34,2))</f>
        <v>0</v>
      </c>
      <c r="N194">
        <f t="shared" ref="N194:N257" si="50">HEX2DEC(MID($A194,37,2))</f>
        <v>0</v>
      </c>
      <c r="O194">
        <f t="shared" ref="O194:O257" si="51">HEX2DEC(MID($A194,40,2))</f>
        <v>9</v>
      </c>
      <c r="P194">
        <f t="shared" ref="P194:P257" si="52">HEX2DEC(MID($A194,43,2))</f>
        <v>3</v>
      </c>
      <c r="Q194">
        <f t="shared" ref="Q194:Q257" si="53">HEX2DEC(MID($A194,46,2))</f>
        <v>0</v>
      </c>
      <c r="R194" t="str">
        <f t="shared" ref="R194:R257" si="54">DEC2BIN(P194,8)</f>
        <v>00000011</v>
      </c>
      <c r="S194">
        <f t="shared" ref="S194:S257" si="55">VALUE(RIGHT(R194,1))</f>
        <v>1</v>
      </c>
    </row>
    <row r="195" spans="1:19" x14ac:dyDescent="0.25">
      <c r="A195" t="s">
        <v>202</v>
      </c>
      <c r="B195" s="5" t="str">
        <f>VLOOKUP(I195,KeyValues!$J$2:$K$1401,2)</f>
        <v>Light Screen</v>
      </c>
      <c r="C195">
        <f t="shared" si="42"/>
        <v>6500</v>
      </c>
      <c r="D195">
        <f t="shared" si="43"/>
        <v>250</v>
      </c>
      <c r="E195">
        <f t="shared" si="44"/>
        <v>5</v>
      </c>
      <c r="F195" s="7" t="str">
        <f>VLOOKUP(E195,KeyValues!$A$2:$B219,2)</f>
        <v>TM &amp; HM</v>
      </c>
      <c r="G195">
        <f t="shared" si="45"/>
        <v>8</v>
      </c>
      <c r="H195" s="7" t="str">
        <f>VLOOKUP($G195,KeyValues!$S$2:$T$64,2)</f>
        <v>Song</v>
      </c>
      <c r="I195">
        <f t="shared" si="46"/>
        <v>203</v>
      </c>
      <c r="J195">
        <f t="shared" si="47"/>
        <v>259</v>
      </c>
      <c r="K195" s="8" t="str">
        <f>IF(OR($E195=9,$E195=5),VLOOKUP(J195,KeyValues!$D$2:$E$562,2),IF(AND($E195=14,NOT(VLOOKUP(J195,KeyValues!$D$2:$E$562,2) = 0)),"???",0))</f>
        <v>Light Screen</v>
      </c>
      <c r="L195">
        <f t="shared" si="48"/>
        <v>0</v>
      </c>
      <c r="M195">
        <f t="shared" si="49"/>
        <v>0</v>
      </c>
      <c r="N195">
        <f t="shared" si="50"/>
        <v>0</v>
      </c>
      <c r="O195">
        <f t="shared" si="51"/>
        <v>9</v>
      </c>
      <c r="P195">
        <f t="shared" si="52"/>
        <v>3</v>
      </c>
      <c r="Q195">
        <f t="shared" si="53"/>
        <v>0</v>
      </c>
      <c r="R195" t="str">
        <f t="shared" si="54"/>
        <v>00000011</v>
      </c>
      <c r="S195">
        <f t="shared" si="55"/>
        <v>1</v>
      </c>
    </row>
    <row r="196" spans="1:19" x14ac:dyDescent="0.25">
      <c r="A196" t="s">
        <v>203</v>
      </c>
      <c r="B196" s="5" t="str">
        <f>VLOOKUP(I196,KeyValues!$J$2:$K$1401,2)</f>
        <v>Protect</v>
      </c>
      <c r="C196">
        <f t="shared" si="42"/>
        <v>6000</v>
      </c>
      <c r="D196">
        <f t="shared" si="43"/>
        <v>250</v>
      </c>
      <c r="E196">
        <f t="shared" si="44"/>
        <v>5</v>
      </c>
      <c r="F196" s="7" t="str">
        <f>VLOOKUP(E196,KeyValues!$A$2:$B220,2)</f>
        <v>TM &amp; HM</v>
      </c>
      <c r="G196">
        <f t="shared" si="45"/>
        <v>8</v>
      </c>
      <c r="H196" s="7" t="str">
        <f>VLOOKUP($G196,KeyValues!$S$2:$T$64,2)</f>
        <v>Song</v>
      </c>
      <c r="I196">
        <f t="shared" si="46"/>
        <v>204</v>
      </c>
      <c r="J196">
        <f t="shared" si="47"/>
        <v>301</v>
      </c>
      <c r="K196" s="8" t="str">
        <f>IF(OR($E196=9,$E196=5),VLOOKUP(J196,KeyValues!$D$2:$E$562,2),IF(AND($E196=14,NOT(VLOOKUP(J196,KeyValues!$D$2:$E$562,2) = 0)),"???",0))</f>
        <v>Protect</v>
      </c>
      <c r="L196">
        <f t="shared" si="48"/>
        <v>0</v>
      </c>
      <c r="M196">
        <f t="shared" si="49"/>
        <v>0</v>
      </c>
      <c r="N196">
        <f t="shared" si="50"/>
        <v>0</v>
      </c>
      <c r="O196">
        <f t="shared" si="51"/>
        <v>9</v>
      </c>
      <c r="P196">
        <f t="shared" si="52"/>
        <v>3</v>
      </c>
      <c r="Q196">
        <f t="shared" si="53"/>
        <v>0</v>
      </c>
      <c r="R196" t="str">
        <f t="shared" si="54"/>
        <v>00000011</v>
      </c>
      <c r="S196">
        <f t="shared" si="55"/>
        <v>1</v>
      </c>
    </row>
    <row r="197" spans="1:19" x14ac:dyDescent="0.25">
      <c r="A197" t="s">
        <v>205</v>
      </c>
      <c r="B197" s="5" t="str">
        <f>VLOOKUP(I197,KeyValues!$J$2:$K$1401,2)</f>
        <v>Giga Drain</v>
      </c>
      <c r="C197">
        <f t="shared" si="42"/>
        <v>7000</v>
      </c>
      <c r="D197">
        <f t="shared" si="43"/>
        <v>250</v>
      </c>
      <c r="E197">
        <f t="shared" si="44"/>
        <v>5</v>
      </c>
      <c r="F197" s="7" t="str">
        <f>VLOOKUP(E197,KeyValues!$A$2:$B222,2)</f>
        <v>TM &amp; HM</v>
      </c>
      <c r="G197">
        <f t="shared" si="45"/>
        <v>8</v>
      </c>
      <c r="H197" s="7" t="str">
        <f>VLOOKUP($G197,KeyValues!$S$2:$T$64,2)</f>
        <v>Song</v>
      </c>
      <c r="I197">
        <f t="shared" si="46"/>
        <v>206</v>
      </c>
      <c r="J197">
        <f t="shared" si="47"/>
        <v>76</v>
      </c>
      <c r="K197" s="8" t="str">
        <f>IF(OR($E197=9,$E197=5),VLOOKUP(J197,KeyValues!$D$2:$E$562,2),IF(AND($E197=14,NOT(VLOOKUP(J197,KeyValues!$D$2:$E$562,2) = 0)),"???",0))</f>
        <v>Giga Drain</v>
      </c>
      <c r="L197">
        <f t="shared" si="48"/>
        <v>0</v>
      </c>
      <c r="M197">
        <f t="shared" si="49"/>
        <v>0</v>
      </c>
      <c r="N197">
        <f t="shared" si="50"/>
        <v>0</v>
      </c>
      <c r="O197">
        <f t="shared" si="51"/>
        <v>9</v>
      </c>
      <c r="P197">
        <f t="shared" si="52"/>
        <v>3</v>
      </c>
      <c r="Q197">
        <f t="shared" si="53"/>
        <v>0</v>
      </c>
      <c r="R197" t="str">
        <f t="shared" si="54"/>
        <v>00000011</v>
      </c>
      <c r="S197">
        <f t="shared" si="55"/>
        <v>1</v>
      </c>
    </row>
    <row r="198" spans="1:19" x14ac:dyDescent="0.25">
      <c r="A198" t="s">
        <v>206</v>
      </c>
      <c r="B198" s="5" t="str">
        <f>VLOOKUP(I198,KeyValues!$J$2:$K$1401,2)</f>
        <v>Safeguard</v>
      </c>
      <c r="C198">
        <f t="shared" si="42"/>
        <v>6000</v>
      </c>
      <c r="D198">
        <f t="shared" si="43"/>
        <v>250</v>
      </c>
      <c r="E198">
        <f t="shared" si="44"/>
        <v>5</v>
      </c>
      <c r="F198" s="7" t="str">
        <f>VLOOKUP(E198,KeyValues!$A$2:$B223,2)</f>
        <v>TM &amp; HM</v>
      </c>
      <c r="G198">
        <f t="shared" si="45"/>
        <v>8</v>
      </c>
      <c r="H198" s="7" t="str">
        <f>VLOOKUP($G198,KeyValues!$S$2:$T$64,2)</f>
        <v>Song</v>
      </c>
      <c r="I198">
        <f t="shared" si="46"/>
        <v>207</v>
      </c>
      <c r="J198">
        <f t="shared" si="47"/>
        <v>134</v>
      </c>
      <c r="K198" s="8" t="str">
        <f>IF(OR($E198=9,$E198=5),VLOOKUP(J198,KeyValues!$D$2:$E$562,2),IF(AND($E198=14,NOT(VLOOKUP(J198,KeyValues!$D$2:$E$562,2) = 0)),"???",0))</f>
        <v>Safeguard</v>
      </c>
      <c r="L198">
        <f t="shared" si="48"/>
        <v>0</v>
      </c>
      <c r="M198">
        <f t="shared" si="49"/>
        <v>0</v>
      </c>
      <c r="N198">
        <f t="shared" si="50"/>
        <v>0</v>
      </c>
      <c r="O198">
        <f t="shared" si="51"/>
        <v>9</v>
      </c>
      <c r="P198">
        <f t="shared" si="52"/>
        <v>3</v>
      </c>
      <c r="Q198">
        <f t="shared" si="53"/>
        <v>0</v>
      </c>
      <c r="R198" t="str">
        <f t="shared" si="54"/>
        <v>00000011</v>
      </c>
      <c r="S198">
        <f t="shared" si="55"/>
        <v>1</v>
      </c>
    </row>
    <row r="199" spans="1:19" x14ac:dyDescent="0.25">
      <c r="A199" t="s">
        <v>208</v>
      </c>
      <c r="B199" s="5" t="str">
        <f>VLOOKUP(I199,KeyValues!$J$2:$K$1401,2)</f>
        <v>SolarBeam</v>
      </c>
      <c r="C199">
        <f t="shared" si="42"/>
        <v>7000</v>
      </c>
      <c r="D199">
        <f t="shared" si="43"/>
        <v>250</v>
      </c>
      <c r="E199">
        <f t="shared" si="44"/>
        <v>5</v>
      </c>
      <c r="F199" s="7" t="str">
        <f>VLOOKUP(E199,KeyValues!$A$2:$B225,2)</f>
        <v>TM &amp; HM</v>
      </c>
      <c r="G199">
        <f t="shared" si="45"/>
        <v>8</v>
      </c>
      <c r="H199" s="7" t="str">
        <f>VLOOKUP($G199,KeyValues!$S$2:$T$64,2)</f>
        <v>Song</v>
      </c>
      <c r="I199">
        <f t="shared" si="46"/>
        <v>209</v>
      </c>
      <c r="J199">
        <f t="shared" si="47"/>
        <v>151</v>
      </c>
      <c r="K199" s="8" t="str">
        <f>IF(OR($E199=9,$E199=5),VLOOKUP(J199,KeyValues!$D$2:$E$562,2),IF(AND($E199=14,NOT(VLOOKUP(J199,KeyValues!$D$2:$E$562,2) = 0)),"???",0))</f>
        <v>SolarBeam</v>
      </c>
      <c r="L199">
        <f t="shared" si="48"/>
        <v>0</v>
      </c>
      <c r="M199">
        <f t="shared" si="49"/>
        <v>0</v>
      </c>
      <c r="N199">
        <f t="shared" si="50"/>
        <v>0</v>
      </c>
      <c r="O199">
        <f t="shared" si="51"/>
        <v>9</v>
      </c>
      <c r="P199">
        <f t="shared" si="52"/>
        <v>3</v>
      </c>
      <c r="Q199">
        <f t="shared" si="53"/>
        <v>0</v>
      </c>
      <c r="R199" t="str">
        <f t="shared" si="54"/>
        <v>00000011</v>
      </c>
      <c r="S199">
        <f t="shared" si="55"/>
        <v>1</v>
      </c>
    </row>
    <row r="200" spans="1:19" x14ac:dyDescent="0.25">
      <c r="A200" t="s">
        <v>209</v>
      </c>
      <c r="B200" s="5" t="str">
        <f>VLOOKUP(I200,KeyValues!$J$2:$K$1401,2)</f>
        <v>Iron Tail</v>
      </c>
      <c r="C200">
        <f t="shared" si="42"/>
        <v>8000</v>
      </c>
      <c r="D200">
        <f t="shared" si="43"/>
        <v>250</v>
      </c>
      <c r="E200">
        <f t="shared" si="44"/>
        <v>5</v>
      </c>
      <c r="F200" s="7" t="str">
        <f>VLOOKUP(E200,KeyValues!$A$2:$B226,2)</f>
        <v>TM &amp; HM</v>
      </c>
      <c r="G200">
        <f t="shared" si="45"/>
        <v>8</v>
      </c>
      <c r="H200" s="7" t="str">
        <f>VLOOKUP($G200,KeyValues!$S$2:$T$64,2)</f>
        <v>Song</v>
      </c>
      <c r="I200">
        <f t="shared" si="46"/>
        <v>210</v>
      </c>
      <c r="J200">
        <f t="shared" si="47"/>
        <v>1</v>
      </c>
      <c r="K200" s="8" t="str">
        <f>IF(OR($E200=9,$E200=5),VLOOKUP(J200,KeyValues!$D$2:$E$562,2),IF(AND($E200=14,NOT(VLOOKUP(J200,KeyValues!$D$2:$E$562,2) = 0)),"???",0))</f>
        <v>Iron Tail</v>
      </c>
      <c r="L200">
        <f t="shared" si="48"/>
        <v>0</v>
      </c>
      <c r="M200">
        <f t="shared" si="49"/>
        <v>0</v>
      </c>
      <c r="N200">
        <f t="shared" si="50"/>
        <v>0</v>
      </c>
      <c r="O200">
        <f t="shared" si="51"/>
        <v>9</v>
      </c>
      <c r="P200">
        <f t="shared" si="52"/>
        <v>3</v>
      </c>
      <c r="Q200">
        <f t="shared" si="53"/>
        <v>0</v>
      </c>
      <c r="R200" t="str">
        <f t="shared" si="54"/>
        <v>00000011</v>
      </c>
      <c r="S200">
        <f t="shared" si="55"/>
        <v>1</v>
      </c>
    </row>
    <row r="201" spans="1:19" x14ac:dyDescent="0.25">
      <c r="A201" t="s">
        <v>210</v>
      </c>
      <c r="B201" s="5" t="str">
        <f>VLOOKUP(I201,KeyValues!$J$2:$K$1401,2)</f>
        <v>Thunderbolt</v>
      </c>
      <c r="C201">
        <f t="shared" si="42"/>
        <v>8000</v>
      </c>
      <c r="D201">
        <f t="shared" si="43"/>
        <v>250</v>
      </c>
      <c r="E201">
        <f t="shared" si="44"/>
        <v>5</v>
      </c>
      <c r="F201" s="7" t="str">
        <f>VLOOKUP(E201,KeyValues!$A$2:$B227,2)</f>
        <v>TM &amp; HM</v>
      </c>
      <c r="G201">
        <f t="shared" si="45"/>
        <v>8</v>
      </c>
      <c r="H201" s="7" t="str">
        <f>VLOOKUP($G201,KeyValues!$S$2:$T$64,2)</f>
        <v>Song</v>
      </c>
      <c r="I201">
        <f t="shared" si="46"/>
        <v>211</v>
      </c>
      <c r="J201">
        <f t="shared" si="47"/>
        <v>129</v>
      </c>
      <c r="K201" s="8" t="str">
        <f>IF(OR($E201=9,$E201=5),VLOOKUP(J201,KeyValues!$D$2:$E$562,2),IF(AND($E201=14,NOT(VLOOKUP(J201,KeyValues!$D$2:$E$562,2) = 0)),"???",0))</f>
        <v>Thunderbolt</v>
      </c>
      <c r="L201">
        <f t="shared" si="48"/>
        <v>0</v>
      </c>
      <c r="M201">
        <f t="shared" si="49"/>
        <v>0</v>
      </c>
      <c r="N201">
        <f t="shared" si="50"/>
        <v>0</v>
      </c>
      <c r="O201">
        <f t="shared" si="51"/>
        <v>9</v>
      </c>
      <c r="P201">
        <f t="shared" si="52"/>
        <v>3</v>
      </c>
      <c r="Q201">
        <f t="shared" si="53"/>
        <v>0</v>
      </c>
      <c r="R201" t="str">
        <f t="shared" si="54"/>
        <v>00000011</v>
      </c>
      <c r="S201">
        <f t="shared" si="55"/>
        <v>1</v>
      </c>
    </row>
    <row r="202" spans="1:19" x14ac:dyDescent="0.25">
      <c r="A202" t="s">
        <v>211</v>
      </c>
      <c r="B202" s="5" t="str">
        <f>VLOOKUP(I202,KeyValues!$J$2:$K$1401,2)</f>
        <v>Thunder</v>
      </c>
      <c r="C202">
        <f t="shared" si="42"/>
        <v>9000</v>
      </c>
      <c r="D202">
        <f t="shared" si="43"/>
        <v>250</v>
      </c>
      <c r="E202">
        <f t="shared" si="44"/>
        <v>5</v>
      </c>
      <c r="F202" s="7" t="str">
        <f>VLOOKUP(E202,KeyValues!$A$2:$B228,2)</f>
        <v>TM &amp; HM</v>
      </c>
      <c r="G202">
        <f t="shared" si="45"/>
        <v>8</v>
      </c>
      <c r="H202" s="7" t="str">
        <f>VLOOKUP($G202,KeyValues!$S$2:$T$64,2)</f>
        <v>Song</v>
      </c>
      <c r="I202">
        <f t="shared" si="46"/>
        <v>212</v>
      </c>
      <c r="J202">
        <f t="shared" si="47"/>
        <v>64</v>
      </c>
      <c r="K202" s="8" t="str">
        <f>IF(OR($E202=9,$E202=5),VLOOKUP(J202,KeyValues!$D$2:$E$562,2),IF(AND($E202=14,NOT(VLOOKUP(J202,KeyValues!$D$2:$E$562,2) = 0)),"???",0))</f>
        <v>Thunder</v>
      </c>
      <c r="L202">
        <f t="shared" si="48"/>
        <v>0</v>
      </c>
      <c r="M202">
        <f t="shared" si="49"/>
        <v>0</v>
      </c>
      <c r="N202">
        <f t="shared" si="50"/>
        <v>0</v>
      </c>
      <c r="O202">
        <f t="shared" si="51"/>
        <v>9</v>
      </c>
      <c r="P202">
        <f t="shared" si="52"/>
        <v>3</v>
      </c>
      <c r="Q202">
        <f t="shared" si="53"/>
        <v>0</v>
      </c>
      <c r="R202" t="str">
        <f t="shared" si="54"/>
        <v>00000011</v>
      </c>
      <c r="S202">
        <f t="shared" si="55"/>
        <v>1</v>
      </c>
    </row>
    <row r="203" spans="1:19" x14ac:dyDescent="0.25">
      <c r="A203" t="s">
        <v>212</v>
      </c>
      <c r="B203" s="5" t="str">
        <f>VLOOKUP(I203,KeyValues!$J$2:$K$1401,2)</f>
        <v>Earthquake</v>
      </c>
      <c r="C203">
        <f t="shared" si="42"/>
        <v>6500</v>
      </c>
      <c r="D203">
        <f t="shared" si="43"/>
        <v>250</v>
      </c>
      <c r="E203">
        <f t="shared" si="44"/>
        <v>5</v>
      </c>
      <c r="F203" s="7" t="str">
        <f>VLOOKUP(E203,KeyValues!$A$2:$B229,2)</f>
        <v>TM &amp; HM</v>
      </c>
      <c r="G203">
        <f t="shared" si="45"/>
        <v>8</v>
      </c>
      <c r="H203" s="7" t="str">
        <f>VLOOKUP($G203,KeyValues!$S$2:$T$64,2)</f>
        <v>Song</v>
      </c>
      <c r="I203">
        <f t="shared" si="46"/>
        <v>213</v>
      </c>
      <c r="J203">
        <f t="shared" si="47"/>
        <v>118</v>
      </c>
      <c r="K203" s="8" t="str">
        <f>IF(OR($E203=9,$E203=5),VLOOKUP(J203,KeyValues!$D$2:$E$562,2),IF(AND($E203=14,NOT(VLOOKUP(J203,KeyValues!$D$2:$E$562,2) = 0)),"???",0))</f>
        <v>Earthquake</v>
      </c>
      <c r="L203">
        <f t="shared" si="48"/>
        <v>0</v>
      </c>
      <c r="M203">
        <f t="shared" si="49"/>
        <v>0</v>
      </c>
      <c r="N203">
        <f t="shared" si="50"/>
        <v>0</v>
      </c>
      <c r="O203">
        <f t="shared" si="51"/>
        <v>9</v>
      </c>
      <c r="P203">
        <f t="shared" si="52"/>
        <v>3</v>
      </c>
      <c r="Q203">
        <f t="shared" si="53"/>
        <v>0</v>
      </c>
      <c r="R203" t="str">
        <f t="shared" si="54"/>
        <v>00000011</v>
      </c>
      <c r="S203">
        <f t="shared" si="55"/>
        <v>1</v>
      </c>
    </row>
    <row r="204" spans="1:19" x14ac:dyDescent="0.25">
      <c r="A204" t="s">
        <v>213</v>
      </c>
      <c r="B204" s="5" t="str">
        <f>VLOOKUP(I204,KeyValues!$J$2:$K$1401,2)</f>
        <v>Return</v>
      </c>
      <c r="C204">
        <f t="shared" si="42"/>
        <v>6500</v>
      </c>
      <c r="D204">
        <f t="shared" si="43"/>
        <v>250</v>
      </c>
      <c r="E204">
        <f t="shared" si="44"/>
        <v>5</v>
      </c>
      <c r="F204" s="7" t="str">
        <f>VLOOKUP(E204,KeyValues!$A$2:$B230,2)</f>
        <v>TM &amp; HM</v>
      </c>
      <c r="G204">
        <f t="shared" si="45"/>
        <v>8</v>
      </c>
      <c r="H204" s="7" t="str">
        <f>VLOOKUP($G204,KeyValues!$S$2:$T$64,2)</f>
        <v>Song</v>
      </c>
      <c r="I204">
        <f t="shared" si="46"/>
        <v>214</v>
      </c>
      <c r="J204">
        <f t="shared" si="47"/>
        <v>48</v>
      </c>
      <c r="K204" s="8" t="str">
        <f>IF(OR($E204=9,$E204=5),VLOOKUP(J204,KeyValues!$D$2:$E$562,2),IF(AND($E204=14,NOT(VLOOKUP(J204,KeyValues!$D$2:$E$562,2) = 0)),"???",0))</f>
        <v>Return</v>
      </c>
      <c r="L204">
        <f t="shared" si="48"/>
        <v>0</v>
      </c>
      <c r="M204">
        <f t="shared" si="49"/>
        <v>0</v>
      </c>
      <c r="N204">
        <f t="shared" si="50"/>
        <v>0</v>
      </c>
      <c r="O204">
        <f t="shared" si="51"/>
        <v>9</v>
      </c>
      <c r="P204">
        <f t="shared" si="52"/>
        <v>3</v>
      </c>
      <c r="Q204">
        <f t="shared" si="53"/>
        <v>0</v>
      </c>
      <c r="R204" t="str">
        <f t="shared" si="54"/>
        <v>00000011</v>
      </c>
      <c r="S204">
        <f t="shared" si="55"/>
        <v>1</v>
      </c>
    </row>
    <row r="205" spans="1:19" x14ac:dyDescent="0.25">
      <c r="A205" t="s">
        <v>214</v>
      </c>
      <c r="B205" s="5" t="str">
        <f>VLOOKUP(I205,KeyValues!$J$2:$K$1401,2)</f>
        <v>Dig</v>
      </c>
      <c r="C205">
        <f t="shared" si="42"/>
        <v>6500</v>
      </c>
      <c r="D205">
        <f t="shared" si="43"/>
        <v>250</v>
      </c>
      <c r="E205">
        <f t="shared" si="44"/>
        <v>5</v>
      </c>
      <c r="F205" s="7" t="str">
        <f>VLOOKUP(E205,KeyValues!$A$2:$B231,2)</f>
        <v>TM &amp; HM</v>
      </c>
      <c r="G205">
        <f t="shared" si="45"/>
        <v>8</v>
      </c>
      <c r="H205" s="7" t="str">
        <f>VLOOKUP($G205,KeyValues!$S$2:$T$64,2)</f>
        <v>Song</v>
      </c>
      <c r="I205">
        <f t="shared" si="46"/>
        <v>215</v>
      </c>
      <c r="J205">
        <f t="shared" si="47"/>
        <v>8</v>
      </c>
      <c r="K205" s="8" t="str">
        <f>IF(OR($E205=9,$E205=5),VLOOKUP(J205,KeyValues!$D$2:$E$562,2),IF(AND($E205=14,NOT(VLOOKUP(J205,KeyValues!$D$2:$E$562,2) = 0)),"???",0))</f>
        <v>Dig</v>
      </c>
      <c r="L205">
        <f t="shared" si="48"/>
        <v>0</v>
      </c>
      <c r="M205">
        <f t="shared" si="49"/>
        <v>0</v>
      </c>
      <c r="N205">
        <f t="shared" si="50"/>
        <v>0</v>
      </c>
      <c r="O205">
        <f t="shared" si="51"/>
        <v>9</v>
      </c>
      <c r="P205">
        <f t="shared" si="52"/>
        <v>3</v>
      </c>
      <c r="Q205">
        <f t="shared" si="53"/>
        <v>0</v>
      </c>
      <c r="R205" t="str">
        <f t="shared" si="54"/>
        <v>00000011</v>
      </c>
      <c r="S205">
        <f t="shared" si="55"/>
        <v>1</v>
      </c>
    </row>
    <row r="206" spans="1:19" x14ac:dyDescent="0.25">
      <c r="A206" t="s">
        <v>215</v>
      </c>
      <c r="B206" s="5" t="str">
        <f>VLOOKUP(I206,KeyValues!$J$2:$K$1401,2)</f>
        <v>Psychic</v>
      </c>
      <c r="C206">
        <f t="shared" si="42"/>
        <v>6000</v>
      </c>
      <c r="D206">
        <f t="shared" si="43"/>
        <v>250</v>
      </c>
      <c r="E206">
        <f t="shared" si="44"/>
        <v>5</v>
      </c>
      <c r="F206" s="7" t="str">
        <f>VLOOKUP(E206,KeyValues!$A$2:$B232,2)</f>
        <v>TM &amp; HM</v>
      </c>
      <c r="G206">
        <f t="shared" si="45"/>
        <v>8</v>
      </c>
      <c r="H206" s="7" t="str">
        <f>VLOOKUP($G206,KeyValues!$S$2:$T$64,2)</f>
        <v>Song</v>
      </c>
      <c r="I206">
        <f t="shared" si="46"/>
        <v>216</v>
      </c>
      <c r="J206">
        <f t="shared" si="47"/>
        <v>109</v>
      </c>
      <c r="K206" s="8" t="str">
        <f>IF(OR($E206=9,$E206=5),VLOOKUP(J206,KeyValues!$D$2:$E$562,2),IF(AND($E206=14,NOT(VLOOKUP(J206,KeyValues!$D$2:$E$562,2) = 0)),"???",0))</f>
        <v>Psychic</v>
      </c>
      <c r="L206">
        <f t="shared" si="48"/>
        <v>0</v>
      </c>
      <c r="M206">
        <f t="shared" si="49"/>
        <v>0</v>
      </c>
      <c r="N206">
        <f t="shared" si="50"/>
        <v>0</v>
      </c>
      <c r="O206">
        <f t="shared" si="51"/>
        <v>9</v>
      </c>
      <c r="P206">
        <f t="shared" si="52"/>
        <v>3</v>
      </c>
      <c r="Q206">
        <f t="shared" si="53"/>
        <v>0</v>
      </c>
      <c r="R206" t="str">
        <f t="shared" si="54"/>
        <v>00000011</v>
      </c>
      <c r="S206">
        <f t="shared" si="55"/>
        <v>1</v>
      </c>
    </row>
    <row r="207" spans="1:19" x14ac:dyDescent="0.25">
      <c r="A207" t="s">
        <v>216</v>
      </c>
      <c r="B207" s="5" t="str">
        <f>VLOOKUP(I207,KeyValues!$J$2:$K$1401,2)</f>
        <v>Shadow Ball</v>
      </c>
      <c r="C207">
        <f t="shared" si="42"/>
        <v>6500</v>
      </c>
      <c r="D207">
        <f t="shared" si="43"/>
        <v>250</v>
      </c>
      <c r="E207">
        <f t="shared" si="44"/>
        <v>5</v>
      </c>
      <c r="F207" s="7" t="str">
        <f>VLOOKUP(E207,KeyValues!$A$2:$B233,2)</f>
        <v>TM &amp; HM</v>
      </c>
      <c r="G207">
        <f t="shared" si="45"/>
        <v>8</v>
      </c>
      <c r="H207" s="7" t="str">
        <f>VLOOKUP($G207,KeyValues!$S$2:$T$64,2)</f>
        <v>Song</v>
      </c>
      <c r="I207">
        <f t="shared" si="46"/>
        <v>217</v>
      </c>
      <c r="J207">
        <f t="shared" si="47"/>
        <v>127</v>
      </c>
      <c r="K207" s="8" t="str">
        <f>IF(OR($E207=9,$E207=5),VLOOKUP(J207,KeyValues!$D$2:$E$562,2),IF(AND($E207=14,NOT(VLOOKUP(J207,KeyValues!$D$2:$E$562,2) = 0)),"???",0))</f>
        <v>Shadow Ball</v>
      </c>
      <c r="L207">
        <f t="shared" si="48"/>
        <v>0</v>
      </c>
      <c r="M207">
        <f t="shared" si="49"/>
        <v>0</v>
      </c>
      <c r="N207">
        <f t="shared" si="50"/>
        <v>0</v>
      </c>
      <c r="O207">
        <f t="shared" si="51"/>
        <v>9</v>
      </c>
      <c r="P207">
        <f t="shared" si="52"/>
        <v>3</v>
      </c>
      <c r="Q207">
        <f t="shared" si="53"/>
        <v>0</v>
      </c>
      <c r="R207" t="str">
        <f t="shared" si="54"/>
        <v>00000011</v>
      </c>
      <c r="S207">
        <f t="shared" si="55"/>
        <v>1</v>
      </c>
    </row>
    <row r="208" spans="1:19" x14ac:dyDescent="0.25">
      <c r="A208" t="s">
        <v>217</v>
      </c>
      <c r="B208" s="5" t="str">
        <f>VLOOKUP(I208,KeyValues!$J$2:$K$1401,2)</f>
        <v>Brick Break</v>
      </c>
      <c r="C208">
        <f t="shared" si="42"/>
        <v>6500</v>
      </c>
      <c r="D208">
        <f t="shared" si="43"/>
        <v>250</v>
      </c>
      <c r="E208">
        <f t="shared" si="44"/>
        <v>5</v>
      </c>
      <c r="F208" s="7" t="str">
        <f>VLOOKUP(E208,KeyValues!$A$2:$B234,2)</f>
        <v>TM &amp; HM</v>
      </c>
      <c r="G208">
        <f t="shared" si="45"/>
        <v>8</v>
      </c>
      <c r="H208" s="7" t="str">
        <f>VLOOKUP($G208,KeyValues!$S$2:$T$64,2)</f>
        <v>Song</v>
      </c>
      <c r="I208">
        <f t="shared" si="46"/>
        <v>218</v>
      </c>
      <c r="J208">
        <f t="shared" si="47"/>
        <v>72</v>
      </c>
      <c r="K208" s="8" t="str">
        <f>IF(OR($E208=9,$E208=5),VLOOKUP(J208,KeyValues!$D$2:$E$562,2),IF(AND($E208=14,NOT(VLOOKUP(J208,KeyValues!$D$2:$E$562,2) = 0)),"???",0))</f>
        <v>Brick Break</v>
      </c>
      <c r="L208">
        <f t="shared" si="48"/>
        <v>0</v>
      </c>
      <c r="M208">
        <f t="shared" si="49"/>
        <v>0</v>
      </c>
      <c r="N208">
        <f t="shared" si="50"/>
        <v>0</v>
      </c>
      <c r="O208">
        <f t="shared" si="51"/>
        <v>9</v>
      </c>
      <c r="P208">
        <f t="shared" si="52"/>
        <v>3</v>
      </c>
      <c r="Q208">
        <f t="shared" si="53"/>
        <v>0</v>
      </c>
      <c r="R208" t="str">
        <f t="shared" si="54"/>
        <v>00000011</v>
      </c>
      <c r="S208">
        <f t="shared" si="55"/>
        <v>1</v>
      </c>
    </row>
    <row r="209" spans="1:19" x14ac:dyDescent="0.25">
      <c r="A209" t="s">
        <v>219</v>
      </c>
      <c r="B209" s="5" t="str">
        <f>VLOOKUP(I209,KeyValues!$J$2:$K$1401,2)</f>
        <v>Reflect</v>
      </c>
      <c r="C209">
        <f t="shared" si="42"/>
        <v>6500</v>
      </c>
      <c r="D209">
        <f t="shared" si="43"/>
        <v>250</v>
      </c>
      <c r="E209">
        <f t="shared" si="44"/>
        <v>5</v>
      </c>
      <c r="F209" s="7" t="str">
        <f>VLOOKUP(E209,KeyValues!$A$2:$B236,2)</f>
        <v>TM &amp; HM</v>
      </c>
      <c r="G209">
        <f t="shared" si="45"/>
        <v>8</v>
      </c>
      <c r="H209" s="7" t="str">
        <f>VLOOKUP($G209,KeyValues!$S$2:$T$64,2)</f>
        <v>Song</v>
      </c>
      <c r="I209">
        <f t="shared" si="46"/>
        <v>220</v>
      </c>
      <c r="J209">
        <f t="shared" si="47"/>
        <v>338</v>
      </c>
      <c r="K209" s="8" t="str">
        <f>IF(OR($E209=9,$E209=5),VLOOKUP(J209,KeyValues!$D$2:$E$562,2),IF(AND($E209=14,NOT(VLOOKUP(J209,KeyValues!$D$2:$E$562,2) = 0)),"???",0))</f>
        <v>Reflect</v>
      </c>
      <c r="L209">
        <f t="shared" si="48"/>
        <v>0</v>
      </c>
      <c r="M209">
        <f t="shared" si="49"/>
        <v>0</v>
      </c>
      <c r="N209">
        <f t="shared" si="50"/>
        <v>0</v>
      </c>
      <c r="O209">
        <f t="shared" si="51"/>
        <v>9</v>
      </c>
      <c r="P209">
        <f t="shared" si="52"/>
        <v>3</v>
      </c>
      <c r="Q209">
        <f t="shared" si="53"/>
        <v>0</v>
      </c>
      <c r="R209" t="str">
        <f t="shared" si="54"/>
        <v>00000011</v>
      </c>
      <c r="S209">
        <f t="shared" si="55"/>
        <v>1</v>
      </c>
    </row>
    <row r="210" spans="1:19" x14ac:dyDescent="0.25">
      <c r="A210" t="s">
        <v>220</v>
      </c>
      <c r="B210" s="5" t="str">
        <f>VLOOKUP(I210,KeyValues!$J$2:$K$1401,2)</f>
        <v>Shock Wave</v>
      </c>
      <c r="C210">
        <f t="shared" si="42"/>
        <v>7500</v>
      </c>
      <c r="D210">
        <f t="shared" si="43"/>
        <v>250</v>
      </c>
      <c r="E210">
        <f t="shared" si="44"/>
        <v>5</v>
      </c>
      <c r="F210" s="7" t="str">
        <f>VLOOKUP(E210,KeyValues!$A$2:$B237,2)</f>
        <v>TM &amp; HM</v>
      </c>
      <c r="G210">
        <f t="shared" si="45"/>
        <v>8</v>
      </c>
      <c r="H210" s="7" t="str">
        <f>VLOOKUP($G210,KeyValues!$S$2:$T$64,2)</f>
        <v>Song</v>
      </c>
      <c r="I210">
        <f t="shared" si="46"/>
        <v>221</v>
      </c>
      <c r="J210">
        <f t="shared" si="47"/>
        <v>189</v>
      </c>
      <c r="K210" s="8" t="str">
        <f>IF(OR($E210=9,$E210=5),VLOOKUP(J210,KeyValues!$D$2:$E$562,2),IF(AND($E210=14,NOT(VLOOKUP(J210,KeyValues!$D$2:$E$562,2) = 0)),"???",0))</f>
        <v>Shock Wave</v>
      </c>
      <c r="L210">
        <f t="shared" si="48"/>
        <v>0</v>
      </c>
      <c r="M210">
        <f t="shared" si="49"/>
        <v>0</v>
      </c>
      <c r="N210">
        <f t="shared" si="50"/>
        <v>0</v>
      </c>
      <c r="O210">
        <f t="shared" si="51"/>
        <v>9</v>
      </c>
      <c r="P210">
        <f t="shared" si="52"/>
        <v>3</v>
      </c>
      <c r="Q210">
        <f t="shared" si="53"/>
        <v>0</v>
      </c>
      <c r="R210" t="str">
        <f t="shared" si="54"/>
        <v>00000011</v>
      </c>
      <c r="S210">
        <f t="shared" si="55"/>
        <v>1</v>
      </c>
    </row>
    <row r="211" spans="1:19" x14ac:dyDescent="0.25">
      <c r="A211" t="s">
        <v>221</v>
      </c>
      <c r="B211" s="5" t="str">
        <f>VLOOKUP(I211,KeyValues!$J$2:$K$1401,2)</f>
        <v>Flamethrower</v>
      </c>
      <c r="C211">
        <f t="shared" si="42"/>
        <v>8000</v>
      </c>
      <c r="D211">
        <f t="shared" si="43"/>
        <v>250</v>
      </c>
      <c r="E211">
        <f t="shared" si="44"/>
        <v>5</v>
      </c>
      <c r="F211" s="7" t="str">
        <f>VLOOKUP(E211,KeyValues!$A$2:$B238,2)</f>
        <v>TM &amp; HM</v>
      </c>
      <c r="G211">
        <f t="shared" si="45"/>
        <v>8</v>
      </c>
      <c r="H211" s="7" t="str">
        <f>VLOOKUP($G211,KeyValues!$S$2:$T$64,2)</f>
        <v>Song</v>
      </c>
      <c r="I211">
        <f t="shared" si="46"/>
        <v>222</v>
      </c>
      <c r="J211">
        <f t="shared" si="47"/>
        <v>53</v>
      </c>
      <c r="K211" s="8" t="str">
        <f>IF(OR($E211=9,$E211=5),VLOOKUP(J211,KeyValues!$D$2:$E$562,2),IF(AND($E211=14,NOT(VLOOKUP(J211,KeyValues!$D$2:$E$562,2) = 0)),"???",0))</f>
        <v>Flamethrower</v>
      </c>
      <c r="L211">
        <f t="shared" si="48"/>
        <v>0</v>
      </c>
      <c r="M211">
        <f t="shared" si="49"/>
        <v>0</v>
      </c>
      <c r="N211">
        <f t="shared" si="50"/>
        <v>0</v>
      </c>
      <c r="O211">
        <f t="shared" si="51"/>
        <v>9</v>
      </c>
      <c r="P211">
        <f t="shared" si="52"/>
        <v>3</v>
      </c>
      <c r="Q211">
        <f t="shared" si="53"/>
        <v>0</v>
      </c>
      <c r="R211" t="str">
        <f t="shared" si="54"/>
        <v>00000011</v>
      </c>
      <c r="S211">
        <f t="shared" si="55"/>
        <v>1</v>
      </c>
    </row>
    <row r="212" spans="1:19" x14ac:dyDescent="0.25">
      <c r="A212" t="s">
        <v>224</v>
      </c>
      <c r="B212" s="5" t="str">
        <f>VLOOKUP(I212,KeyValues!$J$2:$K$1401,2)</f>
        <v>Fire Blast</v>
      </c>
      <c r="C212">
        <f t="shared" si="42"/>
        <v>9000</v>
      </c>
      <c r="D212">
        <f t="shared" si="43"/>
        <v>250</v>
      </c>
      <c r="E212">
        <f t="shared" si="44"/>
        <v>5</v>
      </c>
      <c r="F212" s="7" t="str">
        <f>VLOOKUP(E212,KeyValues!$A$2:$B241,2)</f>
        <v>TM &amp; HM</v>
      </c>
      <c r="G212">
        <f t="shared" si="45"/>
        <v>8</v>
      </c>
      <c r="H212" s="7" t="str">
        <f>VLOOKUP($G212,KeyValues!$S$2:$T$64,2)</f>
        <v>Song</v>
      </c>
      <c r="I212">
        <f t="shared" si="46"/>
        <v>225</v>
      </c>
      <c r="J212">
        <f t="shared" si="47"/>
        <v>157</v>
      </c>
      <c r="K212" s="8" t="str">
        <f>IF(OR($E212=9,$E212=5),VLOOKUP(J212,KeyValues!$D$2:$E$562,2),IF(AND($E212=14,NOT(VLOOKUP(J212,KeyValues!$D$2:$E$562,2) = 0)),"???",0))</f>
        <v>Fire Blast</v>
      </c>
      <c r="L212">
        <f t="shared" si="48"/>
        <v>0</v>
      </c>
      <c r="M212">
        <f t="shared" si="49"/>
        <v>0</v>
      </c>
      <c r="N212">
        <f t="shared" si="50"/>
        <v>0</v>
      </c>
      <c r="O212">
        <f t="shared" si="51"/>
        <v>9</v>
      </c>
      <c r="P212">
        <f t="shared" si="52"/>
        <v>3</v>
      </c>
      <c r="Q212">
        <f t="shared" si="53"/>
        <v>0</v>
      </c>
      <c r="R212" t="str">
        <f t="shared" si="54"/>
        <v>00000011</v>
      </c>
      <c r="S212">
        <f t="shared" si="55"/>
        <v>1</v>
      </c>
    </row>
    <row r="213" spans="1:19" x14ac:dyDescent="0.25">
      <c r="A213" t="s">
        <v>226</v>
      </c>
      <c r="B213" s="5" t="str">
        <f>VLOOKUP(I213,KeyValues!$J$2:$K$1401,2)</f>
        <v>Aerial Ace</v>
      </c>
      <c r="C213">
        <f t="shared" si="42"/>
        <v>7500</v>
      </c>
      <c r="D213">
        <f t="shared" si="43"/>
        <v>250</v>
      </c>
      <c r="E213">
        <f t="shared" si="44"/>
        <v>5</v>
      </c>
      <c r="F213" s="7" t="str">
        <f>VLOOKUP(E213,KeyValues!$A$2:$B243,2)</f>
        <v>TM &amp; HM</v>
      </c>
      <c r="G213">
        <f t="shared" si="45"/>
        <v>8</v>
      </c>
      <c r="H213" s="7" t="str">
        <f>VLOOKUP($G213,KeyValues!$S$2:$T$64,2)</f>
        <v>Song</v>
      </c>
      <c r="I213">
        <f t="shared" si="46"/>
        <v>227</v>
      </c>
      <c r="J213">
        <f t="shared" si="47"/>
        <v>179</v>
      </c>
      <c r="K213" s="8" t="str">
        <f>IF(OR($E213=9,$E213=5),VLOOKUP(J213,KeyValues!$D$2:$E$562,2),IF(AND($E213=14,NOT(VLOOKUP(J213,KeyValues!$D$2:$E$562,2) = 0)),"???",0))</f>
        <v>Aerial Ace</v>
      </c>
      <c r="L213">
        <f t="shared" si="48"/>
        <v>0</v>
      </c>
      <c r="M213">
        <f t="shared" si="49"/>
        <v>0</v>
      </c>
      <c r="N213">
        <f t="shared" si="50"/>
        <v>0</v>
      </c>
      <c r="O213">
        <f t="shared" si="51"/>
        <v>9</v>
      </c>
      <c r="P213">
        <f t="shared" si="52"/>
        <v>3</v>
      </c>
      <c r="Q213">
        <f t="shared" si="53"/>
        <v>0</v>
      </c>
      <c r="R213" t="str">
        <f t="shared" si="54"/>
        <v>00000011</v>
      </c>
      <c r="S213">
        <f t="shared" si="55"/>
        <v>1</v>
      </c>
    </row>
    <row r="214" spans="1:19" x14ac:dyDescent="0.25">
      <c r="A214" t="s">
        <v>227</v>
      </c>
      <c r="B214" s="5" t="str">
        <f>VLOOKUP(I214,KeyValues!$J$2:$K$1401,2)</f>
        <v>Torment</v>
      </c>
      <c r="C214">
        <f t="shared" si="42"/>
        <v>6000</v>
      </c>
      <c r="D214">
        <f t="shared" si="43"/>
        <v>250</v>
      </c>
      <c r="E214">
        <f t="shared" si="44"/>
        <v>5</v>
      </c>
      <c r="F214" s="7" t="str">
        <f>VLOOKUP(E214,KeyValues!$A$2:$B244,2)</f>
        <v>TM &amp; HM</v>
      </c>
      <c r="G214">
        <f t="shared" si="45"/>
        <v>8</v>
      </c>
      <c r="H214" s="7" t="str">
        <f>VLOOKUP($G214,KeyValues!$S$2:$T$64,2)</f>
        <v>Song</v>
      </c>
      <c r="I214">
        <f t="shared" si="46"/>
        <v>228</v>
      </c>
      <c r="J214">
        <f t="shared" si="47"/>
        <v>22</v>
      </c>
      <c r="K214" s="8" t="str">
        <f>IF(OR($E214=9,$E214=5),VLOOKUP(J214,KeyValues!$D$2:$E$562,2),IF(AND($E214=14,NOT(VLOOKUP(J214,KeyValues!$D$2:$E$562,2) = 0)),"???",0))</f>
        <v>Torment</v>
      </c>
      <c r="L214">
        <f t="shared" si="48"/>
        <v>0</v>
      </c>
      <c r="M214">
        <f t="shared" si="49"/>
        <v>0</v>
      </c>
      <c r="N214">
        <f t="shared" si="50"/>
        <v>0</v>
      </c>
      <c r="O214">
        <f t="shared" si="51"/>
        <v>9</v>
      </c>
      <c r="P214">
        <f t="shared" si="52"/>
        <v>3</v>
      </c>
      <c r="Q214">
        <f t="shared" si="53"/>
        <v>0</v>
      </c>
      <c r="R214" t="str">
        <f t="shared" si="54"/>
        <v>00000011</v>
      </c>
      <c r="S214">
        <f t="shared" si="55"/>
        <v>1</v>
      </c>
    </row>
    <row r="215" spans="1:19" x14ac:dyDescent="0.25">
      <c r="A215" t="s">
        <v>228</v>
      </c>
      <c r="B215" s="5" t="str">
        <f>VLOOKUP(I215,KeyValues!$J$2:$K$1401,2)</f>
        <v>Facade</v>
      </c>
      <c r="C215">
        <f t="shared" si="42"/>
        <v>6000</v>
      </c>
      <c r="D215">
        <f t="shared" si="43"/>
        <v>250</v>
      </c>
      <c r="E215">
        <f t="shared" si="44"/>
        <v>5</v>
      </c>
      <c r="F215" s="7" t="str">
        <f>VLOOKUP(E215,KeyValues!$A$2:$B245,2)</f>
        <v>TM &amp; HM</v>
      </c>
      <c r="G215">
        <f t="shared" si="45"/>
        <v>8</v>
      </c>
      <c r="H215" s="7" t="str">
        <f>VLOOKUP($G215,KeyValues!$S$2:$T$64,2)</f>
        <v>Song</v>
      </c>
      <c r="I215">
        <f t="shared" si="46"/>
        <v>229</v>
      </c>
      <c r="J215">
        <f t="shared" si="47"/>
        <v>67</v>
      </c>
      <c r="K215" s="8" t="str">
        <f>IF(OR($E215=9,$E215=5),VLOOKUP(J215,KeyValues!$D$2:$E$562,2),IF(AND($E215=14,NOT(VLOOKUP(J215,KeyValues!$D$2:$E$562,2) = 0)),"???",0))</f>
        <v>Facade</v>
      </c>
      <c r="L215">
        <f t="shared" si="48"/>
        <v>0</v>
      </c>
      <c r="M215">
        <f t="shared" si="49"/>
        <v>0</v>
      </c>
      <c r="N215">
        <f t="shared" si="50"/>
        <v>0</v>
      </c>
      <c r="O215">
        <f t="shared" si="51"/>
        <v>9</v>
      </c>
      <c r="P215">
        <f t="shared" si="52"/>
        <v>3</v>
      </c>
      <c r="Q215">
        <f t="shared" si="53"/>
        <v>0</v>
      </c>
      <c r="R215" t="str">
        <f t="shared" si="54"/>
        <v>00000011</v>
      </c>
      <c r="S215">
        <f t="shared" si="55"/>
        <v>1</v>
      </c>
    </row>
    <row r="216" spans="1:19" x14ac:dyDescent="0.25">
      <c r="A216" t="s">
        <v>230</v>
      </c>
      <c r="B216" s="5" t="str">
        <f>VLOOKUP(I216,KeyValues!$J$2:$K$1401,2)</f>
        <v>Rest</v>
      </c>
      <c r="C216">
        <f t="shared" si="42"/>
        <v>6500</v>
      </c>
      <c r="D216">
        <f t="shared" si="43"/>
        <v>250</v>
      </c>
      <c r="E216">
        <f t="shared" si="44"/>
        <v>5</v>
      </c>
      <c r="F216" s="7" t="str">
        <f>VLOOKUP(E216,KeyValues!$A$2:$B247,2)</f>
        <v>TM &amp; HM</v>
      </c>
      <c r="G216">
        <f t="shared" si="45"/>
        <v>8</v>
      </c>
      <c r="H216" s="7" t="str">
        <f>VLOOKUP($G216,KeyValues!$S$2:$T$64,2)</f>
        <v>Song</v>
      </c>
      <c r="I216">
        <f t="shared" si="46"/>
        <v>231</v>
      </c>
      <c r="J216">
        <f t="shared" si="47"/>
        <v>232</v>
      </c>
      <c r="K216" s="8" t="str">
        <f>IF(OR($E216=9,$E216=5),VLOOKUP(J216,KeyValues!$D$2:$E$562,2),IF(AND($E216=14,NOT(VLOOKUP(J216,KeyValues!$D$2:$E$562,2) = 0)),"???",0))</f>
        <v>Rest</v>
      </c>
      <c r="L216">
        <f t="shared" si="48"/>
        <v>0</v>
      </c>
      <c r="M216">
        <f t="shared" si="49"/>
        <v>0</v>
      </c>
      <c r="N216">
        <f t="shared" si="50"/>
        <v>0</v>
      </c>
      <c r="O216">
        <f t="shared" si="51"/>
        <v>9</v>
      </c>
      <c r="P216">
        <f t="shared" si="52"/>
        <v>3</v>
      </c>
      <c r="Q216">
        <f t="shared" si="53"/>
        <v>0</v>
      </c>
      <c r="R216" t="str">
        <f t="shared" si="54"/>
        <v>00000011</v>
      </c>
      <c r="S216">
        <f t="shared" si="55"/>
        <v>1</v>
      </c>
    </row>
    <row r="217" spans="1:19" x14ac:dyDescent="0.25">
      <c r="A217" t="s">
        <v>232</v>
      </c>
      <c r="B217" s="5" t="str">
        <f>VLOOKUP(I217,KeyValues!$J$2:$K$1401,2)</f>
        <v>Thief</v>
      </c>
      <c r="C217">
        <f t="shared" si="42"/>
        <v>6500</v>
      </c>
      <c r="D217">
        <f t="shared" si="43"/>
        <v>250</v>
      </c>
      <c r="E217">
        <f t="shared" si="44"/>
        <v>5</v>
      </c>
      <c r="F217" s="7" t="str">
        <f>VLOOKUP(E217,KeyValues!$A$2:$B249,2)</f>
        <v>TM &amp; HM</v>
      </c>
      <c r="G217">
        <f t="shared" si="45"/>
        <v>8</v>
      </c>
      <c r="H217" s="7" t="str">
        <f>VLOOKUP($G217,KeyValues!$S$2:$T$64,2)</f>
        <v>Song</v>
      </c>
      <c r="I217">
        <f t="shared" si="46"/>
        <v>233</v>
      </c>
      <c r="J217">
        <f t="shared" si="47"/>
        <v>214</v>
      </c>
      <c r="K217" s="8" t="str">
        <f>IF(OR($E217=9,$E217=5),VLOOKUP(J217,KeyValues!$D$2:$E$562,2),IF(AND($E217=14,NOT(VLOOKUP(J217,KeyValues!$D$2:$E$562,2) = 0)),"???",0))</f>
        <v>Thief</v>
      </c>
      <c r="L217">
        <f t="shared" si="48"/>
        <v>0</v>
      </c>
      <c r="M217">
        <f t="shared" si="49"/>
        <v>0</v>
      </c>
      <c r="N217">
        <f t="shared" si="50"/>
        <v>0</v>
      </c>
      <c r="O217">
        <f t="shared" si="51"/>
        <v>9</v>
      </c>
      <c r="P217">
        <f t="shared" si="52"/>
        <v>3</v>
      </c>
      <c r="Q217">
        <f t="shared" si="53"/>
        <v>0</v>
      </c>
      <c r="R217" t="str">
        <f t="shared" si="54"/>
        <v>00000011</v>
      </c>
      <c r="S217">
        <f t="shared" si="55"/>
        <v>1</v>
      </c>
    </row>
    <row r="218" spans="1:19" x14ac:dyDescent="0.25">
      <c r="A218" t="s">
        <v>233</v>
      </c>
      <c r="B218" s="5" t="str">
        <f>VLOOKUP(I218,KeyValues!$J$2:$K$1401,2)</f>
        <v>Steel Wing</v>
      </c>
      <c r="C218">
        <f t="shared" si="42"/>
        <v>7000</v>
      </c>
      <c r="D218">
        <f t="shared" si="43"/>
        <v>250</v>
      </c>
      <c r="E218">
        <f t="shared" si="44"/>
        <v>5</v>
      </c>
      <c r="F218" s="7" t="str">
        <f>VLOOKUP(E218,KeyValues!$A$2:$B250,2)</f>
        <v>TM &amp; HM</v>
      </c>
      <c r="G218">
        <f t="shared" si="45"/>
        <v>8</v>
      </c>
      <c r="H218" s="7" t="str">
        <f>VLOOKUP($G218,KeyValues!$S$2:$T$64,2)</f>
        <v>Song</v>
      </c>
      <c r="I218">
        <f t="shared" si="46"/>
        <v>234</v>
      </c>
      <c r="J218">
        <f t="shared" si="47"/>
        <v>244</v>
      </c>
      <c r="K218" s="8" t="str">
        <f>IF(OR($E218=9,$E218=5),VLOOKUP(J218,KeyValues!$D$2:$E$562,2),IF(AND($E218=14,NOT(VLOOKUP(J218,KeyValues!$D$2:$E$562,2) = 0)),"???",0))</f>
        <v>Steel Wing</v>
      </c>
      <c r="L218">
        <f t="shared" si="48"/>
        <v>0</v>
      </c>
      <c r="M218">
        <f t="shared" si="49"/>
        <v>0</v>
      </c>
      <c r="N218">
        <f t="shared" si="50"/>
        <v>0</v>
      </c>
      <c r="O218">
        <f t="shared" si="51"/>
        <v>9</v>
      </c>
      <c r="P218">
        <f t="shared" si="52"/>
        <v>3</v>
      </c>
      <c r="Q218">
        <f t="shared" si="53"/>
        <v>0</v>
      </c>
      <c r="R218" t="str">
        <f t="shared" si="54"/>
        <v>00000011</v>
      </c>
      <c r="S218">
        <f t="shared" si="55"/>
        <v>1</v>
      </c>
    </row>
    <row r="219" spans="1:19" x14ac:dyDescent="0.25">
      <c r="A219" t="s">
        <v>234</v>
      </c>
      <c r="B219" s="5" t="str">
        <f>VLOOKUP(I219,KeyValues!$J$2:$K$1401,2)</f>
        <v>Skill Swap</v>
      </c>
      <c r="C219">
        <f t="shared" si="42"/>
        <v>7000</v>
      </c>
      <c r="D219">
        <f t="shared" si="43"/>
        <v>250</v>
      </c>
      <c r="E219">
        <f t="shared" si="44"/>
        <v>5</v>
      </c>
      <c r="F219" s="7" t="str">
        <f>VLOOKUP(E219,KeyValues!$A$2:$B251,2)</f>
        <v>TM &amp; HM</v>
      </c>
      <c r="G219">
        <f t="shared" si="45"/>
        <v>8</v>
      </c>
      <c r="H219" s="7" t="str">
        <f>VLOOKUP($G219,KeyValues!$S$2:$T$64,2)</f>
        <v>Song</v>
      </c>
      <c r="I219">
        <f t="shared" si="46"/>
        <v>235</v>
      </c>
      <c r="J219">
        <f t="shared" si="47"/>
        <v>137</v>
      </c>
      <c r="K219" s="8" t="str">
        <f>IF(OR($E219=9,$E219=5),VLOOKUP(J219,KeyValues!$D$2:$E$562,2),IF(AND($E219=14,NOT(VLOOKUP(J219,KeyValues!$D$2:$E$562,2) = 0)),"???",0))</f>
        <v>Skill Swap</v>
      </c>
      <c r="L219">
        <f t="shared" si="48"/>
        <v>0</v>
      </c>
      <c r="M219">
        <f t="shared" si="49"/>
        <v>0</v>
      </c>
      <c r="N219">
        <f t="shared" si="50"/>
        <v>0</v>
      </c>
      <c r="O219">
        <f t="shared" si="51"/>
        <v>9</v>
      </c>
      <c r="P219">
        <f t="shared" si="52"/>
        <v>3</v>
      </c>
      <c r="Q219">
        <f t="shared" si="53"/>
        <v>0</v>
      </c>
      <c r="R219" t="str">
        <f t="shared" si="54"/>
        <v>00000011</v>
      </c>
      <c r="S219">
        <f t="shared" si="55"/>
        <v>1</v>
      </c>
    </row>
    <row r="220" spans="1:19" x14ac:dyDescent="0.25">
      <c r="A220" t="s">
        <v>236</v>
      </c>
      <c r="B220" s="5" t="str">
        <f>VLOOKUP(I220,KeyValues!$J$2:$K$1401,2)</f>
        <v>Overheat</v>
      </c>
      <c r="C220">
        <f t="shared" si="42"/>
        <v>6500</v>
      </c>
      <c r="D220">
        <f t="shared" si="43"/>
        <v>250</v>
      </c>
      <c r="E220">
        <f t="shared" si="44"/>
        <v>5</v>
      </c>
      <c r="F220" s="7" t="str">
        <f>VLOOKUP(E220,KeyValues!$A$2:$B253,2)</f>
        <v>TM &amp; HM</v>
      </c>
      <c r="G220">
        <f t="shared" si="45"/>
        <v>8</v>
      </c>
      <c r="H220" s="7" t="str">
        <f>VLOOKUP($G220,KeyValues!$S$2:$T$64,2)</f>
        <v>Song</v>
      </c>
      <c r="I220">
        <f t="shared" si="46"/>
        <v>237</v>
      </c>
      <c r="J220">
        <f t="shared" si="47"/>
        <v>41</v>
      </c>
      <c r="K220" s="8" t="str">
        <f>IF(OR($E220=9,$E220=5),VLOOKUP(J220,KeyValues!$D$2:$E$562,2),IF(AND($E220=14,NOT(VLOOKUP(J220,KeyValues!$D$2:$E$562,2) = 0)),"???",0))</f>
        <v>Overheat</v>
      </c>
      <c r="L220">
        <f t="shared" si="48"/>
        <v>0</v>
      </c>
      <c r="M220">
        <f t="shared" si="49"/>
        <v>0</v>
      </c>
      <c r="N220">
        <f t="shared" si="50"/>
        <v>0</v>
      </c>
      <c r="O220">
        <f t="shared" si="51"/>
        <v>9</v>
      </c>
      <c r="P220">
        <f t="shared" si="52"/>
        <v>3</v>
      </c>
      <c r="Q220">
        <f t="shared" si="53"/>
        <v>0</v>
      </c>
      <c r="R220" t="str">
        <f t="shared" si="54"/>
        <v>00000011</v>
      </c>
      <c r="S220">
        <f t="shared" si="55"/>
        <v>1</v>
      </c>
    </row>
    <row r="221" spans="1:19" x14ac:dyDescent="0.25">
      <c r="A221" t="s">
        <v>237</v>
      </c>
      <c r="B221" s="5" t="str">
        <f>VLOOKUP(I221,KeyValues!$J$2:$K$1401,2)</f>
        <v>Roost</v>
      </c>
      <c r="C221">
        <f t="shared" si="42"/>
        <v>6500</v>
      </c>
      <c r="D221">
        <f t="shared" si="43"/>
        <v>250</v>
      </c>
      <c r="E221">
        <f t="shared" si="44"/>
        <v>5</v>
      </c>
      <c r="F221" s="7" t="str">
        <f>VLOOKUP(E221,KeyValues!$A$2:$B254,2)</f>
        <v>TM &amp; HM</v>
      </c>
      <c r="G221">
        <f t="shared" si="45"/>
        <v>8</v>
      </c>
      <c r="H221" s="7" t="str">
        <f>VLOOKUP($G221,KeyValues!$S$2:$T$64,2)</f>
        <v>Song</v>
      </c>
      <c r="I221">
        <f t="shared" si="46"/>
        <v>238</v>
      </c>
      <c r="J221">
        <f t="shared" si="47"/>
        <v>509</v>
      </c>
      <c r="K221" s="8" t="str">
        <f>IF(OR($E221=9,$E221=5),VLOOKUP(J221,KeyValues!$D$2:$E$562,2),IF(AND($E221=14,NOT(VLOOKUP(J221,KeyValues!$D$2:$E$562,2) = 0)),"???",0))</f>
        <v>Roost</v>
      </c>
      <c r="L221">
        <f t="shared" si="48"/>
        <v>0</v>
      </c>
      <c r="M221">
        <f t="shared" si="49"/>
        <v>0</v>
      </c>
      <c r="N221">
        <f t="shared" si="50"/>
        <v>0</v>
      </c>
      <c r="O221">
        <f t="shared" si="51"/>
        <v>9</v>
      </c>
      <c r="P221">
        <f t="shared" si="52"/>
        <v>3</v>
      </c>
      <c r="Q221">
        <f t="shared" si="53"/>
        <v>0</v>
      </c>
      <c r="R221" t="str">
        <f t="shared" si="54"/>
        <v>00000011</v>
      </c>
      <c r="S221">
        <f t="shared" si="55"/>
        <v>1</v>
      </c>
    </row>
    <row r="222" spans="1:19" x14ac:dyDescent="0.25">
      <c r="A222" t="s">
        <v>238</v>
      </c>
      <c r="B222" s="5" t="str">
        <f>VLOOKUP(I222,KeyValues!$J$2:$K$1401,2)</f>
        <v>Focus Blast</v>
      </c>
      <c r="C222">
        <f t="shared" si="42"/>
        <v>6500</v>
      </c>
      <c r="D222">
        <f t="shared" si="43"/>
        <v>250</v>
      </c>
      <c r="E222">
        <f t="shared" si="44"/>
        <v>5</v>
      </c>
      <c r="F222" s="7" t="str">
        <f>VLOOKUP(E222,KeyValues!$A$2:$B255,2)</f>
        <v>TM &amp; HM</v>
      </c>
      <c r="G222">
        <f t="shared" si="45"/>
        <v>8</v>
      </c>
      <c r="H222" s="7" t="str">
        <f>VLOOKUP($G222,KeyValues!$S$2:$T$64,2)</f>
        <v>Song</v>
      </c>
      <c r="I222">
        <f t="shared" si="46"/>
        <v>239</v>
      </c>
      <c r="J222">
        <f t="shared" si="47"/>
        <v>454</v>
      </c>
      <c r="K222" s="8" t="str">
        <f>IF(OR($E222=9,$E222=5),VLOOKUP(J222,KeyValues!$D$2:$E$562,2),IF(AND($E222=14,NOT(VLOOKUP(J222,KeyValues!$D$2:$E$562,2) = 0)),"???",0))</f>
        <v>Focus Blast</v>
      </c>
      <c r="L222">
        <f t="shared" si="48"/>
        <v>0</v>
      </c>
      <c r="M222">
        <f t="shared" si="49"/>
        <v>0</v>
      </c>
      <c r="N222">
        <f t="shared" si="50"/>
        <v>0</v>
      </c>
      <c r="O222">
        <f t="shared" si="51"/>
        <v>9</v>
      </c>
      <c r="P222">
        <f t="shared" si="52"/>
        <v>3</v>
      </c>
      <c r="Q222">
        <f t="shared" si="53"/>
        <v>0</v>
      </c>
      <c r="R222" t="str">
        <f t="shared" si="54"/>
        <v>00000011</v>
      </c>
      <c r="S222">
        <f t="shared" si="55"/>
        <v>1</v>
      </c>
    </row>
    <row r="223" spans="1:19" x14ac:dyDescent="0.25">
      <c r="A223" t="s">
        <v>239</v>
      </c>
      <c r="B223" s="5" t="str">
        <f>VLOOKUP(I223,KeyValues!$J$2:$K$1401,2)</f>
        <v>Energy Ball</v>
      </c>
      <c r="C223">
        <f t="shared" si="42"/>
        <v>6500</v>
      </c>
      <c r="D223">
        <f t="shared" si="43"/>
        <v>250</v>
      </c>
      <c r="E223">
        <f t="shared" si="44"/>
        <v>5</v>
      </c>
      <c r="F223" s="7" t="str">
        <f>VLOOKUP(E223,KeyValues!$A$2:$B256,2)</f>
        <v>TM &amp; HM</v>
      </c>
      <c r="G223">
        <f t="shared" si="45"/>
        <v>8</v>
      </c>
      <c r="H223" s="7" t="str">
        <f>VLOOKUP($G223,KeyValues!$S$2:$T$64,2)</f>
        <v>Song</v>
      </c>
      <c r="I223">
        <f t="shared" si="46"/>
        <v>240</v>
      </c>
      <c r="J223">
        <f t="shared" si="47"/>
        <v>443</v>
      </c>
      <c r="K223" s="8" t="str">
        <f>IF(OR($E223=9,$E223=5),VLOOKUP(J223,KeyValues!$D$2:$E$562,2),IF(AND($E223=14,NOT(VLOOKUP(J223,KeyValues!$D$2:$E$562,2) = 0)),"???",0))</f>
        <v>Energy Ball</v>
      </c>
      <c r="L223">
        <f t="shared" si="48"/>
        <v>0</v>
      </c>
      <c r="M223">
        <f t="shared" si="49"/>
        <v>0</v>
      </c>
      <c r="N223">
        <f t="shared" si="50"/>
        <v>0</v>
      </c>
      <c r="O223">
        <f t="shared" si="51"/>
        <v>9</v>
      </c>
      <c r="P223">
        <f t="shared" si="52"/>
        <v>3</v>
      </c>
      <c r="Q223">
        <f t="shared" si="53"/>
        <v>0</v>
      </c>
      <c r="R223" t="str">
        <f t="shared" si="54"/>
        <v>00000011</v>
      </c>
      <c r="S223">
        <f t="shared" si="55"/>
        <v>1</v>
      </c>
    </row>
    <row r="224" spans="1:19" x14ac:dyDescent="0.25">
      <c r="A224" t="s">
        <v>240</v>
      </c>
      <c r="B224" s="5" t="str">
        <f>VLOOKUP(I224,KeyValues!$J$2:$K$1401,2)</f>
        <v>False Swipe</v>
      </c>
      <c r="C224">
        <f t="shared" si="42"/>
        <v>6500</v>
      </c>
      <c r="D224">
        <f t="shared" si="43"/>
        <v>250</v>
      </c>
      <c r="E224">
        <f t="shared" si="44"/>
        <v>5</v>
      </c>
      <c r="F224" s="7" t="str">
        <f>VLOOKUP(E224,KeyValues!$A$2:$B257,2)</f>
        <v>TM &amp; HM</v>
      </c>
      <c r="G224">
        <f t="shared" si="45"/>
        <v>8</v>
      </c>
      <c r="H224" s="7" t="str">
        <f>VLOOKUP($G224,KeyValues!$S$2:$T$64,2)</f>
        <v>Song</v>
      </c>
      <c r="I224">
        <f t="shared" si="46"/>
        <v>241</v>
      </c>
      <c r="J224">
        <f t="shared" si="47"/>
        <v>314</v>
      </c>
      <c r="K224" s="8" t="str">
        <f>IF(OR($E224=9,$E224=5),VLOOKUP(J224,KeyValues!$D$2:$E$562,2),IF(AND($E224=14,NOT(VLOOKUP(J224,KeyValues!$D$2:$E$562,2) = 0)),"???",0))</f>
        <v>False Swipe</v>
      </c>
      <c r="L224">
        <f t="shared" si="48"/>
        <v>0</v>
      </c>
      <c r="M224">
        <f t="shared" si="49"/>
        <v>0</v>
      </c>
      <c r="N224">
        <f t="shared" si="50"/>
        <v>0</v>
      </c>
      <c r="O224">
        <f t="shared" si="51"/>
        <v>9</v>
      </c>
      <c r="P224">
        <f t="shared" si="52"/>
        <v>3</v>
      </c>
      <c r="Q224">
        <f t="shared" si="53"/>
        <v>0</v>
      </c>
      <c r="R224" t="str">
        <f t="shared" si="54"/>
        <v>00000011</v>
      </c>
      <c r="S224">
        <f t="shared" si="55"/>
        <v>1</v>
      </c>
    </row>
    <row r="225" spans="1:19" x14ac:dyDescent="0.25">
      <c r="A225" t="s">
        <v>241</v>
      </c>
      <c r="B225" s="5" t="str">
        <f>VLOOKUP(I225,KeyValues!$J$2:$K$1401,2)</f>
        <v>Brine</v>
      </c>
      <c r="C225">
        <f t="shared" si="42"/>
        <v>6500</v>
      </c>
      <c r="D225">
        <f t="shared" si="43"/>
        <v>250</v>
      </c>
      <c r="E225">
        <f t="shared" si="44"/>
        <v>5</v>
      </c>
      <c r="F225" s="7" t="str">
        <f>VLOOKUP(E225,KeyValues!$A$2:$B258,2)</f>
        <v>TM &amp; HM</v>
      </c>
      <c r="G225">
        <f t="shared" si="45"/>
        <v>8</v>
      </c>
      <c r="H225" s="7" t="str">
        <f>VLOOKUP($G225,KeyValues!$S$2:$T$64,2)</f>
        <v>Song</v>
      </c>
      <c r="I225">
        <f t="shared" si="46"/>
        <v>242</v>
      </c>
      <c r="J225">
        <f t="shared" si="47"/>
        <v>469</v>
      </c>
      <c r="K225" s="8" t="str">
        <f>IF(OR($E225=9,$E225=5),VLOOKUP(J225,KeyValues!$D$2:$E$562,2),IF(AND($E225=14,NOT(VLOOKUP(J225,KeyValues!$D$2:$E$562,2) = 0)),"???",0))</f>
        <v>Brine</v>
      </c>
      <c r="L225">
        <f t="shared" si="48"/>
        <v>0</v>
      </c>
      <c r="M225">
        <f t="shared" si="49"/>
        <v>0</v>
      </c>
      <c r="N225">
        <f t="shared" si="50"/>
        <v>0</v>
      </c>
      <c r="O225">
        <f t="shared" si="51"/>
        <v>9</v>
      </c>
      <c r="P225">
        <f t="shared" si="52"/>
        <v>3</v>
      </c>
      <c r="Q225">
        <f t="shared" si="53"/>
        <v>0</v>
      </c>
      <c r="R225" t="str">
        <f t="shared" si="54"/>
        <v>00000011</v>
      </c>
      <c r="S225">
        <f t="shared" si="55"/>
        <v>1</v>
      </c>
    </row>
    <row r="226" spans="1:19" x14ac:dyDescent="0.25">
      <c r="A226" t="s">
        <v>242</v>
      </c>
      <c r="B226" s="5" t="str">
        <f>VLOOKUP(I226,KeyValues!$J$2:$K$1401,2)</f>
        <v>Fling</v>
      </c>
      <c r="C226">
        <f t="shared" si="42"/>
        <v>6500</v>
      </c>
      <c r="D226">
        <f t="shared" si="43"/>
        <v>250</v>
      </c>
      <c r="E226">
        <f t="shared" si="44"/>
        <v>5</v>
      </c>
      <c r="F226" s="7" t="str">
        <f>VLOOKUP(E226,KeyValues!$A$2:$B259,2)</f>
        <v>TM &amp; HM</v>
      </c>
      <c r="G226">
        <f t="shared" si="45"/>
        <v>8</v>
      </c>
      <c r="H226" s="7" t="str">
        <f>VLOOKUP($G226,KeyValues!$S$2:$T$64,2)</f>
        <v>Song</v>
      </c>
      <c r="I226">
        <f t="shared" si="46"/>
        <v>243</v>
      </c>
      <c r="J226">
        <f t="shared" si="47"/>
        <v>503</v>
      </c>
      <c r="K226" s="8" t="str">
        <f>IF(OR($E226=9,$E226=5),VLOOKUP(J226,KeyValues!$D$2:$E$562,2),IF(AND($E226=14,NOT(VLOOKUP(J226,KeyValues!$D$2:$E$562,2) = 0)),"???",0))</f>
        <v>Fling</v>
      </c>
      <c r="L226">
        <f t="shared" si="48"/>
        <v>0</v>
      </c>
      <c r="M226">
        <f t="shared" si="49"/>
        <v>0</v>
      </c>
      <c r="N226">
        <f t="shared" si="50"/>
        <v>0</v>
      </c>
      <c r="O226">
        <f t="shared" si="51"/>
        <v>9</v>
      </c>
      <c r="P226">
        <f t="shared" si="52"/>
        <v>3</v>
      </c>
      <c r="Q226">
        <f t="shared" si="53"/>
        <v>0</v>
      </c>
      <c r="R226" t="str">
        <f t="shared" si="54"/>
        <v>00000011</v>
      </c>
      <c r="S226">
        <f t="shared" si="55"/>
        <v>1</v>
      </c>
    </row>
    <row r="227" spans="1:19" x14ac:dyDescent="0.25">
      <c r="A227" t="s">
        <v>243</v>
      </c>
      <c r="B227" s="5" t="str">
        <f>VLOOKUP(I227,KeyValues!$J$2:$K$1401,2)</f>
        <v>Charge Beam</v>
      </c>
      <c r="C227">
        <f t="shared" si="42"/>
        <v>6500</v>
      </c>
      <c r="D227">
        <f t="shared" si="43"/>
        <v>250</v>
      </c>
      <c r="E227">
        <f t="shared" si="44"/>
        <v>5</v>
      </c>
      <c r="F227" s="7" t="str">
        <f>VLOOKUP(E227,KeyValues!$A$2:$B260,2)</f>
        <v>TM &amp; HM</v>
      </c>
      <c r="G227">
        <f t="shared" si="45"/>
        <v>8</v>
      </c>
      <c r="H227" s="7" t="str">
        <f>VLOOKUP($G227,KeyValues!$S$2:$T$64,2)</f>
        <v>Song</v>
      </c>
      <c r="I227">
        <f t="shared" si="46"/>
        <v>244</v>
      </c>
      <c r="J227">
        <f t="shared" si="47"/>
        <v>489</v>
      </c>
      <c r="K227" s="8" t="str">
        <f>IF(OR($E227=9,$E227=5),VLOOKUP(J227,KeyValues!$D$2:$E$562,2),IF(AND($E227=14,NOT(VLOOKUP(J227,KeyValues!$D$2:$E$562,2) = 0)),"???",0))</f>
        <v>Charge Beam</v>
      </c>
      <c r="L227">
        <f t="shared" si="48"/>
        <v>0</v>
      </c>
      <c r="M227">
        <f t="shared" si="49"/>
        <v>0</v>
      </c>
      <c r="N227">
        <f t="shared" si="50"/>
        <v>0</v>
      </c>
      <c r="O227">
        <f t="shared" si="51"/>
        <v>9</v>
      </c>
      <c r="P227">
        <f t="shared" si="52"/>
        <v>3</v>
      </c>
      <c r="Q227">
        <f t="shared" si="53"/>
        <v>0</v>
      </c>
      <c r="R227" t="str">
        <f t="shared" si="54"/>
        <v>00000011</v>
      </c>
      <c r="S227">
        <f t="shared" si="55"/>
        <v>1</v>
      </c>
    </row>
    <row r="228" spans="1:19" x14ac:dyDescent="0.25">
      <c r="A228" t="s">
        <v>244</v>
      </c>
      <c r="B228" s="5" t="str">
        <f>VLOOKUP(I228,KeyValues!$J$2:$K$1401,2)</f>
        <v>Endure</v>
      </c>
      <c r="C228">
        <f t="shared" si="42"/>
        <v>6500</v>
      </c>
      <c r="D228">
        <f t="shared" si="43"/>
        <v>250</v>
      </c>
      <c r="E228">
        <f t="shared" si="44"/>
        <v>5</v>
      </c>
      <c r="F228" s="7" t="str">
        <f>VLOOKUP(E228,KeyValues!$A$2:$B261,2)</f>
        <v>TM &amp; HM</v>
      </c>
      <c r="G228">
        <f t="shared" si="45"/>
        <v>8</v>
      </c>
      <c r="H228" s="7" t="str">
        <f>VLOOKUP($G228,KeyValues!$S$2:$T$64,2)</f>
        <v>Song</v>
      </c>
      <c r="I228">
        <f t="shared" si="46"/>
        <v>245</v>
      </c>
      <c r="J228">
        <f t="shared" si="47"/>
        <v>104</v>
      </c>
      <c r="K228" s="8" t="str">
        <f>IF(OR($E228=9,$E228=5),VLOOKUP(J228,KeyValues!$D$2:$E$562,2),IF(AND($E228=14,NOT(VLOOKUP(J228,KeyValues!$D$2:$E$562,2) = 0)),"???",0))</f>
        <v>Endure</v>
      </c>
      <c r="L228">
        <f t="shared" si="48"/>
        <v>0</v>
      </c>
      <c r="M228">
        <f t="shared" si="49"/>
        <v>0</v>
      </c>
      <c r="N228">
        <f t="shared" si="50"/>
        <v>0</v>
      </c>
      <c r="O228">
        <f t="shared" si="51"/>
        <v>9</v>
      </c>
      <c r="P228">
        <f t="shared" si="52"/>
        <v>3</v>
      </c>
      <c r="Q228">
        <f t="shared" si="53"/>
        <v>0</v>
      </c>
      <c r="R228" t="str">
        <f t="shared" si="54"/>
        <v>00000011</v>
      </c>
      <c r="S228">
        <f t="shared" si="55"/>
        <v>1</v>
      </c>
    </row>
    <row r="229" spans="1:19" x14ac:dyDescent="0.25">
      <c r="A229" t="s">
        <v>245</v>
      </c>
      <c r="B229" s="5" t="str">
        <f>VLOOKUP(I229,KeyValues!$J$2:$K$1401,2)</f>
        <v>Dragon Pulse</v>
      </c>
      <c r="C229">
        <f t="shared" si="42"/>
        <v>6500</v>
      </c>
      <c r="D229">
        <f t="shared" si="43"/>
        <v>250</v>
      </c>
      <c r="E229">
        <f t="shared" si="44"/>
        <v>5</v>
      </c>
      <c r="F229" s="7" t="str">
        <f>VLOOKUP(E229,KeyValues!$A$2:$B262,2)</f>
        <v>TM &amp; HM</v>
      </c>
      <c r="G229">
        <f t="shared" si="45"/>
        <v>8</v>
      </c>
      <c r="H229" s="7" t="str">
        <f>VLOOKUP($G229,KeyValues!$S$2:$T$64,2)</f>
        <v>Song</v>
      </c>
      <c r="I229">
        <f t="shared" si="46"/>
        <v>246</v>
      </c>
      <c r="J229">
        <f t="shared" si="47"/>
        <v>539</v>
      </c>
      <c r="K229" s="8" t="str">
        <f>IF(OR($E229=9,$E229=5),VLOOKUP(J229,KeyValues!$D$2:$E$562,2),IF(AND($E229=14,NOT(VLOOKUP(J229,KeyValues!$D$2:$E$562,2) = 0)),"???",0))</f>
        <v>Dragon Pulse</v>
      </c>
      <c r="L229">
        <f t="shared" si="48"/>
        <v>0</v>
      </c>
      <c r="M229">
        <f t="shared" si="49"/>
        <v>0</v>
      </c>
      <c r="N229">
        <f t="shared" si="50"/>
        <v>0</v>
      </c>
      <c r="O229">
        <f t="shared" si="51"/>
        <v>9</v>
      </c>
      <c r="P229">
        <f t="shared" si="52"/>
        <v>3</v>
      </c>
      <c r="Q229">
        <f t="shared" si="53"/>
        <v>0</v>
      </c>
      <c r="R229" t="str">
        <f t="shared" si="54"/>
        <v>00000011</v>
      </c>
      <c r="S229">
        <f t="shared" si="55"/>
        <v>1</v>
      </c>
    </row>
    <row r="230" spans="1:19" x14ac:dyDescent="0.25">
      <c r="A230" t="s">
        <v>246</v>
      </c>
      <c r="B230" s="5" t="str">
        <f>VLOOKUP(I230,KeyValues!$J$2:$K$1401,2)</f>
        <v>Drain Punch</v>
      </c>
      <c r="C230">
        <f t="shared" si="42"/>
        <v>6500</v>
      </c>
      <c r="D230">
        <f t="shared" si="43"/>
        <v>250</v>
      </c>
      <c r="E230">
        <f t="shared" si="44"/>
        <v>5</v>
      </c>
      <c r="F230" s="7" t="str">
        <f>VLOOKUP(E230,KeyValues!$A$2:$B263,2)</f>
        <v>TM &amp; HM</v>
      </c>
      <c r="G230">
        <f t="shared" si="45"/>
        <v>8</v>
      </c>
      <c r="H230" s="7" t="str">
        <f>VLOOKUP($G230,KeyValues!$S$2:$T$64,2)</f>
        <v>Song</v>
      </c>
      <c r="I230">
        <f t="shared" si="46"/>
        <v>247</v>
      </c>
      <c r="J230">
        <f t="shared" si="47"/>
        <v>500</v>
      </c>
      <c r="K230" s="8" t="str">
        <f>IF(OR($E230=9,$E230=5),VLOOKUP(J230,KeyValues!$D$2:$E$562,2),IF(AND($E230=14,NOT(VLOOKUP(J230,KeyValues!$D$2:$E$562,2) = 0)),"???",0))</f>
        <v>Drain Punch</v>
      </c>
      <c r="L230">
        <f t="shared" si="48"/>
        <v>0</v>
      </c>
      <c r="M230">
        <f t="shared" si="49"/>
        <v>0</v>
      </c>
      <c r="N230">
        <f t="shared" si="50"/>
        <v>0</v>
      </c>
      <c r="O230">
        <f t="shared" si="51"/>
        <v>9</v>
      </c>
      <c r="P230">
        <f t="shared" si="52"/>
        <v>3</v>
      </c>
      <c r="Q230">
        <f t="shared" si="53"/>
        <v>0</v>
      </c>
      <c r="R230" t="str">
        <f t="shared" si="54"/>
        <v>00000011</v>
      </c>
      <c r="S230">
        <f t="shared" si="55"/>
        <v>1</v>
      </c>
    </row>
    <row r="231" spans="1:19" x14ac:dyDescent="0.25">
      <c r="A231" t="s">
        <v>247</v>
      </c>
      <c r="B231" s="5" t="str">
        <f>VLOOKUP(I231,KeyValues!$J$2:$K$1401,2)</f>
        <v>Will-O-Wisp</v>
      </c>
      <c r="C231">
        <f t="shared" si="42"/>
        <v>6500</v>
      </c>
      <c r="D231">
        <f t="shared" si="43"/>
        <v>250</v>
      </c>
      <c r="E231">
        <f t="shared" si="44"/>
        <v>5</v>
      </c>
      <c r="F231" s="7" t="str">
        <f>VLOOKUP(E231,KeyValues!$A$2:$B264,2)</f>
        <v>TM &amp; HM</v>
      </c>
      <c r="G231">
        <f t="shared" si="45"/>
        <v>8</v>
      </c>
      <c r="H231" s="7" t="str">
        <f>VLOOKUP($G231,KeyValues!$S$2:$T$64,2)</f>
        <v>Song</v>
      </c>
      <c r="I231">
        <f t="shared" si="46"/>
        <v>248</v>
      </c>
      <c r="J231">
        <f t="shared" si="47"/>
        <v>47</v>
      </c>
      <c r="K231" s="8" t="str">
        <f>IF(OR($E231=9,$E231=5),VLOOKUP(J231,KeyValues!$D$2:$E$562,2),IF(AND($E231=14,NOT(VLOOKUP(J231,KeyValues!$D$2:$E$562,2) = 0)),"???",0))</f>
        <v>Will-O-Wisp</v>
      </c>
      <c r="L231">
        <f t="shared" si="48"/>
        <v>0</v>
      </c>
      <c r="M231">
        <f t="shared" si="49"/>
        <v>0</v>
      </c>
      <c r="N231">
        <f t="shared" si="50"/>
        <v>0</v>
      </c>
      <c r="O231">
        <f t="shared" si="51"/>
        <v>9</v>
      </c>
      <c r="P231">
        <f t="shared" si="52"/>
        <v>3</v>
      </c>
      <c r="Q231">
        <f t="shared" si="53"/>
        <v>0</v>
      </c>
      <c r="R231" t="str">
        <f t="shared" si="54"/>
        <v>00000011</v>
      </c>
      <c r="S231">
        <f t="shared" si="55"/>
        <v>1</v>
      </c>
    </row>
    <row r="232" spans="1:19" x14ac:dyDescent="0.25">
      <c r="A232" t="s">
        <v>248</v>
      </c>
      <c r="B232" s="5" t="str">
        <f>VLOOKUP(I232,KeyValues!$J$2:$K$1401,2)</f>
        <v>Silver Wind</v>
      </c>
      <c r="C232">
        <f t="shared" si="42"/>
        <v>6500</v>
      </c>
      <c r="D232">
        <f t="shared" si="43"/>
        <v>250</v>
      </c>
      <c r="E232">
        <f t="shared" si="44"/>
        <v>5</v>
      </c>
      <c r="F232" s="7" t="str">
        <f>VLOOKUP(E232,KeyValues!$A$2:$B265,2)</f>
        <v>TM &amp; HM</v>
      </c>
      <c r="G232">
        <f t="shared" si="45"/>
        <v>8</v>
      </c>
      <c r="H232" s="7" t="str">
        <f>VLOOKUP($G232,KeyValues!$S$2:$T$64,2)</f>
        <v>Song</v>
      </c>
      <c r="I232">
        <f t="shared" si="46"/>
        <v>249</v>
      </c>
      <c r="J232">
        <f t="shared" si="47"/>
        <v>82</v>
      </c>
      <c r="K232" s="8" t="str">
        <f>IF(OR($E232=9,$E232=5),VLOOKUP(J232,KeyValues!$D$2:$E$562,2),IF(AND($E232=14,NOT(VLOOKUP(J232,KeyValues!$D$2:$E$562,2) = 0)),"???",0))</f>
        <v>Silver Wind</v>
      </c>
      <c r="L232">
        <f t="shared" si="48"/>
        <v>0</v>
      </c>
      <c r="M232">
        <f t="shared" si="49"/>
        <v>0</v>
      </c>
      <c r="N232">
        <f t="shared" si="50"/>
        <v>0</v>
      </c>
      <c r="O232">
        <f t="shared" si="51"/>
        <v>9</v>
      </c>
      <c r="P232">
        <f t="shared" si="52"/>
        <v>3</v>
      </c>
      <c r="Q232">
        <f t="shared" si="53"/>
        <v>0</v>
      </c>
      <c r="R232" t="str">
        <f t="shared" si="54"/>
        <v>00000011</v>
      </c>
      <c r="S232">
        <f t="shared" si="55"/>
        <v>1</v>
      </c>
    </row>
    <row r="233" spans="1:19" x14ac:dyDescent="0.25">
      <c r="A233" t="s">
        <v>249</v>
      </c>
      <c r="B233" s="5" t="str">
        <f>VLOOKUP(I233,KeyValues!$J$2:$K$1401,2)</f>
        <v>Embargo</v>
      </c>
      <c r="C233">
        <f t="shared" si="42"/>
        <v>6500</v>
      </c>
      <c r="D233">
        <f t="shared" si="43"/>
        <v>250</v>
      </c>
      <c r="E233">
        <f t="shared" si="44"/>
        <v>5</v>
      </c>
      <c r="F233" s="7" t="str">
        <f>VLOOKUP(E233,KeyValues!$A$2:$B266,2)</f>
        <v>TM &amp; HM</v>
      </c>
      <c r="G233">
        <f t="shared" si="45"/>
        <v>8</v>
      </c>
      <c r="H233" s="7" t="str">
        <f>VLOOKUP($G233,KeyValues!$S$2:$T$64,2)</f>
        <v>Song</v>
      </c>
      <c r="I233">
        <f t="shared" si="46"/>
        <v>250</v>
      </c>
      <c r="J233">
        <f t="shared" si="47"/>
        <v>466</v>
      </c>
      <c r="K233" s="8" t="str">
        <f>IF(OR($E233=9,$E233=5),VLOOKUP(J233,KeyValues!$D$2:$E$562,2),IF(AND($E233=14,NOT(VLOOKUP(J233,KeyValues!$D$2:$E$562,2) = 0)),"???",0))</f>
        <v>Embargo</v>
      </c>
      <c r="L233">
        <f t="shared" si="48"/>
        <v>0</v>
      </c>
      <c r="M233">
        <f t="shared" si="49"/>
        <v>0</v>
      </c>
      <c r="N233">
        <f t="shared" si="50"/>
        <v>0</v>
      </c>
      <c r="O233">
        <f t="shared" si="51"/>
        <v>9</v>
      </c>
      <c r="P233">
        <f t="shared" si="52"/>
        <v>3</v>
      </c>
      <c r="Q233">
        <f t="shared" si="53"/>
        <v>0</v>
      </c>
      <c r="R233" t="str">
        <f t="shared" si="54"/>
        <v>00000011</v>
      </c>
      <c r="S233">
        <f t="shared" si="55"/>
        <v>1</v>
      </c>
    </row>
    <row r="234" spans="1:19" x14ac:dyDescent="0.25">
      <c r="A234" t="s">
        <v>250</v>
      </c>
      <c r="B234" s="5" t="str">
        <f>VLOOKUP(I234,KeyValues!$J$2:$K$1401,2)</f>
        <v>Explosion</v>
      </c>
      <c r="C234">
        <f t="shared" si="42"/>
        <v>6500</v>
      </c>
      <c r="D234">
        <f t="shared" si="43"/>
        <v>250</v>
      </c>
      <c r="E234">
        <f t="shared" si="44"/>
        <v>5</v>
      </c>
      <c r="F234" s="7" t="str">
        <f>VLOOKUP(E234,KeyValues!$A$2:$B267,2)</f>
        <v>TM &amp; HM</v>
      </c>
      <c r="G234">
        <f t="shared" si="45"/>
        <v>8</v>
      </c>
      <c r="H234" s="7" t="str">
        <f>VLOOKUP($G234,KeyValues!$S$2:$T$64,2)</f>
        <v>Song</v>
      </c>
      <c r="I234">
        <f t="shared" si="46"/>
        <v>251</v>
      </c>
      <c r="J234">
        <f t="shared" si="47"/>
        <v>155</v>
      </c>
      <c r="K234" s="8" t="str">
        <f>IF(OR($E234=9,$E234=5),VLOOKUP(J234,KeyValues!$D$2:$E$562,2),IF(AND($E234=14,NOT(VLOOKUP(J234,KeyValues!$D$2:$E$562,2) = 0)),"???",0))</f>
        <v>Explosion</v>
      </c>
      <c r="L234">
        <f t="shared" si="48"/>
        <v>0</v>
      </c>
      <c r="M234">
        <f t="shared" si="49"/>
        <v>0</v>
      </c>
      <c r="N234">
        <f t="shared" si="50"/>
        <v>0</v>
      </c>
      <c r="O234">
        <f t="shared" si="51"/>
        <v>9</v>
      </c>
      <c r="P234">
        <f t="shared" si="52"/>
        <v>3</v>
      </c>
      <c r="Q234">
        <f t="shared" si="53"/>
        <v>0</v>
      </c>
      <c r="R234" t="str">
        <f t="shared" si="54"/>
        <v>00000011</v>
      </c>
      <c r="S234">
        <f t="shared" si="55"/>
        <v>1</v>
      </c>
    </row>
    <row r="235" spans="1:19" x14ac:dyDescent="0.25">
      <c r="A235" t="s">
        <v>251</v>
      </c>
      <c r="B235" s="5" t="str">
        <f>VLOOKUP(I235,KeyValues!$J$2:$K$1401,2)</f>
        <v>Shadow Claw</v>
      </c>
      <c r="C235">
        <f t="shared" si="42"/>
        <v>6500</v>
      </c>
      <c r="D235">
        <f t="shared" si="43"/>
        <v>250</v>
      </c>
      <c r="E235">
        <f t="shared" si="44"/>
        <v>5</v>
      </c>
      <c r="F235" s="7" t="str">
        <f>VLOOKUP(E235,KeyValues!$A$2:$B268,2)</f>
        <v>TM &amp; HM</v>
      </c>
      <c r="G235">
        <f t="shared" si="45"/>
        <v>8</v>
      </c>
      <c r="H235" s="7" t="str">
        <f>VLOOKUP($G235,KeyValues!$S$2:$T$64,2)</f>
        <v>Song</v>
      </c>
      <c r="I235">
        <f t="shared" si="46"/>
        <v>252</v>
      </c>
      <c r="J235">
        <f t="shared" si="47"/>
        <v>476</v>
      </c>
      <c r="K235" s="8" t="str">
        <f>IF(OR($E235=9,$E235=5),VLOOKUP(J235,KeyValues!$D$2:$E$562,2),IF(AND($E235=14,NOT(VLOOKUP(J235,KeyValues!$D$2:$E$562,2) = 0)),"???",0))</f>
        <v>Shadow Claw</v>
      </c>
      <c r="L235">
        <f t="shared" si="48"/>
        <v>0</v>
      </c>
      <c r="M235">
        <f t="shared" si="49"/>
        <v>0</v>
      </c>
      <c r="N235">
        <f t="shared" si="50"/>
        <v>0</v>
      </c>
      <c r="O235">
        <f t="shared" si="51"/>
        <v>9</v>
      </c>
      <c r="P235">
        <f t="shared" si="52"/>
        <v>3</v>
      </c>
      <c r="Q235">
        <f t="shared" si="53"/>
        <v>0</v>
      </c>
      <c r="R235" t="str">
        <f t="shared" si="54"/>
        <v>00000011</v>
      </c>
      <c r="S235">
        <f t="shared" si="55"/>
        <v>1</v>
      </c>
    </row>
    <row r="236" spans="1:19" x14ac:dyDescent="0.25">
      <c r="A236" t="s">
        <v>252</v>
      </c>
      <c r="B236" s="5" t="str">
        <f>VLOOKUP(I236,KeyValues!$J$2:$K$1401,2)</f>
        <v>Payback</v>
      </c>
      <c r="C236">
        <f t="shared" si="42"/>
        <v>6500</v>
      </c>
      <c r="D236">
        <f t="shared" si="43"/>
        <v>250</v>
      </c>
      <c r="E236">
        <f t="shared" si="44"/>
        <v>5</v>
      </c>
      <c r="F236" s="7" t="str">
        <f>VLOOKUP(E236,KeyValues!$A$2:$B269,2)</f>
        <v>TM &amp; HM</v>
      </c>
      <c r="G236">
        <f t="shared" si="45"/>
        <v>8</v>
      </c>
      <c r="H236" s="7" t="str">
        <f>VLOOKUP($G236,KeyValues!$S$2:$T$64,2)</f>
        <v>Song</v>
      </c>
      <c r="I236">
        <f t="shared" si="46"/>
        <v>253</v>
      </c>
      <c r="J236">
        <f t="shared" si="47"/>
        <v>472</v>
      </c>
      <c r="K236" s="8" t="str">
        <f>IF(OR($E236=9,$E236=5),VLOOKUP(J236,KeyValues!$D$2:$E$562,2),IF(AND($E236=14,NOT(VLOOKUP(J236,KeyValues!$D$2:$E$562,2) = 0)),"???",0))</f>
        <v>Payback</v>
      </c>
      <c r="L236">
        <f t="shared" si="48"/>
        <v>0</v>
      </c>
      <c r="M236">
        <f t="shared" si="49"/>
        <v>0</v>
      </c>
      <c r="N236">
        <f t="shared" si="50"/>
        <v>0</v>
      </c>
      <c r="O236">
        <f t="shared" si="51"/>
        <v>9</v>
      </c>
      <c r="P236">
        <f t="shared" si="52"/>
        <v>3</v>
      </c>
      <c r="Q236">
        <f t="shared" si="53"/>
        <v>0</v>
      </c>
      <c r="R236" t="str">
        <f t="shared" si="54"/>
        <v>00000011</v>
      </c>
      <c r="S236">
        <f t="shared" si="55"/>
        <v>1</v>
      </c>
    </row>
    <row r="237" spans="1:19" x14ac:dyDescent="0.25">
      <c r="A237" t="s">
        <v>253</v>
      </c>
      <c r="B237" s="5" t="str">
        <f>VLOOKUP(I237,KeyValues!$J$2:$K$1401,2)</f>
        <v>Recycle</v>
      </c>
      <c r="C237">
        <f t="shared" si="42"/>
        <v>6500</v>
      </c>
      <c r="D237">
        <f t="shared" si="43"/>
        <v>250</v>
      </c>
      <c r="E237">
        <f t="shared" si="44"/>
        <v>5</v>
      </c>
      <c r="F237" s="7" t="str">
        <f>VLOOKUP(E237,KeyValues!$A$2:$B270,2)</f>
        <v>TM &amp; HM</v>
      </c>
      <c r="G237">
        <f t="shared" si="45"/>
        <v>8</v>
      </c>
      <c r="H237" s="7" t="str">
        <f>VLOOKUP($G237,KeyValues!$S$2:$T$64,2)</f>
        <v>Song</v>
      </c>
      <c r="I237">
        <f t="shared" si="46"/>
        <v>254</v>
      </c>
      <c r="J237">
        <f t="shared" si="47"/>
        <v>337</v>
      </c>
      <c r="K237" s="8" t="str">
        <f>IF(OR($E237=9,$E237=5),VLOOKUP(J237,KeyValues!$D$2:$E$562,2),IF(AND($E237=14,NOT(VLOOKUP(J237,KeyValues!$D$2:$E$562,2) = 0)),"???",0))</f>
        <v>Recycle</v>
      </c>
      <c r="L237">
        <f t="shared" si="48"/>
        <v>0</v>
      </c>
      <c r="M237">
        <f t="shared" si="49"/>
        <v>0</v>
      </c>
      <c r="N237">
        <f t="shared" si="50"/>
        <v>0</v>
      </c>
      <c r="O237">
        <f t="shared" si="51"/>
        <v>9</v>
      </c>
      <c r="P237">
        <f t="shared" si="52"/>
        <v>3</v>
      </c>
      <c r="Q237">
        <f t="shared" si="53"/>
        <v>0</v>
      </c>
      <c r="R237" t="str">
        <f t="shared" si="54"/>
        <v>00000011</v>
      </c>
      <c r="S237">
        <f t="shared" si="55"/>
        <v>1</v>
      </c>
    </row>
    <row r="238" spans="1:19" x14ac:dyDescent="0.25">
      <c r="A238" t="s">
        <v>254</v>
      </c>
      <c r="B238" s="5" t="str">
        <f>VLOOKUP(I238,KeyValues!$J$2:$K$1401,2)</f>
        <v>Giga Impact</v>
      </c>
      <c r="C238">
        <f t="shared" si="42"/>
        <v>6500</v>
      </c>
      <c r="D238">
        <f t="shared" si="43"/>
        <v>250</v>
      </c>
      <c r="E238">
        <f t="shared" si="44"/>
        <v>5</v>
      </c>
      <c r="F238" s="7" t="str">
        <f>VLOOKUP(E238,KeyValues!$A$2:$B271,2)</f>
        <v>TM &amp; HM</v>
      </c>
      <c r="G238">
        <f t="shared" si="45"/>
        <v>8</v>
      </c>
      <c r="H238" s="7" t="str">
        <f>VLOOKUP($G238,KeyValues!$S$2:$T$64,2)</f>
        <v>Song</v>
      </c>
      <c r="I238">
        <f t="shared" si="46"/>
        <v>255</v>
      </c>
      <c r="J238">
        <f t="shared" si="47"/>
        <v>455</v>
      </c>
      <c r="K238" s="8" t="str">
        <f>IF(OR($E238=9,$E238=5),VLOOKUP(J238,KeyValues!$D$2:$E$562,2),IF(AND($E238=14,NOT(VLOOKUP(J238,KeyValues!$D$2:$E$562,2) = 0)),"???",0))</f>
        <v>Giga Impact</v>
      </c>
      <c r="L238">
        <f t="shared" si="48"/>
        <v>0</v>
      </c>
      <c r="M238">
        <f t="shared" si="49"/>
        <v>0</v>
      </c>
      <c r="N238">
        <f t="shared" si="50"/>
        <v>0</v>
      </c>
      <c r="O238">
        <f t="shared" si="51"/>
        <v>9</v>
      </c>
      <c r="P238">
        <f t="shared" si="52"/>
        <v>3</v>
      </c>
      <c r="Q238">
        <f t="shared" si="53"/>
        <v>0</v>
      </c>
      <c r="R238" t="str">
        <f t="shared" si="54"/>
        <v>00000011</v>
      </c>
      <c r="S238">
        <f t="shared" si="55"/>
        <v>1</v>
      </c>
    </row>
    <row r="239" spans="1:19" x14ac:dyDescent="0.25">
      <c r="A239" t="s">
        <v>255</v>
      </c>
      <c r="B239" s="5" t="str">
        <f>VLOOKUP(I239,KeyValues!$J$2:$K$1401,2)</f>
        <v>Rock Polish</v>
      </c>
      <c r="C239">
        <f t="shared" si="42"/>
        <v>6500</v>
      </c>
      <c r="D239">
        <f t="shared" si="43"/>
        <v>250</v>
      </c>
      <c r="E239">
        <f t="shared" si="44"/>
        <v>5</v>
      </c>
      <c r="F239" s="7" t="str">
        <f>VLOOKUP(E239,KeyValues!$A$2:$B272,2)</f>
        <v>TM &amp; HM</v>
      </c>
      <c r="G239">
        <f t="shared" si="45"/>
        <v>8</v>
      </c>
      <c r="H239" s="7" t="str">
        <f>VLOOKUP($G239,KeyValues!$S$2:$T$64,2)</f>
        <v>Song</v>
      </c>
      <c r="I239">
        <f t="shared" si="46"/>
        <v>256</v>
      </c>
      <c r="J239">
        <f t="shared" si="47"/>
        <v>540</v>
      </c>
      <c r="K239" s="8" t="str">
        <f>IF(OR($E239=9,$E239=5),VLOOKUP(J239,KeyValues!$D$2:$E$562,2),IF(AND($E239=14,NOT(VLOOKUP(J239,KeyValues!$D$2:$E$562,2) = 0)),"???",0))</f>
        <v>Rock Polish</v>
      </c>
      <c r="L239">
        <f t="shared" si="48"/>
        <v>0</v>
      </c>
      <c r="M239">
        <f t="shared" si="49"/>
        <v>0</v>
      </c>
      <c r="N239">
        <f t="shared" si="50"/>
        <v>0</v>
      </c>
      <c r="O239">
        <f t="shared" si="51"/>
        <v>9</v>
      </c>
      <c r="P239">
        <f t="shared" si="52"/>
        <v>3</v>
      </c>
      <c r="Q239">
        <f t="shared" si="53"/>
        <v>0</v>
      </c>
      <c r="R239" t="str">
        <f t="shared" si="54"/>
        <v>00000011</v>
      </c>
      <c r="S239">
        <f t="shared" si="55"/>
        <v>1</v>
      </c>
    </row>
    <row r="240" spans="1:19" x14ac:dyDescent="0.25">
      <c r="A240" t="s">
        <v>256</v>
      </c>
      <c r="B240" s="5" t="str">
        <f>VLOOKUP(I240,KeyValues!$J$2:$K$1401,2)</f>
        <v>Wide Slash</v>
      </c>
      <c r="C240">
        <f t="shared" si="42"/>
        <v>6500</v>
      </c>
      <c r="D240">
        <f t="shared" si="43"/>
        <v>250</v>
      </c>
      <c r="E240">
        <f t="shared" si="44"/>
        <v>5</v>
      </c>
      <c r="F240" s="7" t="str">
        <f>VLOOKUP(E240,KeyValues!$A$2:$B273,2)</f>
        <v>TM &amp; HM</v>
      </c>
      <c r="G240">
        <f t="shared" si="45"/>
        <v>8</v>
      </c>
      <c r="H240" s="7" t="str">
        <f>VLOOKUP($G240,KeyValues!$S$2:$T$64,2)</f>
        <v>Song</v>
      </c>
      <c r="I240">
        <f t="shared" si="46"/>
        <v>257</v>
      </c>
      <c r="J240">
        <f t="shared" si="47"/>
        <v>360</v>
      </c>
      <c r="K240" s="8" t="str">
        <f>IF(OR($E240=9,$E240=5),VLOOKUP(J240,KeyValues!$D$2:$E$562,2),IF(AND($E240=14,NOT(VLOOKUP(J240,KeyValues!$D$2:$E$562,2) = 0)),"???",0))</f>
        <v>Wide Slash</v>
      </c>
      <c r="L240">
        <f t="shared" si="48"/>
        <v>0</v>
      </c>
      <c r="M240">
        <f t="shared" si="49"/>
        <v>0</v>
      </c>
      <c r="N240">
        <f t="shared" si="50"/>
        <v>0</v>
      </c>
      <c r="O240">
        <f t="shared" si="51"/>
        <v>9</v>
      </c>
      <c r="P240">
        <f t="shared" si="52"/>
        <v>3</v>
      </c>
      <c r="Q240">
        <f t="shared" si="53"/>
        <v>0</v>
      </c>
      <c r="R240" t="str">
        <f t="shared" si="54"/>
        <v>00000011</v>
      </c>
      <c r="S240">
        <f t="shared" si="55"/>
        <v>1</v>
      </c>
    </row>
    <row r="241" spans="1:19" x14ac:dyDescent="0.25">
      <c r="A241" t="s">
        <v>259</v>
      </c>
      <c r="B241" s="5" t="str">
        <f>VLOOKUP(I241,KeyValues!$J$2:$K$1401,2)</f>
        <v>Vacuum-Cut</v>
      </c>
      <c r="C241">
        <f t="shared" si="42"/>
        <v>6500</v>
      </c>
      <c r="D241">
        <f t="shared" si="43"/>
        <v>250</v>
      </c>
      <c r="E241">
        <f t="shared" si="44"/>
        <v>5</v>
      </c>
      <c r="F241" s="7" t="str">
        <f>VLOOKUP(E241,KeyValues!$A$2:$B276,2)</f>
        <v>TM &amp; HM</v>
      </c>
      <c r="G241">
        <f t="shared" si="45"/>
        <v>8</v>
      </c>
      <c r="H241" s="7" t="str">
        <f>VLOOKUP($G241,KeyValues!$S$2:$T$64,2)</f>
        <v>Song</v>
      </c>
      <c r="I241">
        <f t="shared" si="46"/>
        <v>260</v>
      </c>
      <c r="J241">
        <f t="shared" si="47"/>
        <v>394</v>
      </c>
      <c r="K241" s="8" t="str">
        <f>IF(OR($E241=9,$E241=5),VLOOKUP(J241,KeyValues!$D$2:$E$562,2),IF(AND($E241=14,NOT(VLOOKUP(J241,KeyValues!$D$2:$E$562,2) = 0)),"???",0))</f>
        <v>Vacuum-Cut</v>
      </c>
      <c r="L241">
        <f t="shared" si="48"/>
        <v>0</v>
      </c>
      <c r="M241">
        <f t="shared" si="49"/>
        <v>0</v>
      </c>
      <c r="N241">
        <f t="shared" si="50"/>
        <v>0</v>
      </c>
      <c r="O241">
        <f t="shared" si="51"/>
        <v>9</v>
      </c>
      <c r="P241">
        <f t="shared" si="52"/>
        <v>3</v>
      </c>
      <c r="Q241">
        <f t="shared" si="53"/>
        <v>0</v>
      </c>
      <c r="R241" t="str">
        <f t="shared" si="54"/>
        <v>00000011</v>
      </c>
      <c r="S241">
        <f t="shared" si="55"/>
        <v>1</v>
      </c>
    </row>
    <row r="242" spans="1:19" x14ac:dyDescent="0.25">
      <c r="A242" t="s">
        <v>261</v>
      </c>
      <c r="B242" s="5" t="str">
        <f>VLOOKUP(I242,KeyValues!$J$2:$K$1401,2)</f>
        <v>Flash</v>
      </c>
      <c r="C242">
        <f t="shared" si="42"/>
        <v>6500</v>
      </c>
      <c r="D242">
        <f t="shared" si="43"/>
        <v>250</v>
      </c>
      <c r="E242">
        <f t="shared" si="44"/>
        <v>5</v>
      </c>
      <c r="F242" s="7" t="str">
        <f>VLOOKUP(E242,KeyValues!$A$2:$B278,2)</f>
        <v>TM &amp; HM</v>
      </c>
      <c r="G242">
        <f t="shared" si="45"/>
        <v>8</v>
      </c>
      <c r="H242" s="7" t="str">
        <f>VLOOKUP($G242,KeyValues!$S$2:$T$64,2)</f>
        <v>Song</v>
      </c>
      <c r="I242">
        <f t="shared" si="46"/>
        <v>262</v>
      </c>
      <c r="J242">
        <f t="shared" si="47"/>
        <v>273</v>
      </c>
      <c r="K242" s="8" t="str">
        <f>IF(OR($E242=9,$E242=5),VLOOKUP(J242,KeyValues!$D$2:$E$562,2),IF(AND($E242=14,NOT(VLOOKUP(J242,KeyValues!$D$2:$E$562,2) = 0)),"???",0))</f>
        <v>Flash</v>
      </c>
      <c r="L242">
        <f t="shared" si="48"/>
        <v>0</v>
      </c>
      <c r="M242">
        <f t="shared" si="49"/>
        <v>0</v>
      </c>
      <c r="N242">
        <f t="shared" si="50"/>
        <v>0</v>
      </c>
      <c r="O242">
        <f t="shared" si="51"/>
        <v>9</v>
      </c>
      <c r="P242">
        <f t="shared" si="52"/>
        <v>3</v>
      </c>
      <c r="Q242">
        <f t="shared" si="53"/>
        <v>0</v>
      </c>
      <c r="R242" t="str">
        <f t="shared" si="54"/>
        <v>00000011</v>
      </c>
      <c r="S242">
        <f t="shared" si="55"/>
        <v>1</v>
      </c>
    </row>
    <row r="243" spans="1:19" x14ac:dyDescent="0.25">
      <c r="A243" t="s">
        <v>262</v>
      </c>
      <c r="B243" s="5" t="str">
        <f>VLOOKUP(I243,KeyValues!$J$2:$K$1401,2)</f>
        <v>Stone Edge</v>
      </c>
      <c r="C243">
        <f t="shared" si="42"/>
        <v>6500</v>
      </c>
      <c r="D243">
        <f t="shared" si="43"/>
        <v>250</v>
      </c>
      <c r="E243">
        <f t="shared" si="44"/>
        <v>5</v>
      </c>
      <c r="F243" s="7" t="str">
        <f>VLOOKUP(E243,KeyValues!$A$2:$B279,2)</f>
        <v>TM &amp; HM</v>
      </c>
      <c r="G243">
        <f t="shared" si="45"/>
        <v>8</v>
      </c>
      <c r="H243" s="7" t="str">
        <f>VLOOKUP($G243,KeyValues!$S$2:$T$64,2)</f>
        <v>Song</v>
      </c>
      <c r="I243">
        <f t="shared" si="46"/>
        <v>263</v>
      </c>
      <c r="J243">
        <f t="shared" si="47"/>
        <v>481</v>
      </c>
      <c r="K243" s="8" t="str">
        <f>IF(OR($E243=9,$E243=5),VLOOKUP(J243,KeyValues!$D$2:$E$562,2),IF(AND($E243=14,NOT(VLOOKUP(J243,KeyValues!$D$2:$E$562,2) = 0)),"???",0))</f>
        <v>Stone Edge</v>
      </c>
      <c r="L243">
        <f t="shared" si="48"/>
        <v>1</v>
      </c>
      <c r="M243">
        <f t="shared" si="49"/>
        <v>1</v>
      </c>
      <c r="N243">
        <f t="shared" si="50"/>
        <v>0</v>
      </c>
      <c r="O243">
        <f t="shared" si="51"/>
        <v>9</v>
      </c>
      <c r="P243">
        <f t="shared" si="52"/>
        <v>3</v>
      </c>
      <c r="Q243">
        <f t="shared" si="53"/>
        <v>0</v>
      </c>
      <c r="R243" t="str">
        <f t="shared" si="54"/>
        <v>00000011</v>
      </c>
      <c r="S243">
        <f t="shared" si="55"/>
        <v>1</v>
      </c>
    </row>
    <row r="244" spans="1:19" x14ac:dyDescent="0.25">
      <c r="A244" t="s">
        <v>263</v>
      </c>
      <c r="B244" s="5" t="str">
        <f>VLOOKUP(I244,KeyValues!$J$2:$K$1401,2)</f>
        <v>Avalanche</v>
      </c>
      <c r="C244">
        <f t="shared" si="42"/>
        <v>6500</v>
      </c>
      <c r="D244">
        <f t="shared" si="43"/>
        <v>250</v>
      </c>
      <c r="E244">
        <f t="shared" si="44"/>
        <v>5</v>
      </c>
      <c r="F244" s="7" t="str">
        <f>VLOOKUP(E244,KeyValues!$A$2:$B280,2)</f>
        <v>TM &amp; HM</v>
      </c>
      <c r="G244">
        <f t="shared" si="45"/>
        <v>8</v>
      </c>
      <c r="H244" s="7" t="str">
        <f>VLOOKUP($G244,KeyValues!$S$2:$T$64,2)</f>
        <v>Song</v>
      </c>
      <c r="I244">
        <f t="shared" si="46"/>
        <v>264</v>
      </c>
      <c r="J244">
        <f t="shared" si="47"/>
        <v>535</v>
      </c>
      <c r="K244" s="8" t="str">
        <f>IF(OR($E244=9,$E244=5),VLOOKUP(J244,KeyValues!$D$2:$E$562,2),IF(AND($E244=14,NOT(VLOOKUP(J244,KeyValues!$D$2:$E$562,2) = 0)),"???",0))</f>
        <v>Avalanche</v>
      </c>
      <c r="L244">
        <f t="shared" si="48"/>
        <v>2</v>
      </c>
      <c r="M244">
        <f t="shared" si="49"/>
        <v>2</v>
      </c>
      <c r="N244">
        <f t="shared" si="50"/>
        <v>0</v>
      </c>
      <c r="O244">
        <f t="shared" si="51"/>
        <v>9</v>
      </c>
      <c r="P244">
        <f t="shared" si="52"/>
        <v>3</v>
      </c>
      <c r="Q244">
        <f t="shared" si="53"/>
        <v>0</v>
      </c>
      <c r="R244" t="str">
        <f t="shared" si="54"/>
        <v>00000011</v>
      </c>
      <c r="S244">
        <f t="shared" si="55"/>
        <v>1</v>
      </c>
    </row>
    <row r="245" spans="1:19" x14ac:dyDescent="0.25">
      <c r="A245" t="s">
        <v>264</v>
      </c>
      <c r="B245" s="5" t="str">
        <f>VLOOKUP(I245,KeyValues!$J$2:$K$1401,2)</f>
        <v>Thunder Wave</v>
      </c>
      <c r="C245">
        <f t="shared" si="42"/>
        <v>6500</v>
      </c>
      <c r="D245">
        <f t="shared" si="43"/>
        <v>250</v>
      </c>
      <c r="E245">
        <f t="shared" si="44"/>
        <v>5</v>
      </c>
      <c r="F245" s="7" t="str">
        <f>VLOOKUP(E245,KeyValues!$A$2:$B281,2)</f>
        <v>TM &amp; HM</v>
      </c>
      <c r="G245">
        <f t="shared" si="45"/>
        <v>8</v>
      </c>
      <c r="H245" s="7" t="str">
        <f>VLOOKUP($G245,KeyValues!$S$2:$T$64,2)</f>
        <v>Song</v>
      </c>
      <c r="I245">
        <f t="shared" si="46"/>
        <v>265</v>
      </c>
      <c r="J245">
        <f t="shared" si="47"/>
        <v>192</v>
      </c>
      <c r="K245" s="8" t="str">
        <f>IF(OR($E245=9,$E245=5),VLOOKUP(J245,KeyValues!$D$2:$E$562,2),IF(AND($E245=14,NOT(VLOOKUP(J245,KeyValues!$D$2:$E$562,2) = 0)),"???",0))</f>
        <v>Thunder Wave</v>
      </c>
      <c r="L245">
        <f t="shared" si="48"/>
        <v>3</v>
      </c>
      <c r="M245">
        <f t="shared" si="49"/>
        <v>3</v>
      </c>
      <c r="N245">
        <f t="shared" si="50"/>
        <v>0</v>
      </c>
      <c r="O245">
        <f t="shared" si="51"/>
        <v>9</v>
      </c>
      <c r="P245">
        <f t="shared" si="52"/>
        <v>3</v>
      </c>
      <c r="Q245">
        <f t="shared" si="53"/>
        <v>0</v>
      </c>
      <c r="R245" t="str">
        <f t="shared" si="54"/>
        <v>00000011</v>
      </c>
      <c r="S245">
        <f t="shared" si="55"/>
        <v>1</v>
      </c>
    </row>
    <row r="246" spans="1:19" x14ac:dyDescent="0.25">
      <c r="A246" t="s">
        <v>265</v>
      </c>
      <c r="B246" s="5" t="str">
        <f>VLOOKUP(I246,KeyValues!$J$2:$K$1401,2)</f>
        <v>Gyro Ball</v>
      </c>
      <c r="C246">
        <f t="shared" si="42"/>
        <v>6500</v>
      </c>
      <c r="D246">
        <f t="shared" si="43"/>
        <v>250</v>
      </c>
      <c r="E246">
        <f t="shared" si="44"/>
        <v>5</v>
      </c>
      <c r="F246" s="7" t="str">
        <f>VLOOKUP(E246,KeyValues!$A$2:$B282,2)</f>
        <v>TM &amp; HM</v>
      </c>
      <c r="G246">
        <f t="shared" si="45"/>
        <v>8</v>
      </c>
      <c r="H246" s="7" t="str">
        <f>VLOOKUP($G246,KeyValues!$S$2:$T$64,2)</f>
        <v>Song</v>
      </c>
      <c r="I246">
        <f t="shared" si="46"/>
        <v>266</v>
      </c>
      <c r="J246">
        <f t="shared" si="47"/>
        <v>475</v>
      </c>
      <c r="K246" s="8" t="str">
        <f>IF(OR($E246=9,$E246=5),VLOOKUP(J246,KeyValues!$D$2:$E$562,2),IF(AND($E246=14,NOT(VLOOKUP(J246,KeyValues!$D$2:$E$562,2) = 0)),"???",0))</f>
        <v>Gyro Ball</v>
      </c>
      <c r="L246">
        <f t="shared" si="48"/>
        <v>4</v>
      </c>
      <c r="M246">
        <f t="shared" si="49"/>
        <v>4</v>
      </c>
      <c r="N246">
        <f t="shared" si="50"/>
        <v>0</v>
      </c>
      <c r="O246">
        <f t="shared" si="51"/>
        <v>9</v>
      </c>
      <c r="P246">
        <f t="shared" si="52"/>
        <v>3</v>
      </c>
      <c r="Q246">
        <f t="shared" si="53"/>
        <v>0</v>
      </c>
      <c r="R246" t="str">
        <f t="shared" si="54"/>
        <v>00000011</v>
      </c>
      <c r="S246">
        <f t="shared" si="55"/>
        <v>1</v>
      </c>
    </row>
    <row r="247" spans="1:19" x14ac:dyDescent="0.25">
      <c r="A247" t="s">
        <v>266</v>
      </c>
      <c r="B247" s="5" t="str">
        <f>VLOOKUP(I247,KeyValues!$J$2:$K$1401,2)</f>
        <v>Swords Dance</v>
      </c>
      <c r="C247">
        <f t="shared" si="42"/>
        <v>6500</v>
      </c>
      <c r="D247">
        <f t="shared" si="43"/>
        <v>250</v>
      </c>
      <c r="E247">
        <f t="shared" si="44"/>
        <v>5</v>
      </c>
      <c r="F247" s="7" t="str">
        <f>VLOOKUP(E247,KeyValues!$A$2:$B283,2)</f>
        <v>TM &amp; HM</v>
      </c>
      <c r="G247">
        <f t="shared" si="45"/>
        <v>8</v>
      </c>
      <c r="H247" s="7" t="str">
        <f>VLOOKUP($G247,KeyValues!$S$2:$T$64,2)</f>
        <v>Song</v>
      </c>
      <c r="I247">
        <f t="shared" si="46"/>
        <v>267</v>
      </c>
      <c r="J247">
        <f t="shared" si="47"/>
        <v>181</v>
      </c>
      <c r="K247" s="8" t="str">
        <f>IF(OR($E247=9,$E247=5),VLOOKUP(J247,KeyValues!$D$2:$E$562,2),IF(AND($E247=14,NOT(VLOOKUP(J247,KeyValues!$D$2:$E$562,2) = 0)),"???",0))</f>
        <v>Swords Dance</v>
      </c>
      <c r="L247">
        <f t="shared" si="48"/>
        <v>5</v>
      </c>
      <c r="M247">
        <f t="shared" si="49"/>
        <v>5</v>
      </c>
      <c r="N247">
        <f t="shared" si="50"/>
        <v>0</v>
      </c>
      <c r="O247">
        <f t="shared" si="51"/>
        <v>9</v>
      </c>
      <c r="P247">
        <f t="shared" si="52"/>
        <v>3</v>
      </c>
      <c r="Q247">
        <f t="shared" si="53"/>
        <v>0</v>
      </c>
      <c r="R247" t="str">
        <f t="shared" si="54"/>
        <v>00000011</v>
      </c>
      <c r="S247">
        <f t="shared" si="55"/>
        <v>1</v>
      </c>
    </row>
    <row r="248" spans="1:19" x14ac:dyDescent="0.25">
      <c r="A248" t="s">
        <v>267</v>
      </c>
      <c r="B248" s="5" t="str">
        <f>VLOOKUP(I248,KeyValues!$J$2:$K$1401,2)</f>
        <v>Stealth Rock</v>
      </c>
      <c r="C248">
        <f t="shared" si="42"/>
        <v>6500</v>
      </c>
      <c r="D248">
        <f t="shared" si="43"/>
        <v>250</v>
      </c>
      <c r="E248">
        <f t="shared" si="44"/>
        <v>5</v>
      </c>
      <c r="F248" s="7" t="str">
        <f>VLOOKUP(E248,KeyValues!$A$2:$B284,2)</f>
        <v>TM &amp; HM</v>
      </c>
      <c r="G248">
        <f t="shared" si="45"/>
        <v>8</v>
      </c>
      <c r="H248" s="7" t="str">
        <f>VLOOKUP($G248,KeyValues!$S$2:$T$64,2)</f>
        <v>Song</v>
      </c>
      <c r="I248">
        <f t="shared" si="46"/>
        <v>268</v>
      </c>
      <c r="J248">
        <f t="shared" si="47"/>
        <v>480</v>
      </c>
      <c r="K248" s="8" t="str">
        <f>IF(OR($E248=9,$E248=5),VLOOKUP(J248,KeyValues!$D$2:$E$562,2),IF(AND($E248=14,NOT(VLOOKUP(J248,KeyValues!$D$2:$E$562,2) = 0)),"???",0))</f>
        <v>Stealth Rock</v>
      </c>
      <c r="L248">
        <f t="shared" si="48"/>
        <v>6</v>
      </c>
      <c r="M248">
        <f t="shared" si="49"/>
        <v>6</v>
      </c>
      <c r="N248">
        <f t="shared" si="50"/>
        <v>0</v>
      </c>
      <c r="O248">
        <f t="shared" si="51"/>
        <v>9</v>
      </c>
      <c r="P248">
        <f t="shared" si="52"/>
        <v>3</v>
      </c>
      <c r="Q248">
        <f t="shared" si="53"/>
        <v>0</v>
      </c>
      <c r="R248" t="str">
        <f t="shared" si="54"/>
        <v>00000011</v>
      </c>
      <c r="S248">
        <f t="shared" si="55"/>
        <v>1</v>
      </c>
    </row>
    <row r="249" spans="1:19" x14ac:dyDescent="0.25">
      <c r="A249" t="s">
        <v>268</v>
      </c>
      <c r="B249" s="5" t="str">
        <f>VLOOKUP(I249,KeyValues!$J$2:$K$1401,2)</f>
        <v>Psych Up</v>
      </c>
      <c r="C249">
        <f t="shared" si="42"/>
        <v>6500</v>
      </c>
      <c r="D249">
        <f t="shared" si="43"/>
        <v>250</v>
      </c>
      <c r="E249">
        <f t="shared" si="44"/>
        <v>5</v>
      </c>
      <c r="F249" s="7" t="str">
        <f>VLOOKUP(E249,KeyValues!$A$2:$B285,2)</f>
        <v>TM &amp; HM</v>
      </c>
      <c r="G249">
        <f t="shared" si="45"/>
        <v>8</v>
      </c>
      <c r="H249" s="7" t="str">
        <f>VLOOKUP($G249,KeyValues!$S$2:$T$64,2)</f>
        <v>Song</v>
      </c>
      <c r="I249">
        <f t="shared" si="46"/>
        <v>269</v>
      </c>
      <c r="J249">
        <f t="shared" si="47"/>
        <v>115</v>
      </c>
      <c r="K249" s="8" t="str">
        <f>IF(OR($E249=9,$E249=5),VLOOKUP(J249,KeyValues!$D$2:$E$562,2),IF(AND($E249=14,NOT(VLOOKUP(J249,KeyValues!$D$2:$E$562,2) = 0)),"???",0))</f>
        <v>Psych Up</v>
      </c>
      <c r="L249">
        <f t="shared" si="48"/>
        <v>7</v>
      </c>
      <c r="M249">
        <f t="shared" si="49"/>
        <v>7</v>
      </c>
      <c r="N249">
        <f t="shared" si="50"/>
        <v>0</v>
      </c>
      <c r="O249">
        <f t="shared" si="51"/>
        <v>9</v>
      </c>
      <c r="P249">
        <f t="shared" si="52"/>
        <v>3</v>
      </c>
      <c r="Q249">
        <f t="shared" si="53"/>
        <v>0</v>
      </c>
      <c r="R249" t="str">
        <f t="shared" si="54"/>
        <v>00000011</v>
      </c>
      <c r="S249">
        <f t="shared" si="55"/>
        <v>1</v>
      </c>
    </row>
    <row r="250" spans="1:19" x14ac:dyDescent="0.25">
      <c r="A250" t="s">
        <v>269</v>
      </c>
      <c r="B250" s="5" t="str">
        <f>VLOOKUP(I250,KeyValues!$J$2:$K$1401,2)</f>
        <v>Captivate</v>
      </c>
      <c r="C250">
        <f t="shared" si="42"/>
        <v>6500</v>
      </c>
      <c r="D250">
        <f t="shared" si="43"/>
        <v>250</v>
      </c>
      <c r="E250">
        <f t="shared" si="44"/>
        <v>5</v>
      </c>
      <c r="F250" s="7" t="str">
        <f>VLOOKUP(E250,KeyValues!$A$2:$B286,2)</f>
        <v>TM &amp; HM</v>
      </c>
      <c r="G250">
        <f t="shared" si="45"/>
        <v>8</v>
      </c>
      <c r="H250" s="7" t="str">
        <f>VLOOKUP($G250,KeyValues!$S$2:$T$64,2)</f>
        <v>Song</v>
      </c>
      <c r="I250">
        <f t="shared" si="46"/>
        <v>270</v>
      </c>
      <c r="J250">
        <f t="shared" si="47"/>
        <v>534</v>
      </c>
      <c r="K250" s="8" t="str">
        <f>IF(OR($E250=9,$E250=5),VLOOKUP(J250,KeyValues!$D$2:$E$562,2),IF(AND($E250=14,NOT(VLOOKUP(J250,KeyValues!$D$2:$E$562,2) = 0)),"???",0))</f>
        <v>Captivate</v>
      </c>
      <c r="L250">
        <f t="shared" si="48"/>
        <v>8</v>
      </c>
      <c r="M250">
        <f t="shared" si="49"/>
        <v>8</v>
      </c>
      <c r="N250">
        <f t="shared" si="50"/>
        <v>0</v>
      </c>
      <c r="O250">
        <f t="shared" si="51"/>
        <v>9</v>
      </c>
      <c r="P250">
        <f t="shared" si="52"/>
        <v>3</v>
      </c>
      <c r="Q250">
        <f t="shared" si="53"/>
        <v>0</v>
      </c>
      <c r="R250" t="str">
        <f t="shared" si="54"/>
        <v>00000011</v>
      </c>
      <c r="S250">
        <f t="shared" si="55"/>
        <v>1</v>
      </c>
    </row>
    <row r="251" spans="1:19" x14ac:dyDescent="0.25">
      <c r="A251" t="s">
        <v>270</v>
      </c>
      <c r="B251" s="5" t="str">
        <f>VLOOKUP(I251,KeyValues!$J$2:$K$1401,2)</f>
        <v>Dark Pulse</v>
      </c>
      <c r="C251">
        <f t="shared" si="42"/>
        <v>6500</v>
      </c>
      <c r="D251">
        <f t="shared" si="43"/>
        <v>250</v>
      </c>
      <c r="E251">
        <f t="shared" si="44"/>
        <v>5</v>
      </c>
      <c r="F251" s="7" t="str">
        <f>VLOOKUP(E251,KeyValues!$A$2:$B287,2)</f>
        <v>TM &amp; HM</v>
      </c>
      <c r="G251">
        <f t="shared" si="45"/>
        <v>8</v>
      </c>
      <c r="H251" s="7" t="str">
        <f>VLOOKUP($G251,KeyValues!$S$2:$T$64,2)</f>
        <v>Song</v>
      </c>
      <c r="I251">
        <f t="shared" si="46"/>
        <v>271</v>
      </c>
      <c r="J251">
        <f t="shared" si="47"/>
        <v>436</v>
      </c>
      <c r="K251" s="8" t="str">
        <f>IF(OR($E251=9,$E251=5),VLOOKUP(J251,KeyValues!$D$2:$E$562,2),IF(AND($E251=14,NOT(VLOOKUP(J251,KeyValues!$D$2:$E$562,2) = 0)),"???",0))</f>
        <v>Dark Pulse</v>
      </c>
      <c r="L251">
        <f t="shared" si="48"/>
        <v>9</v>
      </c>
      <c r="M251">
        <f t="shared" si="49"/>
        <v>9</v>
      </c>
      <c r="N251">
        <f t="shared" si="50"/>
        <v>0</v>
      </c>
      <c r="O251">
        <f t="shared" si="51"/>
        <v>9</v>
      </c>
      <c r="P251">
        <f t="shared" si="52"/>
        <v>3</v>
      </c>
      <c r="Q251">
        <f t="shared" si="53"/>
        <v>0</v>
      </c>
      <c r="R251" t="str">
        <f t="shared" si="54"/>
        <v>00000011</v>
      </c>
      <c r="S251">
        <f t="shared" si="55"/>
        <v>1</v>
      </c>
    </row>
    <row r="252" spans="1:19" x14ac:dyDescent="0.25">
      <c r="A252" t="s">
        <v>271</v>
      </c>
      <c r="B252" s="5" t="str">
        <f>VLOOKUP(I252,KeyValues!$J$2:$K$1401,2)</f>
        <v>Rock Slide</v>
      </c>
      <c r="C252">
        <f t="shared" si="42"/>
        <v>6500</v>
      </c>
      <c r="D252">
        <f t="shared" si="43"/>
        <v>250</v>
      </c>
      <c r="E252">
        <f t="shared" si="44"/>
        <v>5</v>
      </c>
      <c r="F252" s="7" t="str">
        <f>VLOOKUP(E252,KeyValues!$A$2:$B288,2)</f>
        <v>TM &amp; HM</v>
      </c>
      <c r="G252">
        <f t="shared" si="45"/>
        <v>8</v>
      </c>
      <c r="H252" s="7" t="str">
        <f>VLOOKUP($G252,KeyValues!$S$2:$T$64,2)</f>
        <v>Song</v>
      </c>
      <c r="I252">
        <f t="shared" si="46"/>
        <v>272</v>
      </c>
      <c r="J252">
        <f t="shared" si="47"/>
        <v>30</v>
      </c>
      <c r="K252" s="8" t="str">
        <f>IF(OR($E252=9,$E252=5),VLOOKUP(J252,KeyValues!$D$2:$E$562,2),IF(AND($E252=14,NOT(VLOOKUP(J252,KeyValues!$D$2:$E$562,2) = 0)),"???",0))</f>
        <v>Rock Slide</v>
      </c>
      <c r="L252">
        <f t="shared" si="48"/>
        <v>10</v>
      </c>
      <c r="M252">
        <f t="shared" si="49"/>
        <v>10</v>
      </c>
      <c r="N252">
        <f t="shared" si="50"/>
        <v>0</v>
      </c>
      <c r="O252">
        <f t="shared" si="51"/>
        <v>9</v>
      </c>
      <c r="P252">
        <f t="shared" si="52"/>
        <v>3</v>
      </c>
      <c r="Q252">
        <f t="shared" si="53"/>
        <v>0</v>
      </c>
      <c r="R252" t="str">
        <f t="shared" si="54"/>
        <v>00000011</v>
      </c>
      <c r="S252">
        <f t="shared" si="55"/>
        <v>1</v>
      </c>
    </row>
    <row r="253" spans="1:19" x14ac:dyDescent="0.25">
      <c r="A253" t="s">
        <v>272</v>
      </c>
      <c r="B253" s="5" t="str">
        <f>VLOOKUP(I253,KeyValues!$J$2:$K$1401,2)</f>
        <v>X-Scissor</v>
      </c>
      <c r="C253">
        <f t="shared" si="42"/>
        <v>6500</v>
      </c>
      <c r="D253">
        <f t="shared" si="43"/>
        <v>250</v>
      </c>
      <c r="E253">
        <f t="shared" si="44"/>
        <v>5</v>
      </c>
      <c r="F253" s="7" t="str">
        <f>VLOOKUP(E253,KeyValues!$A$2:$B289,2)</f>
        <v>TM &amp; HM</v>
      </c>
      <c r="G253">
        <f t="shared" si="45"/>
        <v>8</v>
      </c>
      <c r="H253" s="7" t="str">
        <f>VLOOKUP($G253,KeyValues!$S$2:$T$64,2)</f>
        <v>Song</v>
      </c>
      <c r="I253">
        <f t="shared" si="46"/>
        <v>273</v>
      </c>
      <c r="J253">
        <f t="shared" si="47"/>
        <v>470</v>
      </c>
      <c r="K253" s="8" t="str">
        <f>IF(OR($E253=9,$E253=5),VLOOKUP(J253,KeyValues!$D$2:$E$562,2),IF(AND($E253=14,NOT(VLOOKUP(J253,KeyValues!$D$2:$E$562,2) = 0)),"???",0))</f>
        <v>X-Scissor</v>
      </c>
      <c r="L253">
        <f t="shared" si="48"/>
        <v>11</v>
      </c>
      <c r="M253">
        <f t="shared" si="49"/>
        <v>11</v>
      </c>
      <c r="N253">
        <f t="shared" si="50"/>
        <v>0</v>
      </c>
      <c r="O253">
        <f t="shared" si="51"/>
        <v>9</v>
      </c>
      <c r="P253">
        <f t="shared" si="52"/>
        <v>3</v>
      </c>
      <c r="Q253">
        <f t="shared" si="53"/>
        <v>0</v>
      </c>
      <c r="R253" t="str">
        <f t="shared" si="54"/>
        <v>00000011</v>
      </c>
      <c r="S253">
        <f t="shared" si="55"/>
        <v>1</v>
      </c>
    </row>
    <row r="254" spans="1:19" x14ac:dyDescent="0.25">
      <c r="A254" t="s">
        <v>273</v>
      </c>
      <c r="B254" s="5" t="str">
        <f>VLOOKUP(I254,KeyValues!$J$2:$K$1401,2)</f>
        <v>Sleep Talk</v>
      </c>
      <c r="C254">
        <f t="shared" si="42"/>
        <v>6500</v>
      </c>
      <c r="D254">
        <f t="shared" si="43"/>
        <v>250</v>
      </c>
      <c r="E254">
        <f t="shared" si="44"/>
        <v>5</v>
      </c>
      <c r="F254" s="7" t="str">
        <f>VLOOKUP(E254,KeyValues!$A$2:$B290,2)</f>
        <v>TM &amp; HM</v>
      </c>
      <c r="G254">
        <f t="shared" si="45"/>
        <v>8</v>
      </c>
      <c r="H254" s="7" t="str">
        <f>VLOOKUP($G254,KeyValues!$S$2:$T$64,2)</f>
        <v>Song</v>
      </c>
      <c r="I254">
        <f t="shared" si="46"/>
        <v>274</v>
      </c>
      <c r="J254">
        <f t="shared" si="47"/>
        <v>227</v>
      </c>
      <c r="K254" s="8" t="str">
        <f>IF(OR($E254=9,$E254=5),VLOOKUP(J254,KeyValues!$D$2:$E$562,2),IF(AND($E254=14,NOT(VLOOKUP(J254,KeyValues!$D$2:$E$562,2) = 0)),"???",0))</f>
        <v>Sleep Talk</v>
      </c>
      <c r="L254">
        <f t="shared" si="48"/>
        <v>12</v>
      </c>
      <c r="M254">
        <f t="shared" si="49"/>
        <v>12</v>
      </c>
      <c r="N254">
        <f t="shared" si="50"/>
        <v>0</v>
      </c>
      <c r="O254">
        <f t="shared" si="51"/>
        <v>9</v>
      </c>
      <c r="P254">
        <f t="shared" si="52"/>
        <v>3</v>
      </c>
      <c r="Q254">
        <f t="shared" si="53"/>
        <v>0</v>
      </c>
      <c r="R254" t="str">
        <f t="shared" si="54"/>
        <v>00000011</v>
      </c>
      <c r="S254">
        <f t="shared" si="55"/>
        <v>1</v>
      </c>
    </row>
    <row r="255" spans="1:19" x14ac:dyDescent="0.25">
      <c r="A255" t="s">
        <v>274</v>
      </c>
      <c r="B255" s="5" t="str">
        <f>VLOOKUP(I255,KeyValues!$J$2:$K$1401,2)</f>
        <v>Natural Gift</v>
      </c>
      <c r="C255">
        <f t="shared" si="42"/>
        <v>6500</v>
      </c>
      <c r="D255">
        <f t="shared" si="43"/>
        <v>250</v>
      </c>
      <c r="E255">
        <f t="shared" si="44"/>
        <v>5</v>
      </c>
      <c r="F255" s="7" t="str">
        <f>VLOOKUP(E255,KeyValues!$A$2:$B291,2)</f>
        <v>TM &amp; HM</v>
      </c>
      <c r="G255">
        <f t="shared" si="45"/>
        <v>8</v>
      </c>
      <c r="H255" s="7" t="str">
        <f>VLOOKUP($G255,KeyValues!$S$2:$T$64,2)</f>
        <v>Song</v>
      </c>
      <c r="I255">
        <f t="shared" si="46"/>
        <v>275</v>
      </c>
      <c r="J255">
        <f t="shared" si="47"/>
        <v>471</v>
      </c>
      <c r="K255" s="8" t="str">
        <f>IF(OR($E255=9,$E255=5),VLOOKUP(J255,KeyValues!$D$2:$E$562,2),IF(AND($E255=14,NOT(VLOOKUP(J255,KeyValues!$D$2:$E$562,2) = 0)),"???",0))</f>
        <v>Natural Gift</v>
      </c>
      <c r="L255">
        <f t="shared" si="48"/>
        <v>13</v>
      </c>
      <c r="M255">
        <f t="shared" si="49"/>
        <v>13</v>
      </c>
      <c r="N255">
        <f t="shared" si="50"/>
        <v>0</v>
      </c>
      <c r="O255">
        <f t="shared" si="51"/>
        <v>9</v>
      </c>
      <c r="P255">
        <f t="shared" si="52"/>
        <v>3</v>
      </c>
      <c r="Q255">
        <f t="shared" si="53"/>
        <v>0</v>
      </c>
      <c r="R255" t="str">
        <f t="shared" si="54"/>
        <v>00000011</v>
      </c>
      <c r="S255">
        <f t="shared" si="55"/>
        <v>1</v>
      </c>
    </row>
    <row r="256" spans="1:19" x14ac:dyDescent="0.25">
      <c r="A256" t="s">
        <v>275</v>
      </c>
      <c r="B256" s="5" t="str">
        <f>VLOOKUP(I256,KeyValues!$J$2:$K$1401,2)</f>
        <v>Poison Jab</v>
      </c>
      <c r="C256">
        <f t="shared" si="42"/>
        <v>6500</v>
      </c>
      <c r="D256">
        <f t="shared" si="43"/>
        <v>250</v>
      </c>
      <c r="E256">
        <f t="shared" si="44"/>
        <v>5</v>
      </c>
      <c r="F256" s="7" t="str">
        <f>VLOOKUP(E256,KeyValues!$A$2:$B292,2)</f>
        <v>TM &amp; HM</v>
      </c>
      <c r="G256">
        <f t="shared" si="45"/>
        <v>8</v>
      </c>
      <c r="H256" s="7" t="str">
        <f>VLOOKUP($G256,KeyValues!$S$2:$T$64,2)</f>
        <v>Song</v>
      </c>
      <c r="I256">
        <f t="shared" si="46"/>
        <v>276</v>
      </c>
      <c r="J256">
        <f t="shared" si="47"/>
        <v>495</v>
      </c>
      <c r="K256" s="8" t="str">
        <f>IF(OR($E256=9,$E256=5),VLOOKUP(J256,KeyValues!$D$2:$E$562,2),IF(AND($E256=14,NOT(VLOOKUP(J256,KeyValues!$D$2:$E$562,2) = 0)),"???",0))</f>
        <v>Poison Jab</v>
      </c>
      <c r="L256">
        <f t="shared" si="48"/>
        <v>14</v>
      </c>
      <c r="M256">
        <f t="shared" si="49"/>
        <v>14</v>
      </c>
      <c r="N256">
        <f t="shared" si="50"/>
        <v>0</v>
      </c>
      <c r="O256">
        <f t="shared" si="51"/>
        <v>9</v>
      </c>
      <c r="P256">
        <f t="shared" si="52"/>
        <v>3</v>
      </c>
      <c r="Q256">
        <f t="shared" si="53"/>
        <v>0</v>
      </c>
      <c r="R256" t="str">
        <f t="shared" si="54"/>
        <v>00000011</v>
      </c>
      <c r="S256">
        <f t="shared" si="55"/>
        <v>1</v>
      </c>
    </row>
    <row r="257" spans="1:19" x14ac:dyDescent="0.25">
      <c r="A257" t="s">
        <v>276</v>
      </c>
      <c r="B257" s="5" t="str">
        <f>VLOOKUP(I257,KeyValues!$J$2:$K$1401,2)</f>
        <v>Dream Eater</v>
      </c>
      <c r="C257">
        <f t="shared" si="42"/>
        <v>6500</v>
      </c>
      <c r="D257">
        <f t="shared" si="43"/>
        <v>250</v>
      </c>
      <c r="E257">
        <f t="shared" si="44"/>
        <v>5</v>
      </c>
      <c r="F257" s="7" t="str">
        <f>VLOOKUP(E257,KeyValues!$A$2:$B293,2)</f>
        <v>TM &amp; HM</v>
      </c>
      <c r="G257">
        <f t="shared" si="45"/>
        <v>8</v>
      </c>
      <c r="H257" s="7" t="str">
        <f>VLOOKUP($G257,KeyValues!$S$2:$T$64,2)</f>
        <v>Song</v>
      </c>
      <c r="I257">
        <f t="shared" si="46"/>
        <v>277</v>
      </c>
      <c r="J257">
        <f t="shared" si="47"/>
        <v>331</v>
      </c>
      <c r="K257" s="8" t="str">
        <f>IF(OR($E257=9,$E257=5),VLOOKUP(J257,KeyValues!$D$2:$E$562,2),IF(AND($E257=14,NOT(VLOOKUP(J257,KeyValues!$D$2:$E$562,2) = 0)),"???",0))</f>
        <v>Dream Eater</v>
      </c>
      <c r="L257">
        <f t="shared" si="48"/>
        <v>15</v>
      </c>
      <c r="M257">
        <f t="shared" si="49"/>
        <v>15</v>
      </c>
      <c r="N257">
        <f t="shared" si="50"/>
        <v>0</v>
      </c>
      <c r="O257">
        <f t="shared" si="51"/>
        <v>9</v>
      </c>
      <c r="P257">
        <f t="shared" si="52"/>
        <v>3</v>
      </c>
      <c r="Q257">
        <f t="shared" si="53"/>
        <v>0</v>
      </c>
      <c r="R257" t="str">
        <f t="shared" si="54"/>
        <v>00000011</v>
      </c>
      <c r="S257">
        <f t="shared" si="55"/>
        <v>1</v>
      </c>
    </row>
    <row r="258" spans="1:19" x14ac:dyDescent="0.25">
      <c r="A258" t="s">
        <v>277</v>
      </c>
      <c r="B258" s="5" t="str">
        <f>VLOOKUP(I258,KeyValues!$J$2:$K$1401,2)</f>
        <v>Grass Knot</v>
      </c>
      <c r="C258">
        <f t="shared" ref="C258:C321" si="56">HEX2DEC(MID($A258,4,2)&amp;MID($A258,1,2))</f>
        <v>6500</v>
      </c>
      <c r="D258">
        <f t="shared" ref="D258:D321" si="57">HEX2DEC(MID($A258,10,2)&amp;MID($A258,7,2))</f>
        <v>250</v>
      </c>
      <c r="E258">
        <f t="shared" ref="E258:E321" si="58">HEX2DEC(MID($A258,13,2))</f>
        <v>5</v>
      </c>
      <c r="F258" s="7" t="str">
        <f>VLOOKUP(E258,KeyValues!$A$2:$B294,2)</f>
        <v>TM &amp; HM</v>
      </c>
      <c r="G258">
        <f t="shared" ref="G258:G321" si="59">HEX2DEC(MID($A258,16,2))</f>
        <v>8</v>
      </c>
      <c r="H258" s="7" t="str">
        <f>VLOOKUP($G258,KeyValues!$S$2:$T$64,2)</f>
        <v>Song</v>
      </c>
      <c r="I258">
        <f t="shared" ref="I258:I321" si="60">HEX2DEC(MID($A258,22,2)&amp;MID($A258,19,2))</f>
        <v>278</v>
      </c>
      <c r="J258">
        <f t="shared" ref="J258:J321" si="61">HEX2DEC(MID($A258,28,2)&amp;MID($A258,25,2))</f>
        <v>458</v>
      </c>
      <c r="K258" s="8" t="str">
        <f>IF(OR($E258=9,$E258=5),VLOOKUP(J258,KeyValues!$D$2:$E$562,2),IF(AND($E258=14,NOT(VLOOKUP(J258,KeyValues!$D$2:$E$562,2) = 0)),"???",0))</f>
        <v>Grass Knot</v>
      </c>
      <c r="L258">
        <f t="shared" ref="L258:L321" si="62">HEX2DEC(MID($A258,31,2))</f>
        <v>16</v>
      </c>
      <c r="M258">
        <f t="shared" ref="M258:M321" si="63">HEX2DEC(MID($A258,34,2))</f>
        <v>16</v>
      </c>
      <c r="N258">
        <f t="shared" ref="N258:N321" si="64">HEX2DEC(MID($A258,37,2))</f>
        <v>0</v>
      </c>
      <c r="O258">
        <f t="shared" ref="O258:O321" si="65">HEX2DEC(MID($A258,40,2))</f>
        <v>9</v>
      </c>
      <c r="P258">
        <f t="shared" ref="P258:P321" si="66">HEX2DEC(MID($A258,43,2))</f>
        <v>3</v>
      </c>
      <c r="Q258">
        <f t="shared" ref="Q258:Q321" si="67">HEX2DEC(MID($A258,46,2))</f>
        <v>0</v>
      </c>
      <c r="R258" t="str">
        <f t="shared" ref="R258:R321" si="68">DEC2BIN(P258,8)</f>
        <v>00000011</v>
      </c>
      <c r="S258">
        <f t="shared" ref="S258:S321" si="69">VALUE(RIGHT(R258,1))</f>
        <v>1</v>
      </c>
    </row>
    <row r="259" spans="1:19" x14ac:dyDescent="0.25">
      <c r="A259" t="s">
        <v>278</v>
      </c>
      <c r="B259" s="5" t="str">
        <f>VLOOKUP(I259,KeyValues!$J$2:$K$1401,2)</f>
        <v>Swagger</v>
      </c>
      <c r="C259">
        <f t="shared" si="56"/>
        <v>6500</v>
      </c>
      <c r="D259">
        <f t="shared" si="57"/>
        <v>250</v>
      </c>
      <c r="E259">
        <f t="shared" si="58"/>
        <v>5</v>
      </c>
      <c r="F259" s="7" t="str">
        <f>VLOOKUP(E259,KeyValues!$A$2:$B295,2)</f>
        <v>TM &amp; HM</v>
      </c>
      <c r="G259">
        <f t="shared" si="59"/>
        <v>8</v>
      </c>
      <c r="H259" s="7" t="str">
        <f>VLOOKUP($G259,KeyValues!$S$2:$T$64,2)</f>
        <v>Song</v>
      </c>
      <c r="I259">
        <f t="shared" si="60"/>
        <v>279</v>
      </c>
      <c r="J259">
        <f t="shared" si="61"/>
        <v>24</v>
      </c>
      <c r="K259" s="8" t="str">
        <f>IF(OR($E259=9,$E259=5),VLOOKUP(J259,KeyValues!$D$2:$E$562,2),IF(AND($E259=14,NOT(VLOOKUP(J259,KeyValues!$D$2:$E$562,2) = 0)),"???",0))</f>
        <v>Swagger</v>
      </c>
      <c r="L259">
        <f t="shared" si="62"/>
        <v>17</v>
      </c>
      <c r="M259">
        <f t="shared" si="63"/>
        <v>17</v>
      </c>
      <c r="N259">
        <f t="shared" si="64"/>
        <v>0</v>
      </c>
      <c r="O259">
        <f t="shared" si="65"/>
        <v>9</v>
      </c>
      <c r="P259">
        <f t="shared" si="66"/>
        <v>3</v>
      </c>
      <c r="Q259">
        <f t="shared" si="67"/>
        <v>0</v>
      </c>
      <c r="R259" t="str">
        <f t="shared" si="68"/>
        <v>00000011</v>
      </c>
      <c r="S259">
        <f t="shared" si="69"/>
        <v>1</v>
      </c>
    </row>
    <row r="260" spans="1:19" x14ac:dyDescent="0.25">
      <c r="A260" t="s">
        <v>279</v>
      </c>
      <c r="B260" s="5" t="str">
        <f>VLOOKUP(I260,KeyValues!$J$2:$K$1401,2)</f>
        <v>Pluck</v>
      </c>
      <c r="C260">
        <f t="shared" si="56"/>
        <v>6500</v>
      </c>
      <c r="D260">
        <f t="shared" si="57"/>
        <v>250</v>
      </c>
      <c r="E260">
        <f t="shared" si="58"/>
        <v>5</v>
      </c>
      <c r="F260" s="7" t="str">
        <f>VLOOKUP(E260,KeyValues!$A$2:$B296,2)</f>
        <v>TM &amp; HM</v>
      </c>
      <c r="G260">
        <f t="shared" si="59"/>
        <v>8</v>
      </c>
      <c r="H260" s="7" t="str">
        <f>VLOOKUP($G260,KeyValues!$S$2:$T$64,2)</f>
        <v>Song</v>
      </c>
      <c r="I260">
        <f t="shared" si="60"/>
        <v>280</v>
      </c>
      <c r="J260">
        <f t="shared" si="61"/>
        <v>490</v>
      </c>
      <c r="K260" s="8" t="str">
        <f>IF(OR($E260=9,$E260=5),VLOOKUP(J260,KeyValues!$D$2:$E$562,2),IF(AND($E260=14,NOT(VLOOKUP(J260,KeyValues!$D$2:$E$562,2) = 0)),"???",0))</f>
        <v>Pluck</v>
      </c>
      <c r="L260">
        <f t="shared" si="62"/>
        <v>18</v>
      </c>
      <c r="M260">
        <f t="shared" si="63"/>
        <v>18</v>
      </c>
      <c r="N260">
        <f t="shared" si="64"/>
        <v>0</v>
      </c>
      <c r="O260">
        <f t="shared" si="65"/>
        <v>9</v>
      </c>
      <c r="P260">
        <f t="shared" si="66"/>
        <v>3</v>
      </c>
      <c r="Q260">
        <f t="shared" si="67"/>
        <v>0</v>
      </c>
      <c r="R260" t="str">
        <f t="shared" si="68"/>
        <v>00000011</v>
      </c>
      <c r="S260">
        <f t="shared" si="69"/>
        <v>1</v>
      </c>
    </row>
    <row r="261" spans="1:19" x14ac:dyDescent="0.25">
      <c r="A261" t="s">
        <v>280</v>
      </c>
      <c r="B261" s="5" t="str">
        <f>VLOOKUP(I261,KeyValues!$J$2:$K$1401,2)</f>
        <v>U-turn</v>
      </c>
      <c r="C261">
        <f t="shared" si="56"/>
        <v>6500</v>
      </c>
      <c r="D261">
        <f t="shared" si="57"/>
        <v>250</v>
      </c>
      <c r="E261">
        <f t="shared" si="58"/>
        <v>5</v>
      </c>
      <c r="F261" s="7" t="str">
        <f>VLOOKUP(E261,KeyValues!$A$2:$B297,2)</f>
        <v>TM &amp; HM</v>
      </c>
      <c r="G261">
        <f t="shared" si="59"/>
        <v>8</v>
      </c>
      <c r="H261" s="7" t="str">
        <f>VLOOKUP($G261,KeyValues!$S$2:$T$64,2)</f>
        <v>Song</v>
      </c>
      <c r="I261">
        <f t="shared" si="60"/>
        <v>281</v>
      </c>
      <c r="J261">
        <f t="shared" si="61"/>
        <v>502</v>
      </c>
      <c r="K261" s="8" t="str">
        <f>IF(OR($E261=9,$E261=5),VLOOKUP(J261,KeyValues!$D$2:$E$562,2),IF(AND($E261=14,NOT(VLOOKUP(J261,KeyValues!$D$2:$E$562,2) = 0)),"???",0))</f>
        <v>U-turn</v>
      </c>
      <c r="L261">
        <f t="shared" si="62"/>
        <v>19</v>
      </c>
      <c r="M261">
        <f t="shared" si="63"/>
        <v>19</v>
      </c>
      <c r="N261">
        <f t="shared" si="64"/>
        <v>0</v>
      </c>
      <c r="O261">
        <f t="shared" si="65"/>
        <v>9</v>
      </c>
      <c r="P261">
        <f t="shared" si="66"/>
        <v>3</v>
      </c>
      <c r="Q261">
        <f t="shared" si="67"/>
        <v>0</v>
      </c>
      <c r="R261" t="str">
        <f t="shared" si="68"/>
        <v>00000011</v>
      </c>
      <c r="S261">
        <f t="shared" si="69"/>
        <v>1</v>
      </c>
    </row>
    <row r="262" spans="1:19" x14ac:dyDescent="0.25">
      <c r="A262" t="s">
        <v>281</v>
      </c>
      <c r="B262" s="5" t="str">
        <f>VLOOKUP(I262,KeyValues!$J$2:$K$1401,2)</f>
        <v>Substitute</v>
      </c>
      <c r="C262">
        <f t="shared" si="56"/>
        <v>6500</v>
      </c>
      <c r="D262">
        <f t="shared" si="57"/>
        <v>250</v>
      </c>
      <c r="E262">
        <f t="shared" si="58"/>
        <v>5</v>
      </c>
      <c r="F262" s="7" t="str">
        <f>VLOOKUP(E262,KeyValues!$A$2:$B298,2)</f>
        <v>TM &amp; HM</v>
      </c>
      <c r="G262">
        <f t="shared" si="59"/>
        <v>8</v>
      </c>
      <c r="H262" s="7" t="str">
        <f>VLOOKUP($G262,KeyValues!$S$2:$T$64,2)</f>
        <v>Song</v>
      </c>
      <c r="I262">
        <f t="shared" si="60"/>
        <v>282</v>
      </c>
      <c r="J262">
        <f t="shared" si="61"/>
        <v>304</v>
      </c>
      <c r="K262" s="8" t="str">
        <f>IF(OR($E262=9,$E262=5),VLOOKUP(J262,KeyValues!$D$2:$E$562,2),IF(AND($E262=14,NOT(VLOOKUP(J262,KeyValues!$D$2:$E$562,2) = 0)),"???",0))</f>
        <v>Substitute</v>
      </c>
      <c r="L262">
        <f t="shared" si="62"/>
        <v>20</v>
      </c>
      <c r="M262">
        <f t="shared" si="63"/>
        <v>20</v>
      </c>
      <c r="N262">
        <f t="shared" si="64"/>
        <v>0</v>
      </c>
      <c r="O262">
        <f t="shared" si="65"/>
        <v>9</v>
      </c>
      <c r="P262">
        <f t="shared" si="66"/>
        <v>3</v>
      </c>
      <c r="Q262">
        <f t="shared" si="67"/>
        <v>0</v>
      </c>
      <c r="R262" t="str">
        <f t="shared" si="68"/>
        <v>00000011</v>
      </c>
      <c r="S262">
        <f t="shared" si="69"/>
        <v>1</v>
      </c>
    </row>
    <row r="263" spans="1:19" x14ac:dyDescent="0.25">
      <c r="A263" t="s">
        <v>282</v>
      </c>
      <c r="B263" s="5" t="str">
        <f>VLOOKUP(I263,KeyValues!$J$2:$K$1401,2)</f>
        <v>Flash Cannon</v>
      </c>
      <c r="C263">
        <f t="shared" si="56"/>
        <v>6500</v>
      </c>
      <c r="D263">
        <f t="shared" si="57"/>
        <v>250</v>
      </c>
      <c r="E263">
        <f t="shared" si="58"/>
        <v>5</v>
      </c>
      <c r="F263" s="7" t="str">
        <f>VLOOKUP(E263,KeyValues!$A$2:$B299,2)</f>
        <v>TM &amp; HM</v>
      </c>
      <c r="G263">
        <f t="shared" si="59"/>
        <v>8</v>
      </c>
      <c r="H263" s="7" t="str">
        <f>VLOOKUP($G263,KeyValues!$S$2:$T$64,2)</f>
        <v>Song</v>
      </c>
      <c r="I263">
        <f t="shared" si="60"/>
        <v>283</v>
      </c>
      <c r="J263">
        <f t="shared" si="61"/>
        <v>536</v>
      </c>
      <c r="K263" s="8" t="str">
        <f>IF(OR($E263=9,$E263=5),VLOOKUP(J263,KeyValues!$D$2:$E$562,2),IF(AND($E263=14,NOT(VLOOKUP(J263,KeyValues!$D$2:$E$562,2) = 0)),"???",0))</f>
        <v>Flash Cannon</v>
      </c>
      <c r="L263">
        <f t="shared" si="62"/>
        <v>21</v>
      </c>
      <c r="M263">
        <f t="shared" si="63"/>
        <v>21</v>
      </c>
      <c r="N263">
        <f t="shared" si="64"/>
        <v>0</v>
      </c>
      <c r="O263">
        <f t="shared" si="65"/>
        <v>9</v>
      </c>
      <c r="P263">
        <f t="shared" si="66"/>
        <v>3</v>
      </c>
      <c r="Q263">
        <f t="shared" si="67"/>
        <v>0</v>
      </c>
      <c r="R263" t="str">
        <f t="shared" si="68"/>
        <v>00000011</v>
      </c>
      <c r="S263">
        <f t="shared" si="69"/>
        <v>1</v>
      </c>
    </row>
    <row r="264" spans="1:19" x14ac:dyDescent="0.25">
      <c r="A264" t="s">
        <v>283</v>
      </c>
      <c r="B264" s="5" t="str">
        <f>VLOOKUP(I264,KeyValues!$J$2:$K$1401,2)</f>
        <v>Trick Room</v>
      </c>
      <c r="C264">
        <f t="shared" si="56"/>
        <v>6500</v>
      </c>
      <c r="D264">
        <f t="shared" si="57"/>
        <v>250</v>
      </c>
      <c r="E264">
        <f t="shared" si="58"/>
        <v>5</v>
      </c>
      <c r="F264" s="7" t="str">
        <f>VLOOKUP(E264,KeyValues!$A$2:$B300,2)</f>
        <v>TM &amp; HM</v>
      </c>
      <c r="G264">
        <f t="shared" si="59"/>
        <v>8</v>
      </c>
      <c r="H264" s="7" t="str">
        <f>VLOOKUP($G264,KeyValues!$S$2:$T$64,2)</f>
        <v>Song</v>
      </c>
      <c r="I264">
        <f t="shared" si="60"/>
        <v>284</v>
      </c>
      <c r="J264">
        <f t="shared" si="61"/>
        <v>499</v>
      </c>
      <c r="K264" s="8" t="str">
        <f>IF(OR($E264=9,$E264=5),VLOOKUP(J264,KeyValues!$D$2:$E$562,2),IF(AND($E264=14,NOT(VLOOKUP(J264,KeyValues!$D$2:$E$562,2) = 0)),"???",0))</f>
        <v>Trick Room</v>
      </c>
      <c r="L264">
        <f t="shared" si="62"/>
        <v>22</v>
      </c>
      <c r="M264">
        <f t="shared" si="63"/>
        <v>22</v>
      </c>
      <c r="N264">
        <f t="shared" si="64"/>
        <v>0</v>
      </c>
      <c r="O264">
        <f t="shared" si="65"/>
        <v>9</v>
      </c>
      <c r="P264">
        <f t="shared" si="66"/>
        <v>3</v>
      </c>
      <c r="Q264">
        <f t="shared" si="67"/>
        <v>0</v>
      </c>
      <c r="R264" t="str">
        <f t="shared" si="68"/>
        <v>00000011</v>
      </c>
      <c r="S264">
        <f t="shared" si="69"/>
        <v>1</v>
      </c>
    </row>
    <row r="265" spans="1:19" x14ac:dyDescent="0.25">
      <c r="A265" t="s">
        <v>194</v>
      </c>
      <c r="B265" s="5" t="str">
        <f>VLOOKUP(I265,KeyValues!$J$2:$K$1401,2)</f>
        <v>Bulk Up</v>
      </c>
      <c r="C265">
        <f t="shared" si="56"/>
        <v>8000</v>
      </c>
      <c r="D265">
        <f t="shared" si="57"/>
        <v>250</v>
      </c>
      <c r="E265">
        <f t="shared" si="58"/>
        <v>5</v>
      </c>
      <c r="F265" s="7" t="str">
        <f>VLOOKUP(E265,KeyValues!$A$2:$B211,2)</f>
        <v>TM &amp; HM</v>
      </c>
      <c r="G265">
        <f t="shared" si="59"/>
        <v>8</v>
      </c>
      <c r="H265" s="7" t="str">
        <f>VLOOKUP($G265,KeyValues!$S$2:$T$64,2)</f>
        <v>Song</v>
      </c>
      <c r="I265">
        <f t="shared" si="60"/>
        <v>195</v>
      </c>
      <c r="J265">
        <f t="shared" si="61"/>
        <v>265</v>
      </c>
      <c r="K265" s="8" t="str">
        <f>IF(OR($E265=9,$E265=5),VLOOKUP(J265,KeyValues!$D$2:$E$562,2),IF(AND($E265=14,NOT(VLOOKUP(J265,KeyValues!$D$2:$E$562,2) = 0)),"???",0))</f>
        <v>Bulk Up</v>
      </c>
      <c r="L265">
        <f t="shared" si="62"/>
        <v>0</v>
      </c>
      <c r="M265">
        <f t="shared" si="63"/>
        <v>0</v>
      </c>
      <c r="N265">
        <f t="shared" si="64"/>
        <v>0</v>
      </c>
      <c r="O265">
        <f t="shared" si="65"/>
        <v>13</v>
      </c>
      <c r="P265">
        <f t="shared" si="66"/>
        <v>3</v>
      </c>
      <c r="Q265">
        <f t="shared" si="67"/>
        <v>0</v>
      </c>
      <c r="R265" t="str">
        <f t="shared" si="68"/>
        <v>00000011</v>
      </c>
      <c r="S265">
        <f t="shared" si="69"/>
        <v>1</v>
      </c>
    </row>
    <row r="266" spans="1:19" x14ac:dyDescent="0.25">
      <c r="A266" t="s">
        <v>199</v>
      </c>
      <c r="B266" s="5" t="str">
        <f>VLOOKUP(I266,KeyValues!$J$2:$K$1401,2)</f>
        <v>Ice Beam</v>
      </c>
      <c r="C266">
        <f t="shared" si="56"/>
        <v>8000</v>
      </c>
      <c r="D266">
        <f t="shared" si="57"/>
        <v>250</v>
      </c>
      <c r="E266">
        <f t="shared" si="58"/>
        <v>5</v>
      </c>
      <c r="F266" s="7" t="str">
        <f>VLOOKUP(E266,KeyValues!$A$2:$B216,2)</f>
        <v>TM &amp; HM</v>
      </c>
      <c r="G266">
        <f t="shared" si="59"/>
        <v>8</v>
      </c>
      <c r="H266" s="7" t="str">
        <f>VLOOKUP($G266,KeyValues!$S$2:$T$64,2)</f>
        <v>Song</v>
      </c>
      <c r="I266">
        <f t="shared" si="60"/>
        <v>200</v>
      </c>
      <c r="J266">
        <f t="shared" si="61"/>
        <v>345</v>
      </c>
      <c r="K266" s="8" t="str">
        <f>IF(OR($E266=9,$E266=5),VLOOKUP(J266,KeyValues!$D$2:$E$562,2),IF(AND($E266=14,NOT(VLOOKUP(J266,KeyValues!$D$2:$E$562,2) = 0)),"???",0))</f>
        <v>Ice Beam</v>
      </c>
      <c r="L266">
        <f t="shared" si="62"/>
        <v>0</v>
      </c>
      <c r="M266">
        <f t="shared" si="63"/>
        <v>0</v>
      </c>
      <c r="N266">
        <f t="shared" si="64"/>
        <v>0</v>
      </c>
      <c r="O266">
        <f t="shared" si="65"/>
        <v>13</v>
      </c>
      <c r="P266">
        <f t="shared" si="66"/>
        <v>3</v>
      </c>
      <c r="Q266">
        <f t="shared" si="67"/>
        <v>0</v>
      </c>
      <c r="R266" t="str">
        <f t="shared" si="68"/>
        <v>00000011</v>
      </c>
      <c r="S266">
        <f t="shared" si="69"/>
        <v>1</v>
      </c>
    </row>
    <row r="267" spans="1:19" x14ac:dyDescent="0.25">
      <c r="A267" t="s">
        <v>207</v>
      </c>
      <c r="B267" s="5" t="str">
        <f>VLOOKUP(I267,KeyValues!$J$2:$K$1401,2)</f>
        <v>Frustration</v>
      </c>
      <c r="C267">
        <f t="shared" si="56"/>
        <v>6000</v>
      </c>
      <c r="D267">
        <f t="shared" si="57"/>
        <v>250</v>
      </c>
      <c r="E267">
        <f t="shared" si="58"/>
        <v>5</v>
      </c>
      <c r="F267" s="7" t="str">
        <f>VLOOKUP(E267,KeyValues!$A$2:$B224,2)</f>
        <v>TM &amp; HM</v>
      </c>
      <c r="G267">
        <f t="shared" si="59"/>
        <v>8</v>
      </c>
      <c r="H267" s="7" t="str">
        <f>VLOOKUP($G267,KeyValues!$S$2:$T$64,2)</f>
        <v>Song</v>
      </c>
      <c r="I267">
        <f t="shared" si="60"/>
        <v>208</v>
      </c>
      <c r="J267">
        <f t="shared" si="61"/>
        <v>328</v>
      </c>
      <c r="K267" s="8" t="str">
        <f>IF(OR($E267=9,$E267=5),VLOOKUP(J267,KeyValues!$D$2:$E$562,2),IF(AND($E267=14,NOT(VLOOKUP(J267,KeyValues!$D$2:$E$562,2) = 0)),"???",0))</f>
        <v>Frustration</v>
      </c>
      <c r="L267">
        <f t="shared" si="62"/>
        <v>0</v>
      </c>
      <c r="M267">
        <f t="shared" si="63"/>
        <v>0</v>
      </c>
      <c r="N267">
        <f t="shared" si="64"/>
        <v>0</v>
      </c>
      <c r="O267">
        <f t="shared" si="65"/>
        <v>13</v>
      </c>
      <c r="P267">
        <f t="shared" si="66"/>
        <v>3</v>
      </c>
      <c r="Q267">
        <f t="shared" si="67"/>
        <v>0</v>
      </c>
      <c r="R267" t="str">
        <f t="shared" si="68"/>
        <v>00000011</v>
      </c>
      <c r="S267">
        <f t="shared" si="69"/>
        <v>1</v>
      </c>
    </row>
    <row r="268" spans="1:19" x14ac:dyDescent="0.25">
      <c r="A268" t="s">
        <v>222</v>
      </c>
      <c r="B268" s="5" t="str">
        <f>VLOOKUP(I268,KeyValues!$J$2:$K$1401,2)</f>
        <v>Sludge Bomb</v>
      </c>
      <c r="C268">
        <f t="shared" si="56"/>
        <v>7500</v>
      </c>
      <c r="D268">
        <f t="shared" si="57"/>
        <v>250</v>
      </c>
      <c r="E268">
        <f t="shared" si="58"/>
        <v>5</v>
      </c>
      <c r="F268" s="7" t="str">
        <f>VLOOKUP(E268,KeyValues!$A$2:$B239,2)</f>
        <v>TM &amp; HM</v>
      </c>
      <c r="G268">
        <f t="shared" si="59"/>
        <v>8</v>
      </c>
      <c r="H268" s="7" t="str">
        <f>VLOOKUP($G268,KeyValues!$S$2:$T$64,2)</f>
        <v>Song</v>
      </c>
      <c r="I268">
        <f t="shared" si="60"/>
        <v>223</v>
      </c>
      <c r="J268">
        <f t="shared" si="61"/>
        <v>280</v>
      </c>
      <c r="K268" s="8" t="str">
        <f>IF(OR($E268=9,$E268=5),VLOOKUP(J268,KeyValues!$D$2:$E$562,2),IF(AND($E268=14,NOT(VLOOKUP(J268,KeyValues!$D$2:$E$562,2) = 0)),"???",0))</f>
        <v>Sludge Bomb</v>
      </c>
      <c r="L268">
        <f t="shared" si="62"/>
        <v>0</v>
      </c>
      <c r="M268">
        <f t="shared" si="63"/>
        <v>0</v>
      </c>
      <c r="N268">
        <f t="shared" si="64"/>
        <v>0</v>
      </c>
      <c r="O268">
        <f t="shared" si="65"/>
        <v>13</v>
      </c>
      <c r="P268">
        <f t="shared" si="66"/>
        <v>3</v>
      </c>
      <c r="Q268">
        <f t="shared" si="67"/>
        <v>0</v>
      </c>
      <c r="R268" t="str">
        <f t="shared" si="68"/>
        <v>00000011</v>
      </c>
      <c r="S268">
        <f t="shared" si="69"/>
        <v>1</v>
      </c>
    </row>
    <row r="269" spans="1:19" x14ac:dyDescent="0.25">
      <c r="A269" t="s">
        <v>229</v>
      </c>
      <c r="B269" s="5" t="str">
        <f>VLOOKUP(I269,KeyValues!$J$2:$K$1401,2)</f>
        <v>Secret Power</v>
      </c>
      <c r="C269">
        <f t="shared" si="56"/>
        <v>6500</v>
      </c>
      <c r="D269">
        <f t="shared" si="57"/>
        <v>250</v>
      </c>
      <c r="E269">
        <f t="shared" si="58"/>
        <v>5</v>
      </c>
      <c r="F269" s="7" t="str">
        <f>VLOOKUP(E269,KeyValues!$A$2:$B246,2)</f>
        <v>TM &amp; HM</v>
      </c>
      <c r="G269">
        <f t="shared" si="59"/>
        <v>8</v>
      </c>
      <c r="H269" s="7" t="str">
        <f>VLOOKUP($G269,KeyValues!$S$2:$T$64,2)</f>
        <v>Song</v>
      </c>
      <c r="I269">
        <f t="shared" si="60"/>
        <v>230</v>
      </c>
      <c r="J269">
        <f t="shared" si="61"/>
        <v>263</v>
      </c>
      <c r="K269" s="8" t="str">
        <f>IF(OR($E269=9,$E269=5),VLOOKUP(J269,KeyValues!$D$2:$E$562,2),IF(AND($E269=14,NOT(VLOOKUP(J269,KeyValues!$D$2:$E$562,2) = 0)),"???",0))</f>
        <v>Secret Power</v>
      </c>
      <c r="L269">
        <f t="shared" si="62"/>
        <v>0</v>
      </c>
      <c r="M269">
        <f t="shared" si="63"/>
        <v>0</v>
      </c>
      <c r="N269">
        <f t="shared" si="64"/>
        <v>0</v>
      </c>
      <c r="O269">
        <f t="shared" si="65"/>
        <v>13</v>
      </c>
      <c r="P269">
        <f t="shared" si="66"/>
        <v>3</v>
      </c>
      <c r="Q269">
        <f t="shared" si="67"/>
        <v>0</v>
      </c>
      <c r="R269" t="str">
        <f t="shared" si="68"/>
        <v>00000011</v>
      </c>
      <c r="S269">
        <f t="shared" si="69"/>
        <v>1</v>
      </c>
    </row>
    <row r="270" spans="1:19" x14ac:dyDescent="0.25">
      <c r="A270" t="s">
        <v>231</v>
      </c>
      <c r="B270" s="5" t="str">
        <f>VLOOKUP(I270,KeyValues!$J$2:$K$1401,2)</f>
        <v>Attract</v>
      </c>
      <c r="C270">
        <f t="shared" si="56"/>
        <v>6500</v>
      </c>
      <c r="D270">
        <f t="shared" si="57"/>
        <v>250</v>
      </c>
      <c r="E270">
        <f t="shared" si="58"/>
        <v>5</v>
      </c>
      <c r="F270" s="7" t="str">
        <f>VLOOKUP(E270,KeyValues!$A$2:$B248,2)</f>
        <v>TM &amp; HM</v>
      </c>
      <c r="G270">
        <f t="shared" si="59"/>
        <v>8</v>
      </c>
      <c r="H270" s="7" t="str">
        <f>VLOOKUP($G270,KeyValues!$S$2:$T$64,2)</f>
        <v>Song</v>
      </c>
      <c r="I270">
        <f t="shared" si="60"/>
        <v>232</v>
      </c>
      <c r="J270">
        <f t="shared" si="61"/>
        <v>326</v>
      </c>
      <c r="K270" s="8" t="str">
        <f>IF(OR($E270=9,$E270=5),VLOOKUP(J270,KeyValues!$D$2:$E$562,2),IF(AND($E270=14,NOT(VLOOKUP(J270,KeyValues!$D$2:$E$562,2) = 0)),"???",0))</f>
        <v>Attract</v>
      </c>
      <c r="L270">
        <f t="shared" si="62"/>
        <v>0</v>
      </c>
      <c r="M270">
        <f t="shared" si="63"/>
        <v>0</v>
      </c>
      <c r="N270">
        <f t="shared" si="64"/>
        <v>0</v>
      </c>
      <c r="O270">
        <f t="shared" si="65"/>
        <v>13</v>
      </c>
      <c r="P270">
        <f t="shared" si="66"/>
        <v>3</v>
      </c>
      <c r="Q270">
        <f t="shared" si="67"/>
        <v>0</v>
      </c>
      <c r="R270" t="str">
        <f t="shared" si="68"/>
        <v>00000011</v>
      </c>
      <c r="S270">
        <f t="shared" si="69"/>
        <v>1</v>
      </c>
    </row>
    <row r="271" spans="1:19" x14ac:dyDescent="0.25">
      <c r="A271" t="s">
        <v>260</v>
      </c>
      <c r="B271" s="5" t="str">
        <f>VLOOKUP(I271,KeyValues!$J$2:$K$1401,2)</f>
        <v>Dive</v>
      </c>
      <c r="C271">
        <f t="shared" si="56"/>
        <v>6500</v>
      </c>
      <c r="D271">
        <f t="shared" si="57"/>
        <v>250</v>
      </c>
      <c r="E271">
        <f t="shared" si="58"/>
        <v>5</v>
      </c>
      <c r="F271" s="7" t="str">
        <f>VLOOKUP(E271,KeyValues!$A$2:$B277,2)</f>
        <v>TM &amp; HM</v>
      </c>
      <c r="G271">
        <f t="shared" si="59"/>
        <v>8</v>
      </c>
      <c r="H271" s="7" t="str">
        <f>VLOOKUP($G271,KeyValues!$S$2:$T$64,2)</f>
        <v>Song</v>
      </c>
      <c r="I271">
        <f t="shared" si="60"/>
        <v>261</v>
      </c>
      <c r="J271">
        <f t="shared" si="61"/>
        <v>156</v>
      </c>
      <c r="K271" s="8" t="str">
        <f>IF(OR($E271=9,$E271=5),VLOOKUP(J271,KeyValues!$D$2:$E$562,2),IF(AND($E271=14,NOT(VLOOKUP(J271,KeyValues!$D$2:$E$562,2) = 0)),"???",0))</f>
        <v>Dive</v>
      </c>
      <c r="L271">
        <f t="shared" si="62"/>
        <v>0</v>
      </c>
      <c r="M271">
        <f t="shared" si="63"/>
        <v>0</v>
      </c>
      <c r="N271">
        <f t="shared" si="64"/>
        <v>0</v>
      </c>
      <c r="O271">
        <f t="shared" si="65"/>
        <v>13</v>
      </c>
      <c r="P271">
        <f t="shared" si="66"/>
        <v>3</v>
      </c>
      <c r="Q271">
        <f t="shared" si="67"/>
        <v>0</v>
      </c>
      <c r="R271" t="str">
        <f t="shared" si="68"/>
        <v>00000011</v>
      </c>
      <c r="S271">
        <f t="shared" si="69"/>
        <v>1</v>
      </c>
    </row>
    <row r="272" spans="1:19" x14ac:dyDescent="0.25">
      <c r="A272" t="s">
        <v>284</v>
      </c>
      <c r="B272" s="5" t="str">
        <f>VLOOKUP(I272,KeyValues!$J$2:$K$1401,2)</f>
        <v>Cut</v>
      </c>
      <c r="C272">
        <f t="shared" si="56"/>
        <v>7500</v>
      </c>
      <c r="D272">
        <f t="shared" si="57"/>
        <v>250</v>
      </c>
      <c r="E272">
        <f t="shared" si="58"/>
        <v>5</v>
      </c>
      <c r="F272" s="7" t="str">
        <f>VLOOKUP(E272,KeyValues!$A$2:$B301,2)</f>
        <v>TM &amp; HM</v>
      </c>
      <c r="G272">
        <f t="shared" si="59"/>
        <v>8</v>
      </c>
      <c r="H272" s="7" t="str">
        <f>VLOOKUP($G272,KeyValues!$S$2:$T$64,2)</f>
        <v>Song</v>
      </c>
      <c r="I272">
        <f t="shared" si="60"/>
        <v>285</v>
      </c>
      <c r="J272">
        <f t="shared" si="61"/>
        <v>18</v>
      </c>
      <c r="K272" s="8" t="str">
        <f>IF(OR($E272=9,$E272=5),VLOOKUP(J272,KeyValues!$D$2:$E$562,2),IF(AND($E272=14,NOT(VLOOKUP(J272,KeyValues!$D$2:$E$562,2) = 0)),"???",0))</f>
        <v>Cut</v>
      </c>
      <c r="L272">
        <f t="shared" si="62"/>
        <v>0</v>
      </c>
      <c r="M272">
        <f t="shared" si="63"/>
        <v>0</v>
      </c>
      <c r="N272">
        <f t="shared" si="64"/>
        <v>3</v>
      </c>
      <c r="O272">
        <f t="shared" si="65"/>
        <v>9</v>
      </c>
      <c r="P272">
        <f t="shared" si="66"/>
        <v>3</v>
      </c>
      <c r="Q272">
        <f t="shared" si="67"/>
        <v>0</v>
      </c>
      <c r="R272" t="str">
        <f t="shared" si="68"/>
        <v>00000011</v>
      </c>
      <c r="S272">
        <f t="shared" si="69"/>
        <v>1</v>
      </c>
    </row>
    <row r="273" spans="1:19" x14ac:dyDescent="0.25">
      <c r="A273" t="s">
        <v>286</v>
      </c>
      <c r="B273" s="5" t="str">
        <f>VLOOKUP(I273,KeyValues!$J$2:$K$1401,2)</f>
        <v>Surf</v>
      </c>
      <c r="C273">
        <f t="shared" si="56"/>
        <v>7500</v>
      </c>
      <c r="D273">
        <f t="shared" si="57"/>
        <v>250</v>
      </c>
      <c r="E273">
        <f t="shared" si="58"/>
        <v>5</v>
      </c>
      <c r="F273" s="7" t="str">
        <f>VLOOKUP(E273,KeyValues!$A$2:$B303,2)</f>
        <v>TM &amp; HM</v>
      </c>
      <c r="G273">
        <f t="shared" si="59"/>
        <v>8</v>
      </c>
      <c r="H273" s="7" t="str">
        <f>VLOOKUP($G273,KeyValues!$S$2:$T$64,2)</f>
        <v>Song</v>
      </c>
      <c r="I273">
        <f t="shared" si="60"/>
        <v>287</v>
      </c>
      <c r="J273">
        <f t="shared" si="61"/>
        <v>219</v>
      </c>
      <c r="K273" s="8" t="str">
        <f>IF(OR($E273=9,$E273=5),VLOOKUP(J273,KeyValues!$D$2:$E$562,2),IF(AND($E273=14,NOT(VLOOKUP(J273,KeyValues!$D$2:$E$562,2) = 0)),"???",0))</f>
        <v>Surf</v>
      </c>
      <c r="L273">
        <f t="shared" si="62"/>
        <v>0</v>
      </c>
      <c r="M273">
        <f t="shared" si="63"/>
        <v>0</v>
      </c>
      <c r="N273">
        <f t="shared" si="64"/>
        <v>3</v>
      </c>
      <c r="O273">
        <f t="shared" si="65"/>
        <v>9</v>
      </c>
      <c r="P273">
        <f t="shared" si="66"/>
        <v>3</v>
      </c>
      <c r="Q273">
        <f t="shared" si="67"/>
        <v>0</v>
      </c>
      <c r="R273" t="str">
        <f t="shared" si="68"/>
        <v>00000011</v>
      </c>
      <c r="S273">
        <f t="shared" si="69"/>
        <v>1</v>
      </c>
    </row>
    <row r="274" spans="1:19" x14ac:dyDescent="0.25">
      <c r="A274" t="s">
        <v>287</v>
      </c>
      <c r="B274" s="5" t="str">
        <f>VLOOKUP(I274,KeyValues!$J$2:$K$1401,2)</f>
        <v>Strength</v>
      </c>
      <c r="C274">
        <f t="shared" si="56"/>
        <v>7500</v>
      </c>
      <c r="D274">
        <f t="shared" si="57"/>
        <v>250</v>
      </c>
      <c r="E274">
        <f t="shared" si="58"/>
        <v>5</v>
      </c>
      <c r="F274" s="7" t="str">
        <f>VLOOKUP(E274,KeyValues!$A$2:$B304,2)</f>
        <v>TM &amp; HM</v>
      </c>
      <c r="G274">
        <f t="shared" si="59"/>
        <v>8</v>
      </c>
      <c r="H274" s="7" t="str">
        <f>VLOOKUP($G274,KeyValues!$S$2:$T$64,2)</f>
        <v>Song</v>
      </c>
      <c r="I274">
        <f t="shared" si="60"/>
        <v>288</v>
      </c>
      <c r="J274">
        <f t="shared" si="61"/>
        <v>50</v>
      </c>
      <c r="K274" s="8" t="str">
        <f>IF(OR($E274=9,$E274=5),VLOOKUP(J274,KeyValues!$D$2:$E$562,2),IF(AND($E274=14,NOT(VLOOKUP(J274,KeyValues!$D$2:$E$562,2) = 0)),"???",0))</f>
        <v>Strength</v>
      </c>
      <c r="L274">
        <f t="shared" si="62"/>
        <v>0</v>
      </c>
      <c r="M274">
        <f t="shared" si="63"/>
        <v>0</v>
      </c>
      <c r="N274">
        <f t="shared" si="64"/>
        <v>3</v>
      </c>
      <c r="O274">
        <f t="shared" si="65"/>
        <v>9</v>
      </c>
      <c r="P274">
        <f t="shared" si="66"/>
        <v>3</v>
      </c>
      <c r="Q274">
        <f t="shared" si="67"/>
        <v>0</v>
      </c>
      <c r="R274" t="str">
        <f t="shared" si="68"/>
        <v>00000011</v>
      </c>
      <c r="S274">
        <f t="shared" si="69"/>
        <v>1</v>
      </c>
    </row>
    <row r="275" spans="1:19" x14ac:dyDescent="0.25">
      <c r="A275" t="s">
        <v>288</v>
      </c>
      <c r="B275" s="5" t="str">
        <f>VLOOKUP(I275,KeyValues!$J$2:$K$1401,2)</f>
        <v>Defog</v>
      </c>
      <c r="C275">
        <f t="shared" si="56"/>
        <v>7500</v>
      </c>
      <c r="D275">
        <f t="shared" si="57"/>
        <v>250</v>
      </c>
      <c r="E275">
        <f t="shared" si="58"/>
        <v>5</v>
      </c>
      <c r="F275" s="7" t="str">
        <f>VLOOKUP(E275,KeyValues!$A$2:$B305,2)</f>
        <v>TM &amp; HM</v>
      </c>
      <c r="G275">
        <f t="shared" si="59"/>
        <v>8</v>
      </c>
      <c r="H275" s="7" t="str">
        <f>VLOOKUP($G275,KeyValues!$S$2:$T$64,2)</f>
        <v>Song</v>
      </c>
      <c r="I275">
        <f t="shared" si="60"/>
        <v>289</v>
      </c>
      <c r="J275">
        <f t="shared" si="61"/>
        <v>456</v>
      </c>
      <c r="K275" s="8" t="str">
        <f>IF(OR($E275=9,$E275=5),VLOOKUP(J275,KeyValues!$D$2:$E$562,2),IF(AND($E275=14,NOT(VLOOKUP(J275,KeyValues!$D$2:$E$562,2) = 0)),"???",0))</f>
        <v>Defog</v>
      </c>
      <c r="L275">
        <f t="shared" si="62"/>
        <v>0</v>
      </c>
      <c r="M275">
        <f t="shared" si="63"/>
        <v>0</v>
      </c>
      <c r="N275">
        <f t="shared" si="64"/>
        <v>3</v>
      </c>
      <c r="O275">
        <f t="shared" si="65"/>
        <v>9</v>
      </c>
      <c r="P275">
        <f t="shared" si="66"/>
        <v>3</v>
      </c>
      <c r="Q275">
        <f t="shared" si="67"/>
        <v>0</v>
      </c>
      <c r="R275" t="str">
        <f t="shared" si="68"/>
        <v>00000011</v>
      </c>
      <c r="S275">
        <f t="shared" si="69"/>
        <v>1</v>
      </c>
    </row>
    <row r="276" spans="1:19" x14ac:dyDescent="0.25">
      <c r="A276" t="s">
        <v>289</v>
      </c>
      <c r="B276" s="5" t="str">
        <f>VLOOKUP(I276,KeyValues!$J$2:$K$1401,2)</f>
        <v>Rock Smash</v>
      </c>
      <c r="C276">
        <f t="shared" si="56"/>
        <v>7500</v>
      </c>
      <c r="D276">
        <f t="shared" si="57"/>
        <v>250</v>
      </c>
      <c r="E276">
        <f t="shared" si="58"/>
        <v>5</v>
      </c>
      <c r="F276" s="7" t="str">
        <f>VLOOKUP(E276,KeyValues!$A$2:$B306,2)</f>
        <v>TM &amp; HM</v>
      </c>
      <c r="G276">
        <f t="shared" si="59"/>
        <v>8</v>
      </c>
      <c r="H276" s="7" t="str">
        <f>VLOOKUP($G276,KeyValues!$S$2:$T$64,2)</f>
        <v>Song</v>
      </c>
      <c r="I276">
        <f t="shared" si="60"/>
        <v>290</v>
      </c>
      <c r="J276">
        <f t="shared" si="61"/>
        <v>29</v>
      </c>
      <c r="K276" s="8" t="str">
        <f>IF(OR($E276=9,$E276=5),VLOOKUP(J276,KeyValues!$D$2:$E$562,2),IF(AND($E276=14,NOT(VLOOKUP(J276,KeyValues!$D$2:$E$562,2) = 0)),"???",0))</f>
        <v>Rock Smash</v>
      </c>
      <c r="L276">
        <f t="shared" si="62"/>
        <v>0</v>
      </c>
      <c r="M276">
        <f t="shared" si="63"/>
        <v>0</v>
      </c>
      <c r="N276">
        <f t="shared" si="64"/>
        <v>3</v>
      </c>
      <c r="O276">
        <f t="shared" si="65"/>
        <v>9</v>
      </c>
      <c r="P276">
        <f t="shared" si="66"/>
        <v>3</v>
      </c>
      <c r="Q276">
        <f t="shared" si="67"/>
        <v>0</v>
      </c>
      <c r="R276" t="str">
        <f t="shared" si="68"/>
        <v>00000011</v>
      </c>
      <c r="S276">
        <f t="shared" si="69"/>
        <v>1</v>
      </c>
    </row>
    <row r="277" spans="1:19" x14ac:dyDescent="0.25">
      <c r="A277" t="s">
        <v>285</v>
      </c>
      <c r="B277" s="5" t="str">
        <f>VLOOKUP(I277,KeyValues!$J$2:$K$1401,2)</f>
        <v>Fly</v>
      </c>
      <c r="C277">
        <f t="shared" si="56"/>
        <v>7500</v>
      </c>
      <c r="D277">
        <f t="shared" si="57"/>
        <v>250</v>
      </c>
      <c r="E277">
        <f t="shared" si="58"/>
        <v>5</v>
      </c>
      <c r="F277" s="7" t="str">
        <f>VLOOKUP(E277,KeyValues!$A$2:$B302,2)</f>
        <v>TM &amp; HM</v>
      </c>
      <c r="G277">
        <f t="shared" si="59"/>
        <v>8</v>
      </c>
      <c r="H277" s="7" t="str">
        <f>VLOOKUP($G277,KeyValues!$S$2:$T$64,2)</f>
        <v>Song</v>
      </c>
      <c r="I277">
        <f t="shared" si="60"/>
        <v>286</v>
      </c>
      <c r="J277">
        <f t="shared" si="61"/>
        <v>153</v>
      </c>
      <c r="K277" s="8" t="str">
        <f>IF(OR($E277=9,$E277=5),VLOOKUP(J277,KeyValues!$D$2:$E$562,2),IF(AND($E277=14,NOT(VLOOKUP(J277,KeyValues!$D$2:$E$562,2) = 0)),"???",0))</f>
        <v>Fly</v>
      </c>
      <c r="L277">
        <f t="shared" si="62"/>
        <v>0</v>
      </c>
      <c r="M277">
        <f t="shared" si="63"/>
        <v>0</v>
      </c>
      <c r="N277">
        <f t="shared" si="64"/>
        <v>3</v>
      </c>
      <c r="O277">
        <f t="shared" si="65"/>
        <v>13</v>
      </c>
      <c r="P277">
        <f t="shared" si="66"/>
        <v>3</v>
      </c>
      <c r="Q277">
        <f t="shared" si="67"/>
        <v>0</v>
      </c>
      <c r="R277" t="str">
        <f t="shared" si="68"/>
        <v>00000011</v>
      </c>
      <c r="S277">
        <f t="shared" si="69"/>
        <v>1</v>
      </c>
    </row>
    <row r="278" spans="1:19" x14ac:dyDescent="0.25">
      <c r="A278" t="s">
        <v>290</v>
      </c>
      <c r="B278" s="5" t="str">
        <f>VLOOKUP(I278,KeyValues!$J$2:$K$1401,2)</f>
        <v>Waterfall</v>
      </c>
      <c r="C278">
        <f t="shared" si="56"/>
        <v>7500</v>
      </c>
      <c r="D278">
        <f t="shared" si="57"/>
        <v>250</v>
      </c>
      <c r="E278">
        <f t="shared" si="58"/>
        <v>5</v>
      </c>
      <c r="F278" s="7" t="str">
        <f>VLOOKUP(E278,KeyValues!$A$2:$B307,2)</f>
        <v>TM &amp; HM</v>
      </c>
      <c r="G278">
        <f t="shared" si="59"/>
        <v>8</v>
      </c>
      <c r="H278" s="7" t="str">
        <f>VLOOKUP($G278,KeyValues!$S$2:$T$64,2)</f>
        <v>Song</v>
      </c>
      <c r="I278">
        <f t="shared" si="60"/>
        <v>291</v>
      </c>
      <c r="J278">
        <f t="shared" si="61"/>
        <v>158</v>
      </c>
      <c r="K278" s="8" t="str">
        <f>IF(OR($E278=9,$E278=5),VLOOKUP(J278,KeyValues!$D$2:$E$562,2),IF(AND($E278=14,NOT(VLOOKUP(J278,KeyValues!$D$2:$E$562,2) = 0)),"???",0))</f>
        <v>Waterfall</v>
      </c>
      <c r="L278">
        <f t="shared" si="62"/>
        <v>0</v>
      </c>
      <c r="M278">
        <f t="shared" si="63"/>
        <v>0</v>
      </c>
      <c r="N278">
        <f t="shared" si="64"/>
        <v>3</v>
      </c>
      <c r="O278">
        <f t="shared" si="65"/>
        <v>13</v>
      </c>
      <c r="P278">
        <f t="shared" si="66"/>
        <v>3</v>
      </c>
      <c r="Q278">
        <f t="shared" si="67"/>
        <v>0</v>
      </c>
      <c r="R278" t="str">
        <f t="shared" si="68"/>
        <v>00000011</v>
      </c>
      <c r="S278">
        <f t="shared" si="69"/>
        <v>1</v>
      </c>
    </row>
    <row r="279" spans="1:19" x14ac:dyDescent="0.25">
      <c r="A279" t="s">
        <v>291</v>
      </c>
      <c r="B279" s="5" t="str">
        <f>VLOOKUP(I279,KeyValues!$J$2:$K$1401,2)</f>
        <v>Rock Climb</v>
      </c>
      <c r="C279">
        <f t="shared" si="56"/>
        <v>7500</v>
      </c>
      <c r="D279">
        <f t="shared" si="57"/>
        <v>250</v>
      </c>
      <c r="E279">
        <f t="shared" si="58"/>
        <v>5</v>
      </c>
      <c r="F279" s="7" t="str">
        <f>VLOOKUP(E279,KeyValues!$A$2:$B308,2)</f>
        <v>TM &amp; HM</v>
      </c>
      <c r="G279">
        <f t="shared" si="59"/>
        <v>8</v>
      </c>
      <c r="H279" s="7" t="str">
        <f>VLOOKUP($G279,KeyValues!$S$2:$T$64,2)</f>
        <v>Song</v>
      </c>
      <c r="I279">
        <f t="shared" si="60"/>
        <v>292</v>
      </c>
      <c r="J279">
        <f t="shared" si="61"/>
        <v>541</v>
      </c>
      <c r="K279" s="8" t="str">
        <f>IF(OR($E279=9,$E279=5),VLOOKUP(J279,KeyValues!$D$2:$E$562,2),IF(AND($E279=14,NOT(VLOOKUP(J279,KeyValues!$D$2:$E$562,2) = 0)),"???",0))</f>
        <v>Rock Climb</v>
      </c>
      <c r="L279">
        <f t="shared" si="62"/>
        <v>0</v>
      </c>
      <c r="M279">
        <f t="shared" si="63"/>
        <v>0</v>
      </c>
      <c r="N279">
        <f t="shared" si="64"/>
        <v>3</v>
      </c>
      <c r="O279">
        <f t="shared" si="65"/>
        <v>13</v>
      </c>
      <c r="P279">
        <f t="shared" si="66"/>
        <v>3</v>
      </c>
      <c r="Q279">
        <f t="shared" si="67"/>
        <v>0</v>
      </c>
      <c r="R279" t="str">
        <f t="shared" si="68"/>
        <v>00000011</v>
      </c>
      <c r="S279">
        <f t="shared" si="69"/>
        <v>1</v>
      </c>
    </row>
    <row r="280" spans="1:19" x14ac:dyDescent="0.25">
      <c r="A280" t="s">
        <v>182</v>
      </c>
      <c r="B280" s="5" t="str">
        <f>VLOOKUP(I280,KeyValues!$J$2:$K$1401,2)</f>
        <v>Poké</v>
      </c>
      <c r="C280">
        <f t="shared" si="56"/>
        <v>0</v>
      </c>
      <c r="D280">
        <f t="shared" si="57"/>
        <v>0</v>
      </c>
      <c r="E280">
        <f t="shared" si="58"/>
        <v>6</v>
      </c>
      <c r="F280" s="7" t="str">
        <f>VLOOKUP(E280,KeyValues!$A$2:$B199,2)</f>
        <v>Poke</v>
      </c>
      <c r="G280">
        <f t="shared" si="59"/>
        <v>6</v>
      </c>
      <c r="H280" s="7" t="str">
        <f>VLOOKUP($G280,KeyValues!$S$2:$T$64,2)</f>
        <v>Money</v>
      </c>
      <c r="I280">
        <f t="shared" si="60"/>
        <v>183</v>
      </c>
      <c r="J280">
        <f t="shared" si="61"/>
        <v>0</v>
      </c>
      <c r="K280" s="8">
        <f>IF(OR($E280=9,$E280=5),VLOOKUP(J280,KeyValues!$D$2:$E$562,2),IF(AND($E280=14,NOT(VLOOKUP(J280,KeyValues!$D$2:$E$562,2) = 0)),"???",0))</f>
        <v>0</v>
      </c>
      <c r="L280">
        <f t="shared" si="62"/>
        <v>0</v>
      </c>
      <c r="M280">
        <f t="shared" si="63"/>
        <v>0</v>
      </c>
      <c r="N280">
        <f t="shared" si="64"/>
        <v>3</v>
      </c>
      <c r="O280">
        <f t="shared" si="65"/>
        <v>7</v>
      </c>
      <c r="P280">
        <f t="shared" si="66"/>
        <v>3</v>
      </c>
      <c r="Q280">
        <f t="shared" si="67"/>
        <v>0</v>
      </c>
      <c r="R280" t="str">
        <f t="shared" si="68"/>
        <v>00000011</v>
      </c>
      <c r="S280">
        <f t="shared" si="69"/>
        <v>1</v>
      </c>
    </row>
    <row r="281" spans="1:19" x14ac:dyDescent="0.25">
      <c r="A281" t="s">
        <v>168</v>
      </c>
      <c r="B281" s="5" t="str">
        <f>VLOOKUP(I281,KeyValues!$J$2:$K$1401,2)</f>
        <v>Prize Ticket</v>
      </c>
      <c r="C281">
        <f t="shared" si="56"/>
        <v>1000</v>
      </c>
      <c r="D281">
        <f t="shared" si="57"/>
        <v>1</v>
      </c>
      <c r="E281">
        <f t="shared" si="58"/>
        <v>8</v>
      </c>
      <c r="F281" s="7" t="str">
        <f>VLOOKUP(E281,KeyValues!$A$2:$B185,2)</f>
        <v>Evo. + Misc.</v>
      </c>
      <c r="G281">
        <f t="shared" si="59"/>
        <v>27</v>
      </c>
      <c r="H281" s="7" t="str">
        <f>VLOOKUP($G281,KeyValues!$S$2:$T$64,2)</f>
        <v>Tag</v>
      </c>
      <c r="I281">
        <f t="shared" si="60"/>
        <v>169</v>
      </c>
      <c r="J281">
        <f t="shared" si="61"/>
        <v>0</v>
      </c>
      <c r="K281" s="8">
        <f>IF(OR($E281=9,$E281=5),VLOOKUP(J281,KeyValues!$D$2:$E$562,2),IF(AND($E281=14,NOT(VLOOKUP(J281,KeyValues!$D$2:$E$562,2) = 0)),"???",0))</f>
        <v>0</v>
      </c>
      <c r="L281">
        <f t="shared" si="62"/>
        <v>16</v>
      </c>
      <c r="M281">
        <f t="shared" si="63"/>
        <v>16</v>
      </c>
      <c r="N281">
        <f t="shared" si="64"/>
        <v>1</v>
      </c>
      <c r="O281">
        <f t="shared" si="65"/>
        <v>8</v>
      </c>
      <c r="P281">
        <f t="shared" si="66"/>
        <v>1</v>
      </c>
      <c r="Q281">
        <f t="shared" si="67"/>
        <v>0</v>
      </c>
      <c r="R281" t="str">
        <f t="shared" si="68"/>
        <v>00000001</v>
      </c>
      <c r="S281">
        <f t="shared" si="69"/>
        <v>1</v>
      </c>
    </row>
    <row r="282" spans="1:19" x14ac:dyDescent="0.25">
      <c r="A282" t="s">
        <v>171</v>
      </c>
      <c r="B282" s="5" t="str">
        <f>VLOOKUP(I282,KeyValues!$J$2:$K$1401,2)</f>
        <v>Prism Ticket</v>
      </c>
      <c r="C282">
        <f t="shared" si="56"/>
        <v>1000</v>
      </c>
      <c r="D282">
        <f t="shared" si="57"/>
        <v>1</v>
      </c>
      <c r="E282">
        <f t="shared" si="58"/>
        <v>8</v>
      </c>
      <c r="F282" s="7" t="str">
        <f>VLOOKUP(E282,KeyValues!$A$2:$B188,2)</f>
        <v>Evo. + Misc.</v>
      </c>
      <c r="G282">
        <f t="shared" si="59"/>
        <v>27</v>
      </c>
      <c r="H282" s="7" t="str">
        <f>VLOOKUP($G282,KeyValues!$S$2:$T$64,2)</f>
        <v>Tag</v>
      </c>
      <c r="I282">
        <f t="shared" si="60"/>
        <v>172</v>
      </c>
      <c r="J282">
        <f t="shared" si="61"/>
        <v>0</v>
      </c>
      <c r="K282" s="8">
        <f>IF(OR($E282=9,$E282=5),VLOOKUP(J282,KeyValues!$D$2:$E$562,2),IF(AND($E282=14,NOT(VLOOKUP(J282,KeyValues!$D$2:$E$562,2) = 0)),"???",0))</f>
        <v>0</v>
      </c>
      <c r="L282">
        <f t="shared" si="62"/>
        <v>19</v>
      </c>
      <c r="M282">
        <f t="shared" si="63"/>
        <v>19</v>
      </c>
      <c r="N282">
        <f t="shared" si="64"/>
        <v>4</v>
      </c>
      <c r="O282">
        <f t="shared" si="65"/>
        <v>8</v>
      </c>
      <c r="P282">
        <f t="shared" si="66"/>
        <v>1</v>
      </c>
      <c r="Q282">
        <f t="shared" si="67"/>
        <v>0</v>
      </c>
      <c r="R282" t="str">
        <f t="shared" si="68"/>
        <v>00000001</v>
      </c>
      <c r="S282">
        <f t="shared" si="69"/>
        <v>1</v>
      </c>
    </row>
    <row r="283" spans="1:19" x14ac:dyDescent="0.25">
      <c r="A283" t="s">
        <v>170</v>
      </c>
      <c r="B283" s="5" t="str">
        <f>VLOOKUP(I283,KeyValues!$J$2:$K$1401,2)</f>
        <v>Gold Ticket</v>
      </c>
      <c r="C283">
        <f t="shared" si="56"/>
        <v>1000</v>
      </c>
      <c r="D283">
        <f t="shared" si="57"/>
        <v>1</v>
      </c>
      <c r="E283">
        <f t="shared" si="58"/>
        <v>8</v>
      </c>
      <c r="F283" s="7" t="str">
        <f>VLOOKUP(E283,KeyValues!$A$2:$B187,2)</f>
        <v>Evo. + Misc.</v>
      </c>
      <c r="G283">
        <f t="shared" si="59"/>
        <v>27</v>
      </c>
      <c r="H283" s="7" t="str">
        <f>VLOOKUP($G283,KeyValues!$S$2:$T$64,2)</f>
        <v>Tag</v>
      </c>
      <c r="I283">
        <f t="shared" si="60"/>
        <v>171</v>
      </c>
      <c r="J283">
        <f t="shared" si="61"/>
        <v>0</v>
      </c>
      <c r="K283" s="8">
        <f>IF(OR($E283=9,$E283=5),VLOOKUP(J283,KeyValues!$D$2:$E$562,2),IF(AND($E283=14,NOT(VLOOKUP(J283,KeyValues!$D$2:$E$562,2) = 0)),"???",0))</f>
        <v>0</v>
      </c>
      <c r="L283">
        <f t="shared" si="62"/>
        <v>18</v>
      </c>
      <c r="M283">
        <f t="shared" si="63"/>
        <v>18</v>
      </c>
      <c r="N283">
        <f t="shared" si="64"/>
        <v>5</v>
      </c>
      <c r="O283">
        <f t="shared" si="65"/>
        <v>8</v>
      </c>
      <c r="P283">
        <f t="shared" si="66"/>
        <v>1</v>
      </c>
      <c r="Q283">
        <f t="shared" si="67"/>
        <v>0</v>
      </c>
      <c r="R283" t="str">
        <f t="shared" si="68"/>
        <v>00000001</v>
      </c>
      <c r="S283">
        <f t="shared" si="69"/>
        <v>1</v>
      </c>
    </row>
    <row r="284" spans="1:19" x14ac:dyDescent="0.25">
      <c r="A284" t="s">
        <v>169</v>
      </c>
      <c r="B284" s="5" t="str">
        <f>VLOOKUP(I284,KeyValues!$J$2:$K$1401,2)</f>
        <v>Silver Ticket</v>
      </c>
      <c r="C284">
        <f t="shared" si="56"/>
        <v>1000</v>
      </c>
      <c r="D284">
        <f t="shared" si="57"/>
        <v>1</v>
      </c>
      <c r="E284">
        <f t="shared" si="58"/>
        <v>8</v>
      </c>
      <c r="F284" s="7" t="str">
        <f>VLOOKUP(E284,KeyValues!$A$2:$B186,2)</f>
        <v>Evo. + Misc.</v>
      </c>
      <c r="G284">
        <f t="shared" si="59"/>
        <v>27</v>
      </c>
      <c r="H284" s="7" t="str">
        <f>VLOOKUP($G284,KeyValues!$S$2:$T$64,2)</f>
        <v>Tag</v>
      </c>
      <c r="I284">
        <f t="shared" si="60"/>
        <v>170</v>
      </c>
      <c r="J284">
        <f t="shared" si="61"/>
        <v>0</v>
      </c>
      <c r="K284" s="8">
        <f>IF(OR($E284=9,$E284=5),VLOOKUP(J284,KeyValues!$D$2:$E$562,2),IF(AND($E284=14,NOT(VLOOKUP(J284,KeyValues!$D$2:$E$562,2) = 0)),"???",0))</f>
        <v>0</v>
      </c>
      <c r="L284">
        <f t="shared" si="62"/>
        <v>17</v>
      </c>
      <c r="M284">
        <f t="shared" si="63"/>
        <v>17</v>
      </c>
      <c r="N284">
        <f t="shared" si="64"/>
        <v>10</v>
      </c>
      <c r="O284">
        <f t="shared" si="65"/>
        <v>8</v>
      </c>
      <c r="P284">
        <f t="shared" si="66"/>
        <v>1</v>
      </c>
      <c r="Q284">
        <f t="shared" si="67"/>
        <v>0</v>
      </c>
      <c r="R284" t="str">
        <f t="shared" si="68"/>
        <v>00000001</v>
      </c>
      <c r="S284">
        <f t="shared" si="69"/>
        <v>1</v>
      </c>
    </row>
    <row r="285" spans="1:19" x14ac:dyDescent="0.25">
      <c r="A285" t="s">
        <v>139</v>
      </c>
      <c r="B285" s="5" t="str">
        <f>VLOOKUP(I285,KeyValues!$J$2:$K$1401,2)</f>
        <v>King's Rock</v>
      </c>
      <c r="C285">
        <f t="shared" si="56"/>
        <v>1000</v>
      </c>
      <c r="D285">
        <f t="shared" si="57"/>
        <v>1</v>
      </c>
      <c r="E285">
        <f t="shared" si="58"/>
        <v>8</v>
      </c>
      <c r="F285" s="7" t="str">
        <f>VLOOKUP(E285,KeyValues!$A$2:$B156,2)</f>
        <v>Evo. + Misc.</v>
      </c>
      <c r="G285">
        <f t="shared" si="59"/>
        <v>5</v>
      </c>
      <c r="H285" s="7" t="str">
        <f>VLOOKUP($G285,KeyValues!$S$2:$T$64,2)</f>
        <v>Cute Box</v>
      </c>
      <c r="I285">
        <f t="shared" si="60"/>
        <v>140</v>
      </c>
      <c r="J285">
        <f t="shared" si="61"/>
        <v>0</v>
      </c>
      <c r="K285" s="8">
        <f>IF(OR($E285=9,$E285=5),VLOOKUP(J285,KeyValues!$D$2:$E$562,2),IF(AND($E285=14,NOT(VLOOKUP(J285,KeyValues!$D$2:$E$562,2) = 0)),"???",0))</f>
        <v>0</v>
      </c>
      <c r="L285">
        <f t="shared" si="62"/>
        <v>0</v>
      </c>
      <c r="M285">
        <f t="shared" si="63"/>
        <v>0</v>
      </c>
      <c r="N285">
        <f t="shared" si="64"/>
        <v>0</v>
      </c>
      <c r="O285">
        <f t="shared" si="65"/>
        <v>8</v>
      </c>
      <c r="P285">
        <f t="shared" si="66"/>
        <v>3</v>
      </c>
      <c r="Q285">
        <f t="shared" si="67"/>
        <v>0</v>
      </c>
      <c r="R285" t="str">
        <f t="shared" si="68"/>
        <v>00000011</v>
      </c>
      <c r="S285">
        <f t="shared" si="69"/>
        <v>1</v>
      </c>
    </row>
    <row r="286" spans="1:19" x14ac:dyDescent="0.25">
      <c r="A286" t="s">
        <v>155</v>
      </c>
      <c r="B286" s="5" t="str">
        <f>VLOOKUP(I286,KeyValues!$J$2:$K$1401,2)</f>
        <v>Razor Claw</v>
      </c>
      <c r="C286">
        <f t="shared" si="56"/>
        <v>1000</v>
      </c>
      <c r="D286">
        <f t="shared" si="57"/>
        <v>1</v>
      </c>
      <c r="E286">
        <f t="shared" si="58"/>
        <v>8</v>
      </c>
      <c r="F286" s="7" t="str">
        <f>VLOOKUP(E286,KeyValues!$A$2:$B172,2)</f>
        <v>Evo. + Misc.</v>
      </c>
      <c r="G286">
        <f t="shared" si="59"/>
        <v>5</v>
      </c>
      <c r="H286" s="7" t="str">
        <f>VLOOKUP($G286,KeyValues!$S$2:$T$64,2)</f>
        <v>Cute Box</v>
      </c>
      <c r="I286">
        <f t="shared" si="60"/>
        <v>156</v>
      </c>
      <c r="J286">
        <f t="shared" si="61"/>
        <v>0</v>
      </c>
      <c r="K286" s="8">
        <f>IF(OR($E286=9,$E286=5),VLOOKUP(J286,KeyValues!$D$2:$E$562,2),IF(AND($E286=14,NOT(VLOOKUP(J286,KeyValues!$D$2:$E$562,2) = 0)),"???",0))</f>
        <v>0</v>
      </c>
      <c r="L286">
        <f t="shared" si="62"/>
        <v>3</v>
      </c>
      <c r="M286">
        <f t="shared" si="63"/>
        <v>3</v>
      </c>
      <c r="N286">
        <f t="shared" si="64"/>
        <v>0</v>
      </c>
      <c r="O286">
        <f t="shared" si="65"/>
        <v>8</v>
      </c>
      <c r="P286">
        <f t="shared" si="66"/>
        <v>3</v>
      </c>
      <c r="Q286">
        <f t="shared" si="67"/>
        <v>0</v>
      </c>
      <c r="R286" t="str">
        <f t="shared" si="68"/>
        <v>00000011</v>
      </c>
      <c r="S286">
        <f t="shared" si="69"/>
        <v>1</v>
      </c>
    </row>
    <row r="287" spans="1:19" x14ac:dyDescent="0.25">
      <c r="A287" t="s">
        <v>179</v>
      </c>
      <c r="B287" s="5" t="str">
        <f>VLOOKUP(I287,KeyValues!$J$2:$K$1401,2)</f>
        <v>Sky Gift</v>
      </c>
      <c r="C287">
        <f t="shared" si="56"/>
        <v>8000</v>
      </c>
      <c r="D287">
        <f t="shared" si="57"/>
        <v>1</v>
      </c>
      <c r="E287">
        <f t="shared" si="58"/>
        <v>8</v>
      </c>
      <c r="F287" s="7" t="str">
        <f>VLOOKUP(E287,KeyValues!$A$2:$B196,2)</f>
        <v>Evo. + Misc.</v>
      </c>
      <c r="G287">
        <f t="shared" si="59"/>
        <v>5</v>
      </c>
      <c r="H287" s="7" t="str">
        <f>VLOOKUP($G287,KeyValues!$S$2:$T$64,2)</f>
        <v>Cute Box</v>
      </c>
      <c r="I287">
        <f t="shared" si="60"/>
        <v>180</v>
      </c>
      <c r="J287">
        <f t="shared" si="61"/>
        <v>0</v>
      </c>
      <c r="K287" s="8">
        <f>IF(OR($E287=9,$E287=5),VLOOKUP(J287,KeyValues!$D$2:$E$562,2),IF(AND($E287=14,NOT(VLOOKUP(J287,KeyValues!$D$2:$E$562,2) = 0)),"???",0))</f>
        <v>0</v>
      </c>
      <c r="L287">
        <f t="shared" si="62"/>
        <v>0</v>
      </c>
      <c r="M287">
        <f t="shared" si="63"/>
        <v>0</v>
      </c>
      <c r="N287">
        <f t="shared" si="64"/>
        <v>0</v>
      </c>
      <c r="O287">
        <f t="shared" si="65"/>
        <v>10</v>
      </c>
      <c r="P287">
        <f t="shared" si="66"/>
        <v>3</v>
      </c>
      <c r="Q287">
        <f t="shared" si="67"/>
        <v>0</v>
      </c>
      <c r="R287" t="str">
        <f t="shared" si="68"/>
        <v>00000011</v>
      </c>
      <c r="S287">
        <f t="shared" si="69"/>
        <v>1</v>
      </c>
    </row>
    <row r="288" spans="1:19" x14ac:dyDescent="0.25">
      <c r="A288" t="s">
        <v>152</v>
      </c>
      <c r="B288" s="5" t="str">
        <f>VLOOKUP(I288,KeyValues!$J$2:$K$1401,2)</f>
        <v>Protector</v>
      </c>
      <c r="C288">
        <f t="shared" si="56"/>
        <v>1000</v>
      </c>
      <c r="D288">
        <f t="shared" si="57"/>
        <v>1</v>
      </c>
      <c r="E288">
        <f t="shared" si="58"/>
        <v>8</v>
      </c>
      <c r="F288" s="7" t="str">
        <f>VLOOKUP(E288,KeyValues!$A$2:$B169,2)</f>
        <v>Evo. + Misc.</v>
      </c>
      <c r="G288">
        <f t="shared" si="59"/>
        <v>5</v>
      </c>
      <c r="H288" s="7" t="str">
        <f>VLOOKUP($G288,KeyValues!$S$2:$T$64,2)</f>
        <v>Cute Box</v>
      </c>
      <c r="I288">
        <f t="shared" si="60"/>
        <v>153</v>
      </c>
      <c r="J288">
        <f t="shared" si="61"/>
        <v>0</v>
      </c>
      <c r="K288" s="8">
        <f>IF(OR($E288=9,$E288=5),VLOOKUP(J288,KeyValues!$D$2:$E$562,2),IF(AND($E288=14,NOT(VLOOKUP(J288,KeyValues!$D$2:$E$562,2) = 0)),"???",0))</f>
        <v>0</v>
      </c>
      <c r="L288">
        <f t="shared" si="62"/>
        <v>2</v>
      </c>
      <c r="M288">
        <f t="shared" si="63"/>
        <v>2</v>
      </c>
      <c r="N288">
        <f t="shared" si="64"/>
        <v>1</v>
      </c>
      <c r="O288">
        <f t="shared" si="65"/>
        <v>8</v>
      </c>
      <c r="P288">
        <f t="shared" si="66"/>
        <v>3</v>
      </c>
      <c r="Q288">
        <f t="shared" si="67"/>
        <v>0</v>
      </c>
      <c r="R288" t="str">
        <f t="shared" si="68"/>
        <v>00000011</v>
      </c>
      <c r="S288">
        <f t="shared" si="69"/>
        <v>1</v>
      </c>
    </row>
    <row r="289" spans="1:19" x14ac:dyDescent="0.25">
      <c r="A289" t="s">
        <v>142</v>
      </c>
      <c r="B289" s="5" t="str">
        <f>VLOOKUP(I289,KeyValues!$J$2:$K$1401,2)</f>
        <v>Deepseatooth</v>
      </c>
      <c r="C289">
        <f t="shared" si="56"/>
        <v>1000</v>
      </c>
      <c r="D289">
        <f t="shared" si="57"/>
        <v>1</v>
      </c>
      <c r="E289">
        <f t="shared" si="58"/>
        <v>8</v>
      </c>
      <c r="F289" s="7" t="str">
        <f>VLOOKUP(E289,KeyValues!$A$2:$B159,2)</f>
        <v>Evo. + Misc.</v>
      </c>
      <c r="G289">
        <f t="shared" si="59"/>
        <v>5</v>
      </c>
      <c r="H289" s="7" t="str">
        <f>VLOOKUP($G289,KeyValues!$S$2:$T$64,2)</f>
        <v>Cute Box</v>
      </c>
      <c r="I289">
        <f t="shared" si="60"/>
        <v>143</v>
      </c>
      <c r="J289">
        <f t="shared" si="61"/>
        <v>0</v>
      </c>
      <c r="K289" s="8">
        <f>IF(OR($E289=9,$E289=5),VLOOKUP(J289,KeyValues!$D$2:$E$562,2),IF(AND($E289=14,NOT(VLOOKUP(J289,KeyValues!$D$2:$E$562,2) = 0)),"???",0))</f>
        <v>0</v>
      </c>
      <c r="L289">
        <f t="shared" si="62"/>
        <v>0</v>
      </c>
      <c r="M289">
        <f t="shared" si="63"/>
        <v>0</v>
      </c>
      <c r="N289">
        <f t="shared" si="64"/>
        <v>2</v>
      </c>
      <c r="O289">
        <f t="shared" si="65"/>
        <v>8</v>
      </c>
      <c r="P289">
        <f t="shared" si="66"/>
        <v>3</v>
      </c>
      <c r="Q289">
        <f t="shared" si="67"/>
        <v>0</v>
      </c>
      <c r="R289" t="str">
        <f t="shared" si="68"/>
        <v>00000011</v>
      </c>
      <c r="S289">
        <f t="shared" si="69"/>
        <v>1</v>
      </c>
    </row>
    <row r="290" spans="1:19" x14ac:dyDescent="0.25">
      <c r="A290" t="s">
        <v>156</v>
      </c>
      <c r="B290" s="5" t="str">
        <f>VLOOKUP(I290,KeyValues!$J$2:$K$1401,2)</f>
        <v>Electirizer</v>
      </c>
      <c r="C290">
        <f t="shared" si="56"/>
        <v>1000</v>
      </c>
      <c r="D290">
        <f t="shared" si="57"/>
        <v>1</v>
      </c>
      <c r="E290">
        <f t="shared" si="58"/>
        <v>8</v>
      </c>
      <c r="F290" s="7" t="str">
        <f>VLOOKUP(E290,KeyValues!$A$2:$B173,2)</f>
        <v>Evo. + Misc.</v>
      </c>
      <c r="G290">
        <f t="shared" si="59"/>
        <v>5</v>
      </c>
      <c r="H290" s="7" t="str">
        <f>VLOOKUP($G290,KeyValues!$S$2:$T$64,2)</f>
        <v>Cute Box</v>
      </c>
      <c r="I290">
        <f t="shared" si="60"/>
        <v>157</v>
      </c>
      <c r="J290">
        <f t="shared" si="61"/>
        <v>0</v>
      </c>
      <c r="K290" s="8">
        <f>IF(OR($E290=9,$E290=5),VLOOKUP(J290,KeyValues!$D$2:$E$562,2),IF(AND($E290=14,NOT(VLOOKUP(J290,KeyValues!$D$2:$E$562,2) = 0)),"???",0))</f>
        <v>0</v>
      </c>
      <c r="L290">
        <f t="shared" si="62"/>
        <v>4</v>
      </c>
      <c r="M290">
        <f t="shared" si="63"/>
        <v>4</v>
      </c>
      <c r="N290">
        <f t="shared" si="64"/>
        <v>3</v>
      </c>
      <c r="O290">
        <f t="shared" si="65"/>
        <v>8</v>
      </c>
      <c r="P290">
        <f t="shared" si="66"/>
        <v>3</v>
      </c>
      <c r="Q290">
        <f t="shared" si="67"/>
        <v>0</v>
      </c>
      <c r="R290" t="str">
        <f t="shared" si="68"/>
        <v>00000011</v>
      </c>
      <c r="S290">
        <f t="shared" si="69"/>
        <v>1</v>
      </c>
    </row>
    <row r="291" spans="1:19" x14ac:dyDescent="0.25">
      <c r="A291" t="s">
        <v>185</v>
      </c>
      <c r="B291" s="5" t="str">
        <f>VLOOKUP(I291,KeyValues!$J$2:$K$1401,2)</f>
        <v>Lost Loot</v>
      </c>
      <c r="C291">
        <f t="shared" si="56"/>
        <v>9999</v>
      </c>
      <c r="D291">
        <f t="shared" si="57"/>
        <v>4000</v>
      </c>
      <c r="E291">
        <f t="shared" si="58"/>
        <v>8</v>
      </c>
      <c r="F291" s="7" t="str">
        <f>VLOOKUP(E291,KeyValues!$A$2:$B202,2)</f>
        <v>Evo. + Misc.</v>
      </c>
      <c r="G291">
        <f t="shared" si="59"/>
        <v>5</v>
      </c>
      <c r="H291" s="7" t="str">
        <f>VLOOKUP($G291,KeyValues!$S$2:$T$64,2)</f>
        <v>Cute Box</v>
      </c>
      <c r="I291">
        <f t="shared" si="60"/>
        <v>186</v>
      </c>
      <c r="J291">
        <f t="shared" si="61"/>
        <v>0</v>
      </c>
      <c r="K291" s="8">
        <f>IF(OR($E291=9,$E291=5),VLOOKUP(J291,KeyValues!$D$2:$E$562,2),IF(AND($E291=14,NOT(VLOOKUP(J291,KeyValues!$D$2:$E$562,2) = 0)),"???",0))</f>
        <v>0</v>
      </c>
      <c r="L291">
        <f t="shared" si="62"/>
        <v>0</v>
      </c>
      <c r="M291">
        <f t="shared" si="63"/>
        <v>0</v>
      </c>
      <c r="N291">
        <f t="shared" si="64"/>
        <v>3</v>
      </c>
      <c r="O291">
        <f t="shared" si="65"/>
        <v>8</v>
      </c>
      <c r="P291">
        <f t="shared" si="66"/>
        <v>3</v>
      </c>
      <c r="Q291">
        <f t="shared" si="67"/>
        <v>0</v>
      </c>
      <c r="R291" t="str">
        <f t="shared" si="68"/>
        <v>00000011</v>
      </c>
      <c r="S291">
        <f t="shared" si="69"/>
        <v>1</v>
      </c>
    </row>
    <row r="292" spans="1:19" x14ac:dyDescent="0.25">
      <c r="A292" t="s">
        <v>151</v>
      </c>
      <c r="B292" s="5" t="str">
        <f>VLOOKUP(I292,KeyValues!$J$2:$K$1401,2)</f>
        <v>Dubious Disc</v>
      </c>
      <c r="C292">
        <f t="shared" si="56"/>
        <v>1000</v>
      </c>
      <c r="D292">
        <f t="shared" si="57"/>
        <v>1</v>
      </c>
      <c r="E292">
        <f t="shared" si="58"/>
        <v>8</v>
      </c>
      <c r="F292" s="7" t="str">
        <f>VLOOKUP(E292,KeyValues!$A$2:$B168,2)</f>
        <v>Evo. + Misc.</v>
      </c>
      <c r="G292">
        <f t="shared" si="59"/>
        <v>5</v>
      </c>
      <c r="H292" s="7" t="str">
        <f>VLOOKUP($G292,KeyValues!$S$2:$T$64,2)</f>
        <v>Cute Box</v>
      </c>
      <c r="I292">
        <f t="shared" si="60"/>
        <v>152</v>
      </c>
      <c r="J292">
        <f t="shared" si="61"/>
        <v>0</v>
      </c>
      <c r="K292" s="8">
        <f>IF(OR($E292=9,$E292=5),VLOOKUP(J292,KeyValues!$D$2:$E$562,2),IF(AND($E292=14,NOT(VLOOKUP(J292,KeyValues!$D$2:$E$562,2) = 0)),"???",0))</f>
        <v>0</v>
      </c>
      <c r="L292">
        <f t="shared" si="62"/>
        <v>1</v>
      </c>
      <c r="M292">
        <f t="shared" si="63"/>
        <v>1</v>
      </c>
      <c r="N292">
        <f t="shared" si="64"/>
        <v>4</v>
      </c>
      <c r="O292">
        <f t="shared" si="65"/>
        <v>8</v>
      </c>
      <c r="P292">
        <f t="shared" si="66"/>
        <v>3</v>
      </c>
      <c r="Q292">
        <f t="shared" si="67"/>
        <v>0</v>
      </c>
      <c r="R292" t="str">
        <f t="shared" si="68"/>
        <v>00000011</v>
      </c>
      <c r="S292">
        <f t="shared" si="69"/>
        <v>1</v>
      </c>
    </row>
    <row r="293" spans="1:19" x14ac:dyDescent="0.25">
      <c r="A293" t="s">
        <v>157</v>
      </c>
      <c r="B293" s="5" t="str">
        <f>VLOOKUP(I293,KeyValues!$J$2:$K$1401,2)</f>
        <v>Magmarizer</v>
      </c>
      <c r="C293">
        <f t="shared" si="56"/>
        <v>1000</v>
      </c>
      <c r="D293">
        <f t="shared" si="57"/>
        <v>1</v>
      </c>
      <c r="E293">
        <f t="shared" si="58"/>
        <v>8</v>
      </c>
      <c r="F293" s="7" t="str">
        <f>VLOOKUP(E293,KeyValues!$A$2:$B174,2)</f>
        <v>Evo. + Misc.</v>
      </c>
      <c r="G293">
        <f t="shared" si="59"/>
        <v>5</v>
      </c>
      <c r="H293" s="7" t="str">
        <f>VLOOKUP($G293,KeyValues!$S$2:$T$64,2)</f>
        <v>Cute Box</v>
      </c>
      <c r="I293">
        <f t="shared" si="60"/>
        <v>158</v>
      </c>
      <c r="J293">
        <f t="shared" si="61"/>
        <v>0</v>
      </c>
      <c r="K293" s="8">
        <f>IF(OR($E293=9,$E293=5),VLOOKUP(J293,KeyValues!$D$2:$E$562,2),IF(AND($E293=14,NOT(VLOOKUP(J293,KeyValues!$D$2:$E$562,2) = 0)),"???",0))</f>
        <v>0</v>
      </c>
      <c r="L293">
        <f t="shared" si="62"/>
        <v>5</v>
      </c>
      <c r="M293">
        <f t="shared" si="63"/>
        <v>5</v>
      </c>
      <c r="N293">
        <f t="shared" si="64"/>
        <v>6</v>
      </c>
      <c r="O293">
        <f t="shared" si="65"/>
        <v>8</v>
      </c>
      <c r="P293">
        <f t="shared" si="66"/>
        <v>3</v>
      </c>
      <c r="Q293">
        <f t="shared" si="67"/>
        <v>0</v>
      </c>
      <c r="R293" t="str">
        <f t="shared" si="68"/>
        <v>00000011</v>
      </c>
      <c r="S293">
        <f t="shared" si="69"/>
        <v>1</v>
      </c>
    </row>
    <row r="294" spans="1:19" x14ac:dyDescent="0.25">
      <c r="A294" t="s">
        <v>153</v>
      </c>
      <c r="B294" s="5" t="str">
        <f>VLOOKUP(I294,KeyValues!$J$2:$K$1401,2)</f>
        <v>Reaper Cloth</v>
      </c>
      <c r="C294">
        <f t="shared" si="56"/>
        <v>1000</v>
      </c>
      <c r="D294">
        <f t="shared" si="57"/>
        <v>1</v>
      </c>
      <c r="E294">
        <f t="shared" si="58"/>
        <v>8</v>
      </c>
      <c r="F294" s="7" t="str">
        <f>VLOOKUP(E294,KeyValues!$A$2:$B170,2)</f>
        <v>Evo. + Misc.</v>
      </c>
      <c r="G294">
        <f t="shared" si="59"/>
        <v>5</v>
      </c>
      <c r="H294" s="7" t="str">
        <f>VLOOKUP($G294,KeyValues!$S$2:$T$64,2)</f>
        <v>Cute Box</v>
      </c>
      <c r="I294">
        <f t="shared" si="60"/>
        <v>154</v>
      </c>
      <c r="J294">
        <f t="shared" si="61"/>
        <v>0</v>
      </c>
      <c r="K294" s="8">
        <f>IF(OR($E294=9,$E294=5),VLOOKUP(J294,KeyValues!$D$2:$E$562,2),IF(AND($E294=14,NOT(VLOOKUP(J294,KeyValues!$D$2:$E$562,2) = 0)),"???",0))</f>
        <v>0</v>
      </c>
      <c r="L294">
        <f t="shared" si="62"/>
        <v>3</v>
      </c>
      <c r="M294">
        <f t="shared" si="63"/>
        <v>3</v>
      </c>
      <c r="N294">
        <f t="shared" si="64"/>
        <v>7</v>
      </c>
      <c r="O294">
        <f t="shared" si="65"/>
        <v>8</v>
      </c>
      <c r="P294">
        <f t="shared" si="66"/>
        <v>3</v>
      </c>
      <c r="Q294">
        <f t="shared" si="67"/>
        <v>0</v>
      </c>
      <c r="R294" t="str">
        <f t="shared" si="68"/>
        <v>00000011</v>
      </c>
      <c r="S294">
        <f t="shared" si="69"/>
        <v>1</v>
      </c>
    </row>
    <row r="295" spans="1:19" x14ac:dyDescent="0.25">
      <c r="A295" t="s">
        <v>154</v>
      </c>
      <c r="B295" s="5" t="str">
        <f>VLOOKUP(I295,KeyValues!$J$2:$K$1401,2)</f>
        <v>Razor Fang</v>
      </c>
      <c r="C295">
        <f t="shared" si="56"/>
        <v>1000</v>
      </c>
      <c r="D295">
        <f t="shared" si="57"/>
        <v>1</v>
      </c>
      <c r="E295">
        <f t="shared" si="58"/>
        <v>8</v>
      </c>
      <c r="F295" s="7" t="str">
        <f>VLOOKUP(E295,KeyValues!$A$2:$B171,2)</f>
        <v>Evo. + Misc.</v>
      </c>
      <c r="G295">
        <f t="shared" si="59"/>
        <v>5</v>
      </c>
      <c r="H295" s="7" t="str">
        <f>VLOOKUP($G295,KeyValues!$S$2:$T$64,2)</f>
        <v>Cute Box</v>
      </c>
      <c r="I295">
        <f t="shared" si="60"/>
        <v>155</v>
      </c>
      <c r="J295">
        <f t="shared" si="61"/>
        <v>0</v>
      </c>
      <c r="K295" s="8">
        <f>IF(OR($E295=9,$E295=5),VLOOKUP(J295,KeyValues!$D$2:$E$562,2),IF(AND($E295=14,NOT(VLOOKUP(J295,KeyValues!$D$2:$E$562,2) = 0)),"???",0))</f>
        <v>0</v>
      </c>
      <c r="L295">
        <f t="shared" si="62"/>
        <v>3</v>
      </c>
      <c r="M295">
        <f t="shared" si="63"/>
        <v>3</v>
      </c>
      <c r="N295">
        <f t="shared" si="64"/>
        <v>8</v>
      </c>
      <c r="O295">
        <f t="shared" si="65"/>
        <v>8</v>
      </c>
      <c r="P295">
        <f t="shared" si="66"/>
        <v>3</v>
      </c>
      <c r="Q295">
        <f t="shared" si="67"/>
        <v>0</v>
      </c>
      <c r="R295" t="str">
        <f t="shared" si="68"/>
        <v>00000011</v>
      </c>
      <c r="S295">
        <f t="shared" si="69"/>
        <v>1</v>
      </c>
    </row>
    <row r="296" spans="1:19" x14ac:dyDescent="0.25">
      <c r="A296" t="s">
        <v>150</v>
      </c>
      <c r="B296" s="5" t="str">
        <f>VLOOKUP(I296,KeyValues!$J$2:$K$1401,2)</f>
        <v>Link Cable</v>
      </c>
      <c r="C296">
        <f t="shared" si="56"/>
        <v>1000</v>
      </c>
      <c r="D296">
        <f t="shared" si="57"/>
        <v>1</v>
      </c>
      <c r="E296">
        <f t="shared" si="58"/>
        <v>8</v>
      </c>
      <c r="F296" s="7" t="str">
        <f>VLOOKUP(E296,KeyValues!$A$2:$B167,2)</f>
        <v>Evo. + Misc.</v>
      </c>
      <c r="G296">
        <f t="shared" si="59"/>
        <v>5</v>
      </c>
      <c r="H296" s="7" t="str">
        <f>VLOOKUP($G296,KeyValues!$S$2:$T$64,2)</f>
        <v>Cute Box</v>
      </c>
      <c r="I296">
        <f t="shared" si="60"/>
        <v>151</v>
      </c>
      <c r="J296">
        <f t="shared" si="61"/>
        <v>0</v>
      </c>
      <c r="K296" s="8">
        <f>IF(OR($E296=9,$E296=5),VLOOKUP(J296,KeyValues!$D$2:$E$562,2),IF(AND($E296=14,NOT(VLOOKUP(J296,KeyValues!$D$2:$E$562,2) = 0)),"???",0))</f>
        <v>0</v>
      </c>
      <c r="L296">
        <f t="shared" si="62"/>
        <v>0</v>
      </c>
      <c r="M296">
        <f t="shared" si="63"/>
        <v>0</v>
      </c>
      <c r="N296">
        <f t="shared" si="64"/>
        <v>10</v>
      </c>
      <c r="O296">
        <f t="shared" si="65"/>
        <v>8</v>
      </c>
      <c r="P296">
        <f t="shared" si="66"/>
        <v>3</v>
      </c>
      <c r="Q296">
        <f t="shared" si="67"/>
        <v>0</v>
      </c>
      <c r="R296" t="str">
        <f t="shared" si="68"/>
        <v>00000011</v>
      </c>
      <c r="S296">
        <f t="shared" si="69"/>
        <v>1</v>
      </c>
    </row>
    <row r="297" spans="1:19" x14ac:dyDescent="0.25">
      <c r="A297" t="s">
        <v>147</v>
      </c>
      <c r="B297" s="5" t="str">
        <f>VLOOKUP(I297,KeyValues!$J$2:$K$1401,2)</f>
        <v>Metal Coat</v>
      </c>
      <c r="C297">
        <f t="shared" si="56"/>
        <v>1000</v>
      </c>
      <c r="D297">
        <f t="shared" si="57"/>
        <v>1</v>
      </c>
      <c r="E297">
        <f t="shared" si="58"/>
        <v>8</v>
      </c>
      <c r="F297" s="7" t="str">
        <f>VLOOKUP(E297,KeyValues!$A$2:$B164,2)</f>
        <v>Evo. + Misc.</v>
      </c>
      <c r="G297">
        <f t="shared" si="59"/>
        <v>5</v>
      </c>
      <c r="H297" s="7" t="str">
        <f>VLOOKUP($G297,KeyValues!$S$2:$T$64,2)</f>
        <v>Cute Box</v>
      </c>
      <c r="I297">
        <f t="shared" si="60"/>
        <v>148</v>
      </c>
      <c r="J297">
        <f t="shared" si="61"/>
        <v>0</v>
      </c>
      <c r="K297" s="8">
        <f>IF(OR($E297=9,$E297=5),VLOOKUP(J297,KeyValues!$D$2:$E$562,2),IF(AND($E297=14,NOT(VLOOKUP(J297,KeyValues!$D$2:$E$562,2) = 0)),"???",0))</f>
        <v>0</v>
      </c>
      <c r="L297">
        <f t="shared" si="62"/>
        <v>0</v>
      </c>
      <c r="M297">
        <f t="shared" si="63"/>
        <v>0</v>
      </c>
      <c r="N297">
        <f t="shared" si="64"/>
        <v>11</v>
      </c>
      <c r="O297">
        <f t="shared" si="65"/>
        <v>8</v>
      </c>
      <c r="P297">
        <f t="shared" si="66"/>
        <v>3</v>
      </c>
      <c r="Q297">
        <f t="shared" si="67"/>
        <v>0</v>
      </c>
      <c r="R297" t="str">
        <f t="shared" si="68"/>
        <v>00000011</v>
      </c>
      <c r="S297">
        <f t="shared" si="69"/>
        <v>1</v>
      </c>
    </row>
    <row r="298" spans="1:19" x14ac:dyDescent="0.25">
      <c r="A298" t="s">
        <v>138</v>
      </c>
      <c r="B298" s="5" t="str">
        <f>VLOOKUP(I298,KeyValues!$J$2:$K$1401,2)</f>
        <v>Upgrade</v>
      </c>
      <c r="C298">
        <f t="shared" si="56"/>
        <v>1000</v>
      </c>
      <c r="D298">
        <f t="shared" si="57"/>
        <v>1</v>
      </c>
      <c r="E298">
        <f t="shared" si="58"/>
        <v>8</v>
      </c>
      <c r="F298" s="7" t="str">
        <f>VLOOKUP(E298,KeyValues!$A$2:$B155,2)</f>
        <v>Evo. + Misc.</v>
      </c>
      <c r="G298">
        <f t="shared" si="59"/>
        <v>5</v>
      </c>
      <c r="H298" s="7" t="str">
        <f>VLOOKUP($G298,KeyValues!$S$2:$T$64,2)</f>
        <v>Cute Box</v>
      </c>
      <c r="I298">
        <f t="shared" si="60"/>
        <v>139</v>
      </c>
      <c r="J298">
        <f t="shared" si="61"/>
        <v>0</v>
      </c>
      <c r="K298" s="8">
        <f>IF(OR($E298=9,$E298=5),VLOOKUP(J298,KeyValues!$D$2:$E$562,2),IF(AND($E298=14,NOT(VLOOKUP(J298,KeyValues!$D$2:$E$562,2) = 0)),"???",0))</f>
        <v>0</v>
      </c>
      <c r="L298">
        <f t="shared" si="62"/>
        <v>0</v>
      </c>
      <c r="M298">
        <f t="shared" si="63"/>
        <v>0</v>
      </c>
      <c r="N298">
        <f t="shared" si="64"/>
        <v>12</v>
      </c>
      <c r="O298">
        <f t="shared" si="65"/>
        <v>8</v>
      </c>
      <c r="P298">
        <f t="shared" si="66"/>
        <v>3</v>
      </c>
      <c r="Q298">
        <f t="shared" si="67"/>
        <v>0</v>
      </c>
      <c r="R298" t="str">
        <f t="shared" si="68"/>
        <v>00000011</v>
      </c>
      <c r="S298">
        <f t="shared" si="69"/>
        <v>1</v>
      </c>
    </row>
    <row r="299" spans="1:19" x14ac:dyDescent="0.25">
      <c r="A299" t="s">
        <v>181</v>
      </c>
      <c r="B299" s="5" t="str">
        <f>VLOOKUP(I299,KeyValues!$J$2:$K$1401,2)</f>
        <v>Key</v>
      </c>
      <c r="C299">
        <f t="shared" si="56"/>
        <v>8000</v>
      </c>
      <c r="D299">
        <f t="shared" si="57"/>
        <v>1</v>
      </c>
      <c r="E299">
        <f t="shared" si="58"/>
        <v>8</v>
      </c>
      <c r="F299" s="7" t="str">
        <f>VLOOKUP(E299,KeyValues!$A$2:$B198,2)</f>
        <v>Evo. + Misc.</v>
      </c>
      <c r="G299">
        <f t="shared" si="59"/>
        <v>16</v>
      </c>
      <c r="H299" s="7" t="str">
        <f>VLOOKUP($G299,KeyValues!$S$2:$T$64,2)</f>
        <v>Key</v>
      </c>
      <c r="I299">
        <f t="shared" si="60"/>
        <v>182</v>
      </c>
      <c r="J299">
        <f t="shared" si="61"/>
        <v>0</v>
      </c>
      <c r="K299" s="8">
        <f>IF(OR($E299=9,$E299=5),VLOOKUP(J299,KeyValues!$D$2:$E$562,2),IF(AND($E299=14,NOT(VLOOKUP(J299,KeyValues!$D$2:$E$562,2) = 0)),"???",0))</f>
        <v>0</v>
      </c>
      <c r="L299">
        <f t="shared" si="62"/>
        <v>0</v>
      </c>
      <c r="M299">
        <f t="shared" si="63"/>
        <v>0</v>
      </c>
      <c r="N299">
        <f t="shared" si="64"/>
        <v>11</v>
      </c>
      <c r="O299">
        <f t="shared" si="65"/>
        <v>8</v>
      </c>
      <c r="P299">
        <f t="shared" si="66"/>
        <v>3</v>
      </c>
      <c r="Q299">
        <f t="shared" si="67"/>
        <v>0</v>
      </c>
      <c r="R299" t="str">
        <f t="shared" si="68"/>
        <v>00000011</v>
      </c>
      <c r="S299">
        <f t="shared" si="69"/>
        <v>1</v>
      </c>
    </row>
    <row r="300" spans="1:19" x14ac:dyDescent="0.25">
      <c r="A300" t="s">
        <v>172</v>
      </c>
      <c r="B300" s="5" t="str">
        <f>VLOOKUP(I300,KeyValues!$J$2:$K$1401,2)</f>
        <v>Mystery Part</v>
      </c>
      <c r="C300">
        <f t="shared" si="56"/>
        <v>5000</v>
      </c>
      <c r="D300">
        <f t="shared" si="57"/>
        <v>1</v>
      </c>
      <c r="E300">
        <f t="shared" si="58"/>
        <v>8</v>
      </c>
      <c r="F300" s="7" t="str">
        <f>VLOOKUP(E300,KeyValues!$A$2:$B189,2)</f>
        <v>Evo. + Misc.</v>
      </c>
      <c r="G300">
        <f t="shared" si="59"/>
        <v>18</v>
      </c>
      <c r="H300" s="7" t="str">
        <f>VLOOKUP($G300,KeyValues!$S$2:$T$64,2)</f>
        <v>Pyramid</v>
      </c>
      <c r="I300">
        <f t="shared" si="60"/>
        <v>173</v>
      </c>
      <c r="J300">
        <f t="shared" si="61"/>
        <v>0</v>
      </c>
      <c r="K300" s="8">
        <f>IF(OR($E300=9,$E300=5),VLOOKUP(J300,KeyValues!$D$2:$E$562,2),IF(AND($E300=14,NOT(VLOOKUP(J300,KeyValues!$D$2:$E$562,2) = 0)),"???",0))</f>
        <v>0</v>
      </c>
      <c r="L300">
        <f t="shared" si="62"/>
        <v>0</v>
      </c>
      <c r="M300">
        <f t="shared" si="63"/>
        <v>0</v>
      </c>
      <c r="N300">
        <f t="shared" si="64"/>
        <v>3</v>
      </c>
      <c r="O300">
        <f t="shared" si="65"/>
        <v>7</v>
      </c>
      <c r="P300">
        <f t="shared" si="66"/>
        <v>3</v>
      </c>
      <c r="Q300">
        <f t="shared" si="67"/>
        <v>0</v>
      </c>
      <c r="R300" t="str">
        <f t="shared" si="68"/>
        <v>00000011</v>
      </c>
      <c r="S300">
        <f t="shared" si="69"/>
        <v>1</v>
      </c>
    </row>
    <row r="301" spans="1:19" x14ac:dyDescent="0.25">
      <c r="A301" t="s">
        <v>141</v>
      </c>
      <c r="B301" s="5" t="str">
        <f>VLOOKUP(I301,KeyValues!$J$2:$K$1401,2)</f>
        <v>Deepseascale</v>
      </c>
      <c r="C301">
        <f t="shared" si="56"/>
        <v>1000</v>
      </c>
      <c r="D301">
        <f t="shared" si="57"/>
        <v>1</v>
      </c>
      <c r="E301">
        <f t="shared" si="58"/>
        <v>8</v>
      </c>
      <c r="F301" s="7" t="str">
        <f>VLOOKUP(E301,KeyValues!$A$2:$B158,2)</f>
        <v>Evo. + Misc.</v>
      </c>
      <c r="G301">
        <f t="shared" si="59"/>
        <v>20</v>
      </c>
      <c r="H301" s="7" t="str">
        <f>VLOOKUP($G301,KeyValues!$S$2:$T$64,2)</f>
        <v>Layered Scale</v>
      </c>
      <c r="I301">
        <f t="shared" si="60"/>
        <v>142</v>
      </c>
      <c r="J301">
        <f t="shared" si="61"/>
        <v>0</v>
      </c>
      <c r="K301" s="8">
        <f>IF(OR($E301=9,$E301=5),VLOOKUP(J301,KeyValues!$D$2:$E$562,2),IF(AND($E301=14,NOT(VLOOKUP(J301,KeyValues!$D$2:$E$562,2) = 0)),"???",0))</f>
        <v>0</v>
      </c>
      <c r="L301">
        <f t="shared" si="62"/>
        <v>0</v>
      </c>
      <c r="M301">
        <f t="shared" si="63"/>
        <v>0</v>
      </c>
      <c r="N301">
        <f t="shared" si="64"/>
        <v>2</v>
      </c>
      <c r="O301">
        <f t="shared" si="65"/>
        <v>8</v>
      </c>
      <c r="P301">
        <f t="shared" si="66"/>
        <v>3</v>
      </c>
      <c r="Q301">
        <f t="shared" si="67"/>
        <v>0</v>
      </c>
      <c r="R301" t="str">
        <f t="shared" si="68"/>
        <v>00000011</v>
      </c>
      <c r="S301">
        <f t="shared" si="69"/>
        <v>1</v>
      </c>
    </row>
    <row r="302" spans="1:19" x14ac:dyDescent="0.25">
      <c r="A302" t="s">
        <v>149</v>
      </c>
      <c r="B302" s="5" t="str">
        <f>VLOOKUP(I302,KeyValues!$J$2:$K$1401,2)</f>
        <v>Dragon Scale</v>
      </c>
      <c r="C302">
        <f t="shared" si="56"/>
        <v>1000</v>
      </c>
      <c r="D302">
        <f t="shared" si="57"/>
        <v>1</v>
      </c>
      <c r="E302">
        <f t="shared" si="58"/>
        <v>8</v>
      </c>
      <c r="F302" s="7" t="str">
        <f>VLOOKUP(E302,KeyValues!$A$2:$B166,2)</f>
        <v>Evo. + Misc.</v>
      </c>
      <c r="G302">
        <f t="shared" si="59"/>
        <v>20</v>
      </c>
      <c r="H302" s="7" t="str">
        <f>VLOOKUP($G302,KeyValues!$S$2:$T$64,2)</f>
        <v>Layered Scale</v>
      </c>
      <c r="I302">
        <f t="shared" si="60"/>
        <v>150</v>
      </c>
      <c r="J302">
        <f t="shared" si="61"/>
        <v>0</v>
      </c>
      <c r="K302" s="8">
        <f>IF(OR($E302=9,$E302=5),VLOOKUP(J302,KeyValues!$D$2:$E$562,2),IF(AND($E302=14,NOT(VLOOKUP(J302,KeyValues!$D$2:$E$562,2) = 0)),"???",0))</f>
        <v>0</v>
      </c>
      <c r="L302">
        <f t="shared" si="62"/>
        <v>0</v>
      </c>
      <c r="M302">
        <f t="shared" si="63"/>
        <v>0</v>
      </c>
      <c r="N302">
        <f t="shared" si="64"/>
        <v>10</v>
      </c>
      <c r="O302">
        <f t="shared" si="65"/>
        <v>8</v>
      </c>
      <c r="P302">
        <f t="shared" si="66"/>
        <v>3</v>
      </c>
      <c r="Q302">
        <f t="shared" si="67"/>
        <v>0</v>
      </c>
      <c r="R302" t="str">
        <f t="shared" si="68"/>
        <v>00000011</v>
      </c>
      <c r="S302">
        <f t="shared" si="69"/>
        <v>1</v>
      </c>
    </row>
    <row r="303" spans="1:19" x14ac:dyDescent="0.25">
      <c r="A303" t="s">
        <v>173</v>
      </c>
      <c r="B303" s="5" t="str">
        <f>VLOOKUP(I303,KeyValues!$J$2:$K$1401,2)</f>
        <v>Secret Slab</v>
      </c>
      <c r="C303">
        <f t="shared" si="56"/>
        <v>5000</v>
      </c>
      <c r="D303">
        <f t="shared" si="57"/>
        <v>1</v>
      </c>
      <c r="E303">
        <f t="shared" si="58"/>
        <v>8</v>
      </c>
      <c r="F303" s="7" t="str">
        <f>VLOOKUP(E303,KeyValues!$A$2:$B190,2)</f>
        <v>Evo. + Misc.</v>
      </c>
      <c r="G303">
        <f t="shared" si="59"/>
        <v>46</v>
      </c>
      <c r="H303" s="7" t="str">
        <f>VLOOKUP($G303,KeyValues!$S$2:$T$64,2)</f>
        <v>Slab</v>
      </c>
      <c r="I303">
        <f t="shared" si="60"/>
        <v>174</v>
      </c>
      <c r="J303">
        <f t="shared" si="61"/>
        <v>0</v>
      </c>
      <c r="K303" s="8">
        <f>IF(OR($E303=9,$E303=5),VLOOKUP(J303,KeyValues!$D$2:$E$562,2),IF(AND($E303=14,NOT(VLOOKUP(J303,KeyValues!$D$2:$E$562,2) = 0)),"???",0))</f>
        <v>0</v>
      </c>
      <c r="L303">
        <f t="shared" si="62"/>
        <v>0</v>
      </c>
      <c r="M303">
        <f t="shared" si="63"/>
        <v>0</v>
      </c>
      <c r="N303">
        <f t="shared" si="64"/>
        <v>5</v>
      </c>
      <c r="O303">
        <f t="shared" si="65"/>
        <v>8</v>
      </c>
      <c r="P303">
        <f t="shared" si="66"/>
        <v>3</v>
      </c>
      <c r="Q303">
        <f t="shared" si="67"/>
        <v>0</v>
      </c>
      <c r="R303" t="str">
        <f t="shared" si="68"/>
        <v>00000011</v>
      </c>
      <c r="S303">
        <f t="shared" si="69"/>
        <v>1</v>
      </c>
    </row>
    <row r="304" spans="1:19" x14ac:dyDescent="0.25">
      <c r="A304" t="s">
        <v>144</v>
      </c>
      <c r="B304" s="5" t="str">
        <f>VLOOKUP(I304,KeyValues!$J$2:$K$1401,2)</f>
        <v>Moon Stone</v>
      </c>
      <c r="C304">
        <f t="shared" si="56"/>
        <v>1000</v>
      </c>
      <c r="D304">
        <f t="shared" si="57"/>
        <v>1</v>
      </c>
      <c r="E304">
        <f t="shared" si="58"/>
        <v>8</v>
      </c>
      <c r="F304" s="7" t="str">
        <f>VLOOKUP(E304,KeyValues!$A$2:$B161,2)</f>
        <v>Evo. + Misc.</v>
      </c>
      <c r="G304">
        <f t="shared" si="59"/>
        <v>55</v>
      </c>
      <c r="H304" s="7" t="str">
        <f>VLOOKUP($G304,KeyValues!$S$2:$T$64,2)</f>
        <v>Smooth Stone</v>
      </c>
      <c r="I304">
        <f t="shared" si="60"/>
        <v>145</v>
      </c>
      <c r="J304">
        <f t="shared" si="61"/>
        <v>0</v>
      </c>
      <c r="K304" s="8">
        <f>IF(OR($E304=9,$E304=5),VLOOKUP(J304,KeyValues!$D$2:$E$562,2),IF(AND($E304=14,NOT(VLOOKUP(J304,KeyValues!$D$2:$E$562,2) = 0)),"???",0))</f>
        <v>0</v>
      </c>
      <c r="L304">
        <f t="shared" si="62"/>
        <v>0</v>
      </c>
      <c r="M304">
        <f t="shared" si="63"/>
        <v>0</v>
      </c>
      <c r="N304">
        <f t="shared" si="64"/>
        <v>0</v>
      </c>
      <c r="O304">
        <f t="shared" si="65"/>
        <v>8</v>
      </c>
      <c r="P304">
        <f t="shared" si="66"/>
        <v>3</v>
      </c>
      <c r="Q304">
        <f t="shared" si="67"/>
        <v>0</v>
      </c>
      <c r="R304" t="str">
        <f t="shared" si="68"/>
        <v>00000011</v>
      </c>
      <c r="S304">
        <f t="shared" si="69"/>
        <v>1</v>
      </c>
    </row>
    <row r="305" spans="1:19" x14ac:dyDescent="0.25">
      <c r="A305" t="s">
        <v>148</v>
      </c>
      <c r="B305" s="5" t="str">
        <f>VLOOKUP(I305,KeyValues!$J$2:$K$1401,2)</f>
        <v>Leaf Stone</v>
      </c>
      <c r="C305">
        <f t="shared" si="56"/>
        <v>1000</v>
      </c>
      <c r="D305">
        <f t="shared" si="57"/>
        <v>1</v>
      </c>
      <c r="E305">
        <f t="shared" si="58"/>
        <v>8</v>
      </c>
      <c r="F305" s="7" t="str">
        <f>VLOOKUP(E305,KeyValues!$A$2:$B165,2)</f>
        <v>Evo. + Misc.</v>
      </c>
      <c r="G305">
        <f t="shared" si="59"/>
        <v>55</v>
      </c>
      <c r="H305" s="7" t="str">
        <f>VLOOKUP($G305,KeyValues!$S$2:$T$64,2)</f>
        <v>Smooth Stone</v>
      </c>
      <c r="I305">
        <f t="shared" si="60"/>
        <v>149</v>
      </c>
      <c r="J305">
        <f t="shared" si="61"/>
        <v>0</v>
      </c>
      <c r="K305" s="8">
        <f>IF(OR($E305=9,$E305=5),VLOOKUP(J305,KeyValues!$D$2:$E$562,2),IF(AND($E305=14,NOT(VLOOKUP(J305,KeyValues!$D$2:$E$562,2) = 0)),"???",0))</f>
        <v>0</v>
      </c>
      <c r="L305">
        <f t="shared" si="62"/>
        <v>0</v>
      </c>
      <c r="M305">
        <f t="shared" si="63"/>
        <v>0</v>
      </c>
      <c r="N305">
        <f t="shared" si="64"/>
        <v>1</v>
      </c>
      <c r="O305">
        <f t="shared" si="65"/>
        <v>8</v>
      </c>
      <c r="P305">
        <f t="shared" si="66"/>
        <v>3</v>
      </c>
      <c r="Q305">
        <f t="shared" si="67"/>
        <v>0</v>
      </c>
      <c r="R305" t="str">
        <f t="shared" si="68"/>
        <v>00000011</v>
      </c>
      <c r="S305">
        <f t="shared" si="69"/>
        <v>1</v>
      </c>
    </row>
    <row r="306" spans="1:19" x14ac:dyDescent="0.25">
      <c r="A306" t="s">
        <v>145</v>
      </c>
      <c r="B306" s="5" t="str">
        <f>VLOOKUP(I306,KeyValues!$J$2:$K$1401,2)</f>
        <v>Fire Stone</v>
      </c>
      <c r="C306">
        <f t="shared" si="56"/>
        <v>1000</v>
      </c>
      <c r="D306">
        <f t="shared" si="57"/>
        <v>1</v>
      </c>
      <c r="E306">
        <f t="shared" si="58"/>
        <v>8</v>
      </c>
      <c r="F306" s="7" t="str">
        <f>VLOOKUP(E306,KeyValues!$A$2:$B162,2)</f>
        <v>Evo. + Misc.</v>
      </c>
      <c r="G306">
        <f t="shared" si="59"/>
        <v>55</v>
      </c>
      <c r="H306" s="7" t="str">
        <f>VLOOKUP($G306,KeyValues!$S$2:$T$64,2)</f>
        <v>Smooth Stone</v>
      </c>
      <c r="I306">
        <f t="shared" si="60"/>
        <v>146</v>
      </c>
      <c r="J306">
        <f t="shared" si="61"/>
        <v>0</v>
      </c>
      <c r="K306" s="8">
        <f>IF(OR($E306=9,$E306=5),VLOOKUP(J306,KeyValues!$D$2:$E$562,2),IF(AND($E306=14,NOT(VLOOKUP(J306,KeyValues!$D$2:$E$562,2) = 0)),"???",0))</f>
        <v>0</v>
      </c>
      <c r="L306">
        <f t="shared" si="62"/>
        <v>0</v>
      </c>
      <c r="M306">
        <f t="shared" si="63"/>
        <v>0</v>
      </c>
      <c r="N306">
        <f t="shared" si="64"/>
        <v>4</v>
      </c>
      <c r="O306">
        <f t="shared" si="65"/>
        <v>8</v>
      </c>
      <c r="P306">
        <f t="shared" si="66"/>
        <v>3</v>
      </c>
      <c r="Q306">
        <f t="shared" si="67"/>
        <v>0</v>
      </c>
      <c r="R306" t="str">
        <f t="shared" si="68"/>
        <v>00000011</v>
      </c>
      <c r="S306">
        <f t="shared" si="69"/>
        <v>1</v>
      </c>
    </row>
    <row r="307" spans="1:19" x14ac:dyDescent="0.25">
      <c r="A307" t="s">
        <v>140</v>
      </c>
      <c r="B307" s="5" t="str">
        <f>VLOOKUP(I307,KeyValues!$J$2:$K$1401,2)</f>
        <v>Thunderstone</v>
      </c>
      <c r="C307">
        <f t="shared" si="56"/>
        <v>1000</v>
      </c>
      <c r="D307">
        <f t="shared" si="57"/>
        <v>1</v>
      </c>
      <c r="E307">
        <f t="shared" si="58"/>
        <v>8</v>
      </c>
      <c r="F307" s="7" t="str">
        <f>VLOOKUP(E307,KeyValues!$A$2:$B157,2)</f>
        <v>Evo. + Misc.</v>
      </c>
      <c r="G307">
        <f t="shared" si="59"/>
        <v>55</v>
      </c>
      <c r="H307" s="7" t="str">
        <f>VLOOKUP($G307,KeyValues!$S$2:$T$64,2)</f>
        <v>Smooth Stone</v>
      </c>
      <c r="I307">
        <f t="shared" si="60"/>
        <v>141</v>
      </c>
      <c r="J307">
        <f t="shared" si="61"/>
        <v>0</v>
      </c>
      <c r="K307" s="8">
        <f>IF(OR($E307=9,$E307=5),VLOOKUP(J307,KeyValues!$D$2:$E$562,2),IF(AND($E307=14,NOT(VLOOKUP(J307,KeyValues!$D$2:$E$562,2) = 0)),"???",0))</f>
        <v>0</v>
      </c>
      <c r="L307">
        <f t="shared" si="62"/>
        <v>0</v>
      </c>
      <c r="M307">
        <f t="shared" si="63"/>
        <v>0</v>
      </c>
      <c r="N307">
        <f t="shared" si="64"/>
        <v>5</v>
      </c>
      <c r="O307">
        <f t="shared" si="65"/>
        <v>8</v>
      </c>
      <c r="P307">
        <f t="shared" si="66"/>
        <v>3</v>
      </c>
      <c r="Q307">
        <f t="shared" si="67"/>
        <v>0</v>
      </c>
      <c r="R307" t="str">
        <f t="shared" si="68"/>
        <v>00000011</v>
      </c>
      <c r="S307">
        <f t="shared" si="69"/>
        <v>1</v>
      </c>
    </row>
    <row r="308" spans="1:19" x14ac:dyDescent="0.25">
      <c r="A308" t="s">
        <v>146</v>
      </c>
      <c r="B308" s="5" t="str">
        <f>VLOOKUP(I308,KeyValues!$J$2:$K$1401,2)</f>
        <v>Water Stone</v>
      </c>
      <c r="C308">
        <f t="shared" si="56"/>
        <v>1000</v>
      </c>
      <c r="D308">
        <f t="shared" si="57"/>
        <v>1</v>
      </c>
      <c r="E308">
        <f t="shared" si="58"/>
        <v>8</v>
      </c>
      <c r="F308" s="7" t="str">
        <f>VLOOKUP(E308,KeyValues!$A$2:$B163,2)</f>
        <v>Evo. + Misc.</v>
      </c>
      <c r="G308">
        <f t="shared" si="59"/>
        <v>55</v>
      </c>
      <c r="H308" s="7" t="str">
        <f>VLOOKUP($G308,KeyValues!$S$2:$T$64,2)</f>
        <v>Smooth Stone</v>
      </c>
      <c r="I308">
        <f t="shared" si="60"/>
        <v>147</v>
      </c>
      <c r="J308">
        <f t="shared" si="61"/>
        <v>0</v>
      </c>
      <c r="K308" s="8">
        <f>IF(OR($E308=9,$E308=5),VLOOKUP(J308,KeyValues!$D$2:$E$562,2),IF(AND($E308=14,NOT(VLOOKUP(J308,KeyValues!$D$2:$E$562,2) = 0)),"???",0))</f>
        <v>0</v>
      </c>
      <c r="L308">
        <f t="shared" si="62"/>
        <v>0</v>
      </c>
      <c r="M308">
        <f t="shared" si="63"/>
        <v>0</v>
      </c>
      <c r="N308">
        <f t="shared" si="64"/>
        <v>6</v>
      </c>
      <c r="O308">
        <f t="shared" si="65"/>
        <v>8</v>
      </c>
      <c r="P308">
        <f t="shared" si="66"/>
        <v>3</v>
      </c>
      <c r="Q308">
        <f t="shared" si="67"/>
        <v>0</v>
      </c>
      <c r="R308" t="str">
        <f t="shared" si="68"/>
        <v>00000011</v>
      </c>
      <c r="S308">
        <f t="shared" si="69"/>
        <v>1</v>
      </c>
    </row>
    <row r="309" spans="1:19" x14ac:dyDescent="0.25">
      <c r="A309" t="s">
        <v>158</v>
      </c>
      <c r="B309" s="5" t="str">
        <f>VLOOKUP(I309,KeyValues!$J$2:$K$1401,2)</f>
        <v>Oval Stone</v>
      </c>
      <c r="C309">
        <f t="shared" si="56"/>
        <v>1000</v>
      </c>
      <c r="D309">
        <f t="shared" si="57"/>
        <v>1</v>
      </c>
      <c r="E309">
        <f t="shared" si="58"/>
        <v>8</v>
      </c>
      <c r="F309" s="7" t="str">
        <f>VLOOKUP(E309,KeyValues!$A$2:$B175,2)</f>
        <v>Evo. + Misc.</v>
      </c>
      <c r="G309">
        <f t="shared" si="59"/>
        <v>55</v>
      </c>
      <c r="H309" s="7" t="str">
        <f>VLOOKUP($G309,KeyValues!$S$2:$T$64,2)</f>
        <v>Smooth Stone</v>
      </c>
      <c r="I309">
        <f t="shared" si="60"/>
        <v>159</v>
      </c>
      <c r="J309">
        <f t="shared" si="61"/>
        <v>0</v>
      </c>
      <c r="K309" s="8">
        <f>IF(OR($E309=9,$E309=5),VLOOKUP(J309,KeyValues!$D$2:$E$562,2),IF(AND($E309=14,NOT(VLOOKUP(J309,KeyValues!$D$2:$E$562,2) = 0)),"???",0))</f>
        <v>0</v>
      </c>
      <c r="L309">
        <f t="shared" si="62"/>
        <v>6</v>
      </c>
      <c r="M309">
        <f t="shared" si="63"/>
        <v>6</v>
      </c>
      <c r="N309">
        <f t="shared" si="64"/>
        <v>7</v>
      </c>
      <c r="O309">
        <f t="shared" si="65"/>
        <v>8</v>
      </c>
      <c r="P309">
        <f t="shared" si="66"/>
        <v>3</v>
      </c>
      <c r="Q309">
        <f t="shared" si="67"/>
        <v>0</v>
      </c>
      <c r="R309" t="str">
        <f t="shared" si="68"/>
        <v>00000011</v>
      </c>
      <c r="S309">
        <f t="shared" si="69"/>
        <v>1</v>
      </c>
    </row>
    <row r="310" spans="1:19" x14ac:dyDescent="0.25">
      <c r="A310" t="s">
        <v>159</v>
      </c>
      <c r="B310" s="5" t="str">
        <f>VLOOKUP(I310,KeyValues!$J$2:$K$1401,2)</f>
        <v>Dawn Stone</v>
      </c>
      <c r="C310">
        <f t="shared" si="56"/>
        <v>1000</v>
      </c>
      <c r="D310">
        <f t="shared" si="57"/>
        <v>1</v>
      </c>
      <c r="E310">
        <f t="shared" si="58"/>
        <v>8</v>
      </c>
      <c r="F310" s="7" t="str">
        <f>VLOOKUP(E310,KeyValues!$A$2:$B176,2)</f>
        <v>Evo. + Misc.</v>
      </c>
      <c r="G310">
        <f t="shared" si="59"/>
        <v>55</v>
      </c>
      <c r="H310" s="7" t="str">
        <f>VLOOKUP($G310,KeyValues!$S$2:$T$64,2)</f>
        <v>Smooth Stone</v>
      </c>
      <c r="I310">
        <f t="shared" si="60"/>
        <v>160</v>
      </c>
      <c r="J310">
        <f t="shared" si="61"/>
        <v>0</v>
      </c>
      <c r="K310" s="8">
        <f>IF(OR($E310=9,$E310=5),VLOOKUP(J310,KeyValues!$D$2:$E$562,2),IF(AND($E310=14,NOT(VLOOKUP(J310,KeyValues!$D$2:$E$562,2) = 0)),"???",0))</f>
        <v>0</v>
      </c>
      <c r="L310">
        <f t="shared" si="62"/>
        <v>7</v>
      </c>
      <c r="M310">
        <f t="shared" si="63"/>
        <v>7</v>
      </c>
      <c r="N310">
        <f t="shared" si="64"/>
        <v>8</v>
      </c>
      <c r="O310">
        <f t="shared" si="65"/>
        <v>8</v>
      </c>
      <c r="P310">
        <f t="shared" si="66"/>
        <v>3</v>
      </c>
      <c r="Q310">
        <f t="shared" si="67"/>
        <v>0</v>
      </c>
      <c r="R310" t="str">
        <f t="shared" si="68"/>
        <v>00000011</v>
      </c>
      <c r="S310">
        <f t="shared" si="69"/>
        <v>1</v>
      </c>
    </row>
    <row r="311" spans="1:19" x14ac:dyDescent="0.25">
      <c r="A311" t="s">
        <v>160</v>
      </c>
      <c r="B311" s="5" t="str">
        <f>VLOOKUP(I311,KeyValues!$J$2:$K$1401,2)</f>
        <v>Shiny Stone</v>
      </c>
      <c r="C311">
        <f t="shared" si="56"/>
        <v>1000</v>
      </c>
      <c r="D311">
        <f t="shared" si="57"/>
        <v>1</v>
      </c>
      <c r="E311">
        <f t="shared" si="58"/>
        <v>8</v>
      </c>
      <c r="F311" s="7" t="str">
        <f>VLOOKUP(E311,KeyValues!$A$2:$B177,2)</f>
        <v>Evo. + Misc.</v>
      </c>
      <c r="G311">
        <f t="shared" si="59"/>
        <v>55</v>
      </c>
      <c r="H311" s="7" t="str">
        <f>VLOOKUP($G311,KeyValues!$S$2:$T$64,2)</f>
        <v>Smooth Stone</v>
      </c>
      <c r="I311">
        <f t="shared" si="60"/>
        <v>161</v>
      </c>
      <c r="J311">
        <f t="shared" si="61"/>
        <v>0</v>
      </c>
      <c r="K311" s="8">
        <f>IF(OR($E311=9,$E311=5),VLOOKUP(J311,KeyValues!$D$2:$E$562,2),IF(AND($E311=14,NOT(VLOOKUP(J311,KeyValues!$D$2:$E$562,2) = 0)),"???",0))</f>
        <v>0</v>
      </c>
      <c r="L311">
        <f t="shared" si="62"/>
        <v>8</v>
      </c>
      <c r="M311">
        <f t="shared" si="63"/>
        <v>8</v>
      </c>
      <c r="N311">
        <f t="shared" si="64"/>
        <v>9</v>
      </c>
      <c r="O311">
        <f t="shared" si="65"/>
        <v>8</v>
      </c>
      <c r="P311">
        <f t="shared" si="66"/>
        <v>3</v>
      </c>
      <c r="Q311">
        <f t="shared" si="67"/>
        <v>0</v>
      </c>
      <c r="R311" t="str">
        <f t="shared" si="68"/>
        <v>00000011</v>
      </c>
      <c r="S311">
        <f t="shared" si="69"/>
        <v>1</v>
      </c>
    </row>
    <row r="312" spans="1:19" x14ac:dyDescent="0.25">
      <c r="A312" t="s">
        <v>161</v>
      </c>
      <c r="B312" s="5" t="str">
        <f>VLOOKUP(I312,KeyValues!$J$2:$K$1401,2)</f>
        <v>Dusk Stone</v>
      </c>
      <c r="C312">
        <f t="shared" si="56"/>
        <v>1000</v>
      </c>
      <c r="D312">
        <f t="shared" si="57"/>
        <v>1</v>
      </c>
      <c r="E312">
        <f t="shared" si="58"/>
        <v>8</v>
      </c>
      <c r="F312" s="7" t="str">
        <f>VLOOKUP(E312,KeyValues!$A$2:$B178,2)</f>
        <v>Evo. + Misc.</v>
      </c>
      <c r="G312">
        <f t="shared" si="59"/>
        <v>55</v>
      </c>
      <c r="H312" s="7" t="str">
        <f>VLOOKUP($G312,KeyValues!$S$2:$T$64,2)</f>
        <v>Smooth Stone</v>
      </c>
      <c r="I312">
        <f t="shared" si="60"/>
        <v>162</v>
      </c>
      <c r="J312">
        <f t="shared" si="61"/>
        <v>0</v>
      </c>
      <c r="K312" s="8">
        <f>IF(OR($E312=9,$E312=5),VLOOKUP(J312,KeyValues!$D$2:$E$562,2),IF(AND($E312=14,NOT(VLOOKUP(J312,KeyValues!$D$2:$E$562,2) = 0)),"???",0))</f>
        <v>0</v>
      </c>
      <c r="L312">
        <f t="shared" si="62"/>
        <v>9</v>
      </c>
      <c r="M312">
        <f t="shared" si="63"/>
        <v>9</v>
      </c>
      <c r="N312">
        <f t="shared" si="64"/>
        <v>11</v>
      </c>
      <c r="O312">
        <f t="shared" si="65"/>
        <v>8</v>
      </c>
      <c r="P312">
        <f t="shared" si="66"/>
        <v>3</v>
      </c>
      <c r="Q312">
        <f t="shared" si="67"/>
        <v>0</v>
      </c>
      <c r="R312" t="str">
        <f t="shared" si="68"/>
        <v>00000011</v>
      </c>
      <c r="S312">
        <f t="shared" si="69"/>
        <v>1</v>
      </c>
    </row>
    <row r="313" spans="1:19" x14ac:dyDescent="0.25">
      <c r="A313" t="s">
        <v>143</v>
      </c>
      <c r="B313" s="5" t="str">
        <f>VLOOKUP(I313,KeyValues!$J$2:$K$1401,2)</f>
        <v>Sun Stone</v>
      </c>
      <c r="C313">
        <f t="shared" si="56"/>
        <v>1000</v>
      </c>
      <c r="D313">
        <f t="shared" si="57"/>
        <v>1</v>
      </c>
      <c r="E313">
        <f t="shared" si="58"/>
        <v>8</v>
      </c>
      <c r="F313" s="7" t="str">
        <f>VLOOKUP(E313,KeyValues!$A$2:$B160,2)</f>
        <v>Evo. + Misc.</v>
      </c>
      <c r="G313">
        <f t="shared" si="59"/>
        <v>55</v>
      </c>
      <c r="H313" s="7" t="str">
        <f>VLOOKUP($G313,KeyValues!$S$2:$T$64,2)</f>
        <v>Smooth Stone</v>
      </c>
      <c r="I313">
        <f t="shared" si="60"/>
        <v>144</v>
      </c>
      <c r="J313">
        <f t="shared" si="61"/>
        <v>0</v>
      </c>
      <c r="K313" s="8">
        <f>IF(OR($E313=9,$E313=5),VLOOKUP(J313,KeyValues!$D$2:$E$562,2),IF(AND($E313=14,NOT(VLOOKUP(J313,KeyValues!$D$2:$E$562,2) = 0)),"???",0))</f>
        <v>0</v>
      </c>
      <c r="L313">
        <f t="shared" si="62"/>
        <v>0</v>
      </c>
      <c r="M313">
        <f t="shared" si="63"/>
        <v>0</v>
      </c>
      <c r="N313">
        <f t="shared" si="64"/>
        <v>15</v>
      </c>
      <c r="O313">
        <f t="shared" si="65"/>
        <v>8</v>
      </c>
      <c r="P313">
        <f t="shared" si="66"/>
        <v>3</v>
      </c>
      <c r="Q313">
        <f t="shared" si="67"/>
        <v>0</v>
      </c>
      <c r="R313" t="str">
        <f t="shared" si="68"/>
        <v>00000011</v>
      </c>
      <c r="S313">
        <f t="shared" si="69"/>
        <v>1</v>
      </c>
    </row>
    <row r="314" spans="1:19" x14ac:dyDescent="0.25">
      <c r="A314" t="s">
        <v>163</v>
      </c>
      <c r="B314" s="5" t="str">
        <f>VLOOKUP(I314,KeyValues!$J$2:$K$1401,2)</f>
        <v>Mossy Rock</v>
      </c>
      <c r="C314">
        <f t="shared" si="56"/>
        <v>1000</v>
      </c>
      <c r="D314">
        <f t="shared" si="57"/>
        <v>1</v>
      </c>
      <c r="E314">
        <f t="shared" si="58"/>
        <v>8</v>
      </c>
      <c r="F314" s="7" t="str">
        <f>VLOOKUP(E314,KeyValues!$A$2:$B180,2)</f>
        <v>Evo. + Misc.</v>
      </c>
      <c r="G314">
        <f t="shared" si="59"/>
        <v>61</v>
      </c>
      <c r="H314" s="7" t="str">
        <f>VLOOKUP($G314,KeyValues!$S$2:$T$64,2)</f>
        <v>Round Stone</v>
      </c>
      <c r="I314">
        <f t="shared" si="60"/>
        <v>164</v>
      </c>
      <c r="J314">
        <f t="shared" si="61"/>
        <v>0</v>
      </c>
      <c r="K314" s="8">
        <f>IF(OR($E314=9,$E314=5),VLOOKUP(J314,KeyValues!$D$2:$E$562,2),IF(AND($E314=14,NOT(VLOOKUP(J314,KeyValues!$D$2:$E$562,2) = 0)),"???",0))</f>
        <v>0</v>
      </c>
      <c r="L314">
        <f t="shared" si="62"/>
        <v>11</v>
      </c>
      <c r="M314">
        <f t="shared" si="63"/>
        <v>11</v>
      </c>
      <c r="N314">
        <f t="shared" si="64"/>
        <v>1</v>
      </c>
      <c r="O314">
        <f t="shared" si="65"/>
        <v>8</v>
      </c>
      <c r="P314">
        <f t="shared" si="66"/>
        <v>3</v>
      </c>
      <c r="Q314">
        <f t="shared" si="67"/>
        <v>0</v>
      </c>
      <c r="R314" t="str">
        <f t="shared" si="68"/>
        <v>00000011</v>
      </c>
      <c r="S314">
        <f t="shared" si="69"/>
        <v>1</v>
      </c>
    </row>
    <row r="315" spans="1:19" x14ac:dyDescent="0.25">
      <c r="A315" t="s">
        <v>162</v>
      </c>
      <c r="B315" s="5" t="str">
        <f>VLOOKUP(I315,KeyValues!$J$2:$K$1401,2)</f>
        <v>Coronet Rock</v>
      </c>
      <c r="C315">
        <f t="shared" si="56"/>
        <v>1000</v>
      </c>
      <c r="D315">
        <f t="shared" si="57"/>
        <v>1</v>
      </c>
      <c r="E315">
        <f t="shared" si="58"/>
        <v>8</v>
      </c>
      <c r="F315" s="7" t="str">
        <f>VLOOKUP(E315,KeyValues!$A$2:$B179,2)</f>
        <v>Evo. + Misc.</v>
      </c>
      <c r="G315">
        <f t="shared" si="59"/>
        <v>61</v>
      </c>
      <c r="H315" s="7" t="str">
        <f>VLOOKUP($G315,KeyValues!$S$2:$T$64,2)</f>
        <v>Round Stone</v>
      </c>
      <c r="I315">
        <f t="shared" si="60"/>
        <v>163</v>
      </c>
      <c r="J315">
        <f t="shared" si="61"/>
        <v>0</v>
      </c>
      <c r="K315" s="8">
        <f>IF(OR($E315=9,$E315=5),VLOOKUP(J315,KeyValues!$D$2:$E$562,2),IF(AND($E315=14,NOT(VLOOKUP(J315,KeyValues!$D$2:$E$562,2) = 0)),"???",0))</f>
        <v>0</v>
      </c>
      <c r="L315">
        <f t="shared" si="62"/>
        <v>10</v>
      </c>
      <c r="M315">
        <f t="shared" si="63"/>
        <v>10</v>
      </c>
      <c r="N315">
        <f t="shared" si="64"/>
        <v>4</v>
      </c>
      <c r="O315">
        <f t="shared" si="65"/>
        <v>8</v>
      </c>
      <c r="P315">
        <f t="shared" si="66"/>
        <v>3</v>
      </c>
      <c r="Q315">
        <f t="shared" si="67"/>
        <v>0</v>
      </c>
      <c r="R315" t="str">
        <f t="shared" si="68"/>
        <v>00000011</v>
      </c>
      <c r="S315">
        <f t="shared" si="69"/>
        <v>1</v>
      </c>
    </row>
    <row r="316" spans="1:19" x14ac:dyDescent="0.25">
      <c r="A316" t="s">
        <v>164</v>
      </c>
      <c r="B316" s="5" t="str">
        <f>VLOOKUP(I316,KeyValues!$J$2:$K$1401,2)</f>
        <v>Frozen Rock</v>
      </c>
      <c r="C316">
        <f t="shared" si="56"/>
        <v>1000</v>
      </c>
      <c r="D316">
        <f t="shared" si="57"/>
        <v>1</v>
      </c>
      <c r="E316">
        <f t="shared" si="58"/>
        <v>8</v>
      </c>
      <c r="F316" s="7" t="str">
        <f>VLOOKUP(E316,KeyValues!$A$2:$B181,2)</f>
        <v>Evo. + Misc.</v>
      </c>
      <c r="G316">
        <f t="shared" si="59"/>
        <v>61</v>
      </c>
      <c r="H316" s="7" t="str">
        <f>VLOOKUP($G316,KeyValues!$S$2:$T$64,2)</f>
        <v>Round Stone</v>
      </c>
      <c r="I316">
        <f t="shared" si="60"/>
        <v>165</v>
      </c>
      <c r="J316">
        <f t="shared" si="61"/>
        <v>0</v>
      </c>
      <c r="K316" s="8">
        <f>IF(OR($E316=9,$E316=5),VLOOKUP(J316,KeyValues!$D$2:$E$562,2),IF(AND($E316=14,NOT(VLOOKUP(J316,KeyValues!$D$2:$E$562,2) = 0)),"???",0))</f>
        <v>0</v>
      </c>
      <c r="L316">
        <f t="shared" si="62"/>
        <v>12</v>
      </c>
      <c r="M316">
        <f t="shared" si="63"/>
        <v>12</v>
      </c>
      <c r="N316">
        <f t="shared" si="64"/>
        <v>7</v>
      </c>
      <c r="O316">
        <f t="shared" si="65"/>
        <v>8</v>
      </c>
      <c r="P316">
        <f t="shared" si="66"/>
        <v>3</v>
      </c>
      <c r="Q316">
        <f t="shared" si="67"/>
        <v>0</v>
      </c>
      <c r="R316" t="str">
        <f t="shared" si="68"/>
        <v>00000011</v>
      </c>
      <c r="S316">
        <f t="shared" si="69"/>
        <v>1</v>
      </c>
    </row>
    <row r="317" spans="1:19" x14ac:dyDescent="0.25">
      <c r="A317" t="s">
        <v>167</v>
      </c>
      <c r="B317" s="5" t="str">
        <f>VLOOKUP(I317,KeyValues!$J$2:$K$1401,2)</f>
        <v>Wander Gummi</v>
      </c>
      <c r="C317">
        <f t="shared" si="56"/>
        <v>3500</v>
      </c>
      <c r="D317">
        <f t="shared" si="57"/>
        <v>60</v>
      </c>
      <c r="E317">
        <f t="shared" si="58"/>
        <v>8</v>
      </c>
      <c r="F317" s="7" t="str">
        <f>VLOOKUP(E317,KeyValues!$A$2:$B184,2)</f>
        <v>Evo. + Misc.</v>
      </c>
      <c r="G317">
        <f t="shared" si="59"/>
        <v>17</v>
      </c>
      <c r="H317" s="7" t="str">
        <f>VLOOKUP($G317,KeyValues!$S$2:$T$64,2)</f>
        <v>Gummi 1</v>
      </c>
      <c r="I317">
        <f t="shared" si="60"/>
        <v>168</v>
      </c>
      <c r="J317">
        <f t="shared" si="61"/>
        <v>0</v>
      </c>
      <c r="K317" s="8">
        <f>IF(OR($E317=9,$E317=5),VLOOKUP(J317,KeyValues!$D$2:$E$562,2),IF(AND($E317=14,NOT(VLOOKUP(J317,KeyValues!$D$2:$E$562,2) = 0)),"???",0))</f>
        <v>0</v>
      </c>
      <c r="L317">
        <f t="shared" si="62"/>
        <v>15</v>
      </c>
      <c r="M317">
        <f t="shared" si="63"/>
        <v>15</v>
      </c>
      <c r="N317">
        <f t="shared" si="64"/>
        <v>15</v>
      </c>
      <c r="O317">
        <f t="shared" si="65"/>
        <v>8</v>
      </c>
      <c r="P317">
        <f t="shared" si="66"/>
        <v>33</v>
      </c>
      <c r="Q317">
        <f t="shared" si="67"/>
        <v>0</v>
      </c>
      <c r="R317" t="str">
        <f t="shared" si="68"/>
        <v>00100001</v>
      </c>
      <c r="S317">
        <f t="shared" si="69"/>
        <v>1</v>
      </c>
    </row>
    <row r="318" spans="1:19" x14ac:dyDescent="0.25">
      <c r="A318" t="s">
        <v>178</v>
      </c>
      <c r="B318" s="5" t="str">
        <f>VLOOKUP(I318,KeyValues!$J$2:$K$1401,2)</f>
        <v>Gracidea</v>
      </c>
      <c r="C318">
        <f t="shared" si="56"/>
        <v>8000</v>
      </c>
      <c r="D318">
        <f t="shared" si="57"/>
        <v>1</v>
      </c>
      <c r="E318">
        <f t="shared" si="58"/>
        <v>8</v>
      </c>
      <c r="F318" s="7" t="str">
        <f>VLOOKUP(E318,KeyValues!$A$2:$B195,2)</f>
        <v>Evo. + Misc.</v>
      </c>
      <c r="G318">
        <f t="shared" si="59"/>
        <v>51</v>
      </c>
      <c r="H318" s="7" t="str">
        <f>VLOOKUP($G318,KeyValues!$S$2:$T$64,2)</f>
        <v>Flower</v>
      </c>
      <c r="I318">
        <f t="shared" si="60"/>
        <v>179</v>
      </c>
      <c r="J318">
        <f t="shared" si="61"/>
        <v>0</v>
      </c>
      <c r="K318" s="8">
        <f>IF(OR($E318=9,$E318=5),VLOOKUP(J318,KeyValues!$D$2:$E$562,2),IF(AND($E318=14,NOT(VLOOKUP(J318,KeyValues!$D$2:$E$562,2) = 0)),"???",0))</f>
        <v>0</v>
      </c>
      <c r="L318">
        <f t="shared" si="62"/>
        <v>0</v>
      </c>
      <c r="M318">
        <f t="shared" si="63"/>
        <v>0</v>
      </c>
      <c r="N318">
        <f t="shared" si="64"/>
        <v>6</v>
      </c>
      <c r="O318">
        <f t="shared" si="65"/>
        <v>10</v>
      </c>
      <c r="P318">
        <f t="shared" si="66"/>
        <v>65</v>
      </c>
      <c r="Q318">
        <f t="shared" si="67"/>
        <v>0</v>
      </c>
      <c r="R318" t="str">
        <f t="shared" si="68"/>
        <v>01000001</v>
      </c>
      <c r="S318">
        <f t="shared" si="69"/>
        <v>1</v>
      </c>
    </row>
    <row r="319" spans="1:19" x14ac:dyDescent="0.25">
      <c r="A319" t="s">
        <v>166</v>
      </c>
      <c r="B319" s="5" t="str">
        <f>VLOOKUP(I319,KeyValues!$J$2:$K$1401,2)</f>
        <v>Gone Pebble</v>
      </c>
      <c r="C319">
        <f t="shared" si="56"/>
        <v>25</v>
      </c>
      <c r="D319">
        <f t="shared" si="57"/>
        <v>2</v>
      </c>
      <c r="E319">
        <f t="shared" si="58"/>
        <v>8</v>
      </c>
      <c r="F319" s="7" t="str">
        <f>VLOOKUP(E319,KeyValues!$A$2:$B183,2)</f>
        <v>Evo. + Misc.</v>
      </c>
      <c r="G319">
        <f t="shared" si="59"/>
        <v>1</v>
      </c>
      <c r="H319" s="7" t="str">
        <f>VLOOKUP($G319,KeyValues!$S$2:$T$64,2)</f>
        <v>Rugged Stone</v>
      </c>
      <c r="I319">
        <f t="shared" si="60"/>
        <v>167</v>
      </c>
      <c r="J319">
        <f t="shared" si="61"/>
        <v>0</v>
      </c>
      <c r="K319" s="8">
        <f>IF(OR($E319=9,$E319=5),VLOOKUP(J319,KeyValues!$D$2:$E$562,2),IF(AND($E319=14,NOT(VLOOKUP(J319,KeyValues!$D$2:$E$562,2) = 0)),"???",0))</f>
        <v>0</v>
      </c>
      <c r="L319">
        <f t="shared" si="62"/>
        <v>14</v>
      </c>
      <c r="M319">
        <f t="shared" si="63"/>
        <v>14</v>
      </c>
      <c r="N319">
        <f t="shared" si="64"/>
        <v>11</v>
      </c>
      <c r="O319">
        <f t="shared" si="65"/>
        <v>8</v>
      </c>
      <c r="P319">
        <f t="shared" si="66"/>
        <v>193</v>
      </c>
      <c r="Q319">
        <f t="shared" si="67"/>
        <v>0</v>
      </c>
      <c r="R319" t="str">
        <f t="shared" si="68"/>
        <v>11000001</v>
      </c>
      <c r="S319">
        <f t="shared" si="69"/>
        <v>1</v>
      </c>
    </row>
    <row r="320" spans="1:19" x14ac:dyDescent="0.25">
      <c r="A320" t="s">
        <v>329</v>
      </c>
      <c r="B320" s="5" t="str">
        <f>VLOOKUP(I320,KeyValues!$J$2:$K$1401,2)</f>
        <v>Escape Orb</v>
      </c>
      <c r="C320">
        <f t="shared" si="56"/>
        <v>150</v>
      </c>
      <c r="D320">
        <f t="shared" si="57"/>
        <v>1</v>
      </c>
      <c r="E320">
        <f t="shared" si="58"/>
        <v>9</v>
      </c>
      <c r="F320" s="7" t="str">
        <f>VLOOKUP(E320,KeyValues!$A$2:$B346,2)</f>
        <v>Orb</v>
      </c>
      <c r="G320">
        <f t="shared" si="59"/>
        <v>15</v>
      </c>
      <c r="H320" s="7" t="str">
        <f>VLOOKUP($G320,KeyValues!$S$2:$T$64,2)</f>
        <v>Sphere</v>
      </c>
      <c r="I320">
        <f t="shared" si="60"/>
        <v>330</v>
      </c>
      <c r="J320">
        <f t="shared" si="61"/>
        <v>385</v>
      </c>
      <c r="K320" s="8" t="str">
        <f>IF(OR($E320=9,$E320=5),VLOOKUP(J320,KeyValues!$D$2:$E$562,2),IF(AND($E320=14,NOT(VLOOKUP(J320,KeyValues!$D$2:$E$562,2) = 0)),"???",0))</f>
        <v>Escape</v>
      </c>
      <c r="L320">
        <f t="shared" si="62"/>
        <v>0</v>
      </c>
      <c r="M320">
        <f t="shared" si="63"/>
        <v>0</v>
      </c>
      <c r="N320">
        <f t="shared" si="64"/>
        <v>0</v>
      </c>
      <c r="O320">
        <f t="shared" si="65"/>
        <v>9</v>
      </c>
      <c r="P320">
        <f t="shared" si="66"/>
        <v>3</v>
      </c>
      <c r="Q320">
        <f t="shared" si="67"/>
        <v>0</v>
      </c>
      <c r="R320" t="str">
        <f t="shared" si="68"/>
        <v>00000011</v>
      </c>
      <c r="S320">
        <f t="shared" si="69"/>
        <v>1</v>
      </c>
    </row>
    <row r="321" spans="1:19" x14ac:dyDescent="0.25">
      <c r="A321" t="s">
        <v>345</v>
      </c>
      <c r="B321" s="5" t="str">
        <f>VLOOKUP(I321,KeyValues!$J$2:$K$1401,2)</f>
        <v>Itemizer Orb</v>
      </c>
      <c r="C321">
        <f t="shared" si="56"/>
        <v>150</v>
      </c>
      <c r="D321">
        <f t="shared" si="57"/>
        <v>30</v>
      </c>
      <c r="E321">
        <f t="shared" si="58"/>
        <v>9</v>
      </c>
      <c r="F321" s="7" t="str">
        <f>VLOOKUP(E321,KeyValues!$A$2:$B362,2)</f>
        <v>Orb</v>
      </c>
      <c r="G321">
        <f t="shared" si="59"/>
        <v>15</v>
      </c>
      <c r="H321" s="7" t="str">
        <f>VLOOKUP($G321,KeyValues!$S$2:$T$64,2)</f>
        <v>Sphere</v>
      </c>
      <c r="I321">
        <f t="shared" si="60"/>
        <v>346</v>
      </c>
      <c r="J321">
        <f t="shared" si="61"/>
        <v>403</v>
      </c>
      <c r="K321" s="8" t="str">
        <f>IF(OR($E321=9,$E321=5),VLOOKUP(J321,KeyValues!$D$2:$E$562,2),IF(AND($E321=14,NOT(VLOOKUP(J321,KeyValues!$D$2:$E$562,2) = 0)),"???",0))</f>
        <v>Itemize</v>
      </c>
      <c r="L321">
        <f t="shared" si="62"/>
        <v>0</v>
      </c>
      <c r="M321">
        <f t="shared" si="63"/>
        <v>0</v>
      </c>
      <c r="N321">
        <f t="shared" si="64"/>
        <v>0</v>
      </c>
      <c r="O321">
        <f t="shared" si="65"/>
        <v>9</v>
      </c>
      <c r="P321">
        <f t="shared" si="66"/>
        <v>3</v>
      </c>
      <c r="Q321">
        <f t="shared" si="67"/>
        <v>0</v>
      </c>
      <c r="R321" t="str">
        <f t="shared" si="68"/>
        <v>00000011</v>
      </c>
      <c r="S321">
        <f t="shared" si="69"/>
        <v>1</v>
      </c>
    </row>
    <row r="322" spans="1:19" x14ac:dyDescent="0.25">
      <c r="A322" t="s">
        <v>346</v>
      </c>
      <c r="B322" s="5" t="str">
        <f>VLOOKUP(I322,KeyValues!$J$2:$K$1401,2)</f>
        <v>Hurl Orb</v>
      </c>
      <c r="C322">
        <f t="shared" ref="C322:C385" si="70">HEX2DEC(MID($A322,4,2)&amp;MID($A322,1,2))</f>
        <v>150</v>
      </c>
      <c r="D322">
        <f t="shared" ref="D322:D385" si="71">HEX2DEC(MID($A322,10,2)&amp;MID($A322,7,2))</f>
        <v>30</v>
      </c>
      <c r="E322">
        <f t="shared" ref="E322:E385" si="72">HEX2DEC(MID($A322,13,2))</f>
        <v>9</v>
      </c>
      <c r="F322" s="7" t="str">
        <f>VLOOKUP(E322,KeyValues!$A$2:$B363,2)</f>
        <v>Orb</v>
      </c>
      <c r="G322">
        <f t="shared" ref="G322:G385" si="73">HEX2DEC(MID($A322,16,2))</f>
        <v>15</v>
      </c>
      <c r="H322" s="7" t="str">
        <f>VLOOKUP($G322,KeyValues!$S$2:$T$64,2)</f>
        <v>Sphere</v>
      </c>
      <c r="I322">
        <f t="shared" ref="I322:I385" si="74">HEX2DEC(MID($A322,22,2)&amp;MID($A322,19,2))</f>
        <v>347</v>
      </c>
      <c r="J322">
        <f t="shared" ref="J322:J385" si="75">HEX2DEC(MID($A322,28,2)&amp;MID($A322,25,2))</f>
        <v>406</v>
      </c>
      <c r="K322" s="8" t="str">
        <f>IF(OR($E322=9,$E322=5),VLOOKUP(J322,KeyValues!$D$2:$E$562,2),IF(AND($E322=14,NOT(VLOOKUP(J322,KeyValues!$D$2:$E$562,2) = 0)),"???",0))</f>
        <v>Hurl</v>
      </c>
      <c r="L322">
        <f t="shared" ref="L322:L385" si="76">HEX2DEC(MID($A322,31,2))</f>
        <v>0</v>
      </c>
      <c r="M322">
        <f t="shared" ref="M322:M385" si="77">HEX2DEC(MID($A322,34,2))</f>
        <v>0</v>
      </c>
      <c r="N322">
        <f t="shared" ref="N322:N385" si="78">HEX2DEC(MID($A322,37,2))</f>
        <v>0</v>
      </c>
      <c r="O322">
        <f t="shared" ref="O322:O385" si="79">HEX2DEC(MID($A322,40,2))</f>
        <v>9</v>
      </c>
      <c r="P322">
        <f t="shared" ref="P322:P385" si="80">HEX2DEC(MID($A322,43,2))</f>
        <v>3</v>
      </c>
      <c r="Q322">
        <f t="shared" ref="Q322:Q385" si="81">HEX2DEC(MID($A322,46,2))</f>
        <v>0</v>
      </c>
      <c r="R322" t="str">
        <f t="shared" ref="R322:R385" si="82">DEC2BIN(P322,8)</f>
        <v>00000011</v>
      </c>
      <c r="S322">
        <f t="shared" ref="S322:S385" si="83">VALUE(RIGHT(R322,1))</f>
        <v>1</v>
      </c>
    </row>
    <row r="323" spans="1:19" x14ac:dyDescent="0.25">
      <c r="A323" t="s">
        <v>347</v>
      </c>
      <c r="B323" s="5" t="str">
        <f>VLOOKUP(I323,KeyValues!$J$2:$K$1401,2)</f>
        <v>Mobile Orb</v>
      </c>
      <c r="C323">
        <f t="shared" si="70"/>
        <v>150</v>
      </c>
      <c r="D323">
        <f t="shared" si="71"/>
        <v>30</v>
      </c>
      <c r="E323">
        <f t="shared" si="72"/>
        <v>9</v>
      </c>
      <c r="F323" s="7" t="str">
        <f>VLOOKUP(E323,KeyValues!$A$2:$B364,2)</f>
        <v>Orb</v>
      </c>
      <c r="G323">
        <f t="shared" si="73"/>
        <v>15</v>
      </c>
      <c r="H323" s="7" t="str">
        <f>VLOOKUP($G323,KeyValues!$S$2:$T$64,2)</f>
        <v>Sphere</v>
      </c>
      <c r="I323">
        <f t="shared" si="74"/>
        <v>348</v>
      </c>
      <c r="J323">
        <f t="shared" si="75"/>
        <v>407</v>
      </c>
      <c r="K323" s="8" t="str">
        <f>IF(OR($E323=9,$E323=5),VLOOKUP(J323,KeyValues!$D$2:$E$562,2),IF(AND($E323=14,NOT(VLOOKUP(J323,KeyValues!$D$2:$E$562,2) = 0)),"???",0))</f>
        <v>Mobile</v>
      </c>
      <c r="L323">
        <f t="shared" si="76"/>
        <v>0</v>
      </c>
      <c r="M323">
        <f t="shared" si="77"/>
        <v>0</v>
      </c>
      <c r="N323">
        <f t="shared" si="78"/>
        <v>0</v>
      </c>
      <c r="O323">
        <f t="shared" si="79"/>
        <v>9</v>
      </c>
      <c r="P323">
        <f t="shared" si="80"/>
        <v>3</v>
      </c>
      <c r="Q323">
        <f t="shared" si="81"/>
        <v>0</v>
      </c>
      <c r="R323" t="str">
        <f t="shared" si="82"/>
        <v>00000011</v>
      </c>
      <c r="S323">
        <f t="shared" si="83"/>
        <v>1</v>
      </c>
    </row>
    <row r="324" spans="1:19" x14ac:dyDescent="0.25">
      <c r="A324" t="s">
        <v>349</v>
      </c>
      <c r="B324" s="5" t="str">
        <f>VLOOKUP(I324,KeyValues!$J$2:$K$1401,2)</f>
        <v>Stairs Orb</v>
      </c>
      <c r="C324">
        <f t="shared" si="70"/>
        <v>150</v>
      </c>
      <c r="D324">
        <f t="shared" si="71"/>
        <v>30</v>
      </c>
      <c r="E324">
        <f t="shared" si="72"/>
        <v>9</v>
      </c>
      <c r="F324" s="7" t="str">
        <f>VLOOKUP(E324,KeyValues!$A$2:$B366,2)</f>
        <v>Orb</v>
      </c>
      <c r="G324">
        <f t="shared" si="73"/>
        <v>15</v>
      </c>
      <c r="H324" s="7" t="str">
        <f>VLOOKUP($G324,KeyValues!$S$2:$T$64,2)</f>
        <v>Sphere</v>
      </c>
      <c r="I324">
        <f t="shared" si="74"/>
        <v>350</v>
      </c>
      <c r="J324">
        <f t="shared" si="75"/>
        <v>409</v>
      </c>
      <c r="K324" s="8" t="str">
        <f>IF(OR($E324=9,$E324=5),VLOOKUP(J324,KeyValues!$D$2:$E$562,2),IF(AND($E324=14,NOT(VLOOKUP(J324,KeyValues!$D$2:$E$562,2) = 0)),"???",0))</f>
        <v>See Stairs</v>
      </c>
      <c r="L324">
        <f t="shared" si="76"/>
        <v>0</v>
      </c>
      <c r="M324">
        <f t="shared" si="77"/>
        <v>0</v>
      </c>
      <c r="N324">
        <f t="shared" si="78"/>
        <v>0</v>
      </c>
      <c r="O324">
        <f t="shared" si="79"/>
        <v>9</v>
      </c>
      <c r="P324">
        <f t="shared" si="80"/>
        <v>3</v>
      </c>
      <c r="Q324">
        <f t="shared" si="81"/>
        <v>0</v>
      </c>
      <c r="R324" t="str">
        <f t="shared" si="82"/>
        <v>00000011</v>
      </c>
      <c r="S324">
        <f t="shared" si="83"/>
        <v>1</v>
      </c>
    </row>
    <row r="325" spans="1:19" x14ac:dyDescent="0.25">
      <c r="A325" t="s">
        <v>350</v>
      </c>
      <c r="B325" s="5" t="str">
        <f>VLOOKUP(I325,KeyValues!$J$2:$K$1401,2)</f>
        <v>Longtoss Orb</v>
      </c>
      <c r="C325">
        <f t="shared" si="70"/>
        <v>150</v>
      </c>
      <c r="D325">
        <f t="shared" si="71"/>
        <v>30</v>
      </c>
      <c r="E325">
        <f t="shared" si="72"/>
        <v>9</v>
      </c>
      <c r="F325" s="7" t="str">
        <f>VLOOKUP(E325,KeyValues!$A$2:$B367,2)</f>
        <v>Orb</v>
      </c>
      <c r="G325">
        <f t="shared" si="73"/>
        <v>15</v>
      </c>
      <c r="H325" s="7" t="str">
        <f>VLOOKUP($G325,KeyValues!$S$2:$T$64,2)</f>
        <v>Sphere</v>
      </c>
      <c r="I325">
        <f t="shared" si="74"/>
        <v>351</v>
      </c>
      <c r="J325">
        <f t="shared" si="75"/>
        <v>410</v>
      </c>
      <c r="K325" s="8" t="str">
        <f>IF(OR($E325=9,$E325=5),VLOOKUP(J325,KeyValues!$D$2:$E$562,2),IF(AND($E325=14,NOT(VLOOKUP(J325,KeyValues!$D$2:$E$562,2) = 0)),"???",0))</f>
        <v>Long Toss</v>
      </c>
      <c r="L325">
        <f t="shared" si="76"/>
        <v>0</v>
      </c>
      <c r="M325">
        <f t="shared" si="77"/>
        <v>0</v>
      </c>
      <c r="N325">
        <f t="shared" si="78"/>
        <v>0</v>
      </c>
      <c r="O325">
        <f t="shared" si="79"/>
        <v>9</v>
      </c>
      <c r="P325">
        <f t="shared" si="80"/>
        <v>3</v>
      </c>
      <c r="Q325">
        <f t="shared" si="81"/>
        <v>0</v>
      </c>
      <c r="R325" t="str">
        <f t="shared" si="82"/>
        <v>00000011</v>
      </c>
      <c r="S325">
        <f t="shared" si="83"/>
        <v>1</v>
      </c>
    </row>
    <row r="326" spans="1:19" x14ac:dyDescent="0.25">
      <c r="A326" t="s">
        <v>351</v>
      </c>
      <c r="B326" s="5" t="str">
        <f>VLOOKUP(I326,KeyValues!$J$2:$K$1401,2)</f>
        <v>Pierce Orb</v>
      </c>
      <c r="C326">
        <f t="shared" si="70"/>
        <v>150</v>
      </c>
      <c r="D326">
        <f t="shared" si="71"/>
        <v>30</v>
      </c>
      <c r="E326">
        <f t="shared" si="72"/>
        <v>9</v>
      </c>
      <c r="F326" s="7" t="str">
        <f>VLOOKUP(E326,KeyValues!$A$2:$B368,2)</f>
        <v>Orb</v>
      </c>
      <c r="G326">
        <f t="shared" si="73"/>
        <v>15</v>
      </c>
      <c r="H326" s="7" t="str">
        <f>VLOOKUP($G326,KeyValues!$S$2:$T$64,2)</f>
        <v>Sphere</v>
      </c>
      <c r="I326">
        <f t="shared" si="74"/>
        <v>352</v>
      </c>
      <c r="J326">
        <f t="shared" si="75"/>
        <v>412</v>
      </c>
      <c r="K326" s="8" t="str">
        <f>IF(OR($E326=9,$E326=5),VLOOKUP(J326,KeyValues!$D$2:$E$562,2),IF(AND($E326=14,NOT(VLOOKUP(J326,KeyValues!$D$2:$E$562,2) = 0)),"???",0))</f>
        <v>Pierce</v>
      </c>
      <c r="L326">
        <f t="shared" si="76"/>
        <v>0</v>
      </c>
      <c r="M326">
        <f t="shared" si="77"/>
        <v>0</v>
      </c>
      <c r="N326">
        <f t="shared" si="78"/>
        <v>0</v>
      </c>
      <c r="O326">
        <f t="shared" si="79"/>
        <v>9</v>
      </c>
      <c r="P326">
        <f t="shared" si="80"/>
        <v>3</v>
      </c>
      <c r="Q326">
        <f t="shared" si="81"/>
        <v>0</v>
      </c>
      <c r="R326" t="str">
        <f t="shared" si="82"/>
        <v>00000011</v>
      </c>
      <c r="S326">
        <f t="shared" si="83"/>
        <v>1</v>
      </c>
    </row>
    <row r="327" spans="1:19" x14ac:dyDescent="0.25">
      <c r="A327" t="s">
        <v>300</v>
      </c>
      <c r="B327" s="5" t="str">
        <f>VLOOKUP(I327,KeyValues!$J$2:$K$1401,2)</f>
        <v>Hail Orb</v>
      </c>
      <c r="C327">
        <f t="shared" si="70"/>
        <v>70</v>
      </c>
      <c r="D327">
        <f t="shared" si="71"/>
        <v>30</v>
      </c>
      <c r="E327">
        <f t="shared" si="72"/>
        <v>9</v>
      </c>
      <c r="F327" s="7" t="str">
        <f>VLOOKUP(E327,KeyValues!$A$2:$B317,2)</f>
        <v>Orb</v>
      </c>
      <c r="G327">
        <f t="shared" si="73"/>
        <v>15</v>
      </c>
      <c r="H327" s="7" t="str">
        <f>VLOOKUP($G327,KeyValues!$S$2:$T$64,2)</f>
        <v>Sphere</v>
      </c>
      <c r="I327">
        <f t="shared" si="74"/>
        <v>301</v>
      </c>
      <c r="J327">
        <f t="shared" si="75"/>
        <v>14</v>
      </c>
      <c r="K327" s="8" t="str">
        <f>IF(OR($E327=9,$E327=5),VLOOKUP(J327,KeyValues!$D$2:$E$562,2),IF(AND($E327=14,NOT(VLOOKUP(J327,KeyValues!$D$2:$E$562,2) = 0)),"???",0))</f>
        <v>Hail</v>
      </c>
      <c r="L327">
        <f t="shared" si="76"/>
        <v>0</v>
      </c>
      <c r="M327">
        <f t="shared" si="77"/>
        <v>0</v>
      </c>
      <c r="N327">
        <f t="shared" si="78"/>
        <v>0</v>
      </c>
      <c r="O327">
        <f t="shared" si="79"/>
        <v>13</v>
      </c>
      <c r="P327">
        <f t="shared" si="80"/>
        <v>3</v>
      </c>
      <c r="Q327">
        <f t="shared" si="81"/>
        <v>0</v>
      </c>
      <c r="R327" t="str">
        <f t="shared" si="82"/>
        <v>00000011</v>
      </c>
      <c r="S327">
        <f t="shared" si="83"/>
        <v>1</v>
      </c>
    </row>
    <row r="328" spans="1:19" x14ac:dyDescent="0.25">
      <c r="A328" t="s">
        <v>301</v>
      </c>
      <c r="B328" s="5" t="str">
        <f>VLOOKUP(I328,KeyValues!$J$2:$K$1401,2)</f>
        <v>Sunny Orb</v>
      </c>
      <c r="C328">
        <f t="shared" si="70"/>
        <v>70</v>
      </c>
      <c r="D328">
        <f t="shared" si="71"/>
        <v>30</v>
      </c>
      <c r="E328">
        <f t="shared" si="72"/>
        <v>9</v>
      </c>
      <c r="F328" s="7" t="str">
        <f>VLOOKUP(E328,KeyValues!$A$2:$B318,2)</f>
        <v>Orb</v>
      </c>
      <c r="G328">
        <f t="shared" si="73"/>
        <v>15</v>
      </c>
      <c r="H328" s="7" t="str">
        <f>VLOOKUP($G328,KeyValues!$S$2:$T$64,2)</f>
        <v>Sphere</v>
      </c>
      <c r="I328">
        <f t="shared" si="74"/>
        <v>302</v>
      </c>
      <c r="J328">
        <f t="shared" si="75"/>
        <v>223</v>
      </c>
      <c r="K328" s="8" t="str">
        <f>IF(OR($E328=9,$E328=5),VLOOKUP(J328,KeyValues!$D$2:$E$562,2),IF(AND($E328=14,NOT(VLOOKUP(J328,KeyValues!$D$2:$E$562,2) = 0)),"???",0))</f>
        <v>Sunny Day</v>
      </c>
      <c r="L328">
        <f t="shared" si="76"/>
        <v>0</v>
      </c>
      <c r="M328">
        <f t="shared" si="77"/>
        <v>0</v>
      </c>
      <c r="N328">
        <f t="shared" si="78"/>
        <v>0</v>
      </c>
      <c r="O328">
        <f t="shared" si="79"/>
        <v>13</v>
      </c>
      <c r="P328">
        <f t="shared" si="80"/>
        <v>3</v>
      </c>
      <c r="Q328">
        <f t="shared" si="81"/>
        <v>0</v>
      </c>
      <c r="R328" t="str">
        <f t="shared" si="82"/>
        <v>00000011</v>
      </c>
      <c r="S328">
        <f t="shared" si="83"/>
        <v>1</v>
      </c>
    </row>
    <row r="329" spans="1:19" x14ac:dyDescent="0.25">
      <c r="A329" t="s">
        <v>302</v>
      </c>
      <c r="B329" s="5" t="str">
        <f>VLOOKUP(I329,KeyValues!$J$2:$K$1401,2)</f>
        <v>Rainy Orb</v>
      </c>
      <c r="C329">
        <f t="shared" si="70"/>
        <v>70</v>
      </c>
      <c r="D329">
        <f t="shared" si="71"/>
        <v>30</v>
      </c>
      <c r="E329">
        <f t="shared" si="72"/>
        <v>9</v>
      </c>
      <c r="F329" s="7" t="str">
        <f>VLOOKUP(E329,KeyValues!$A$2:$B319,2)</f>
        <v>Orb</v>
      </c>
      <c r="G329">
        <f t="shared" si="73"/>
        <v>15</v>
      </c>
      <c r="H329" s="7" t="str">
        <f>VLOOKUP($G329,KeyValues!$S$2:$T$64,2)</f>
        <v>Sphere</v>
      </c>
      <c r="I329">
        <f t="shared" si="74"/>
        <v>303</v>
      </c>
      <c r="J329">
        <f t="shared" si="75"/>
        <v>12</v>
      </c>
      <c r="K329" s="8" t="str">
        <f>IF(OR($E329=9,$E329=5),VLOOKUP(J329,KeyValues!$D$2:$E$562,2),IF(AND($E329=14,NOT(VLOOKUP(J329,KeyValues!$D$2:$E$562,2) = 0)),"???",0))</f>
        <v>Rain Dance</v>
      </c>
      <c r="L329">
        <f t="shared" si="76"/>
        <v>0</v>
      </c>
      <c r="M329">
        <f t="shared" si="77"/>
        <v>0</v>
      </c>
      <c r="N329">
        <f t="shared" si="78"/>
        <v>0</v>
      </c>
      <c r="O329">
        <f t="shared" si="79"/>
        <v>13</v>
      </c>
      <c r="P329">
        <f t="shared" si="80"/>
        <v>3</v>
      </c>
      <c r="Q329">
        <f t="shared" si="81"/>
        <v>0</v>
      </c>
      <c r="R329" t="str">
        <f t="shared" si="82"/>
        <v>00000011</v>
      </c>
      <c r="S329">
        <f t="shared" si="83"/>
        <v>1</v>
      </c>
    </row>
    <row r="330" spans="1:19" x14ac:dyDescent="0.25">
      <c r="A330" t="s">
        <v>303</v>
      </c>
      <c r="B330" s="5" t="str">
        <f>VLOOKUP(I330,KeyValues!$J$2:$K$1401,2)</f>
        <v>Evasion Orb</v>
      </c>
      <c r="C330">
        <f t="shared" si="70"/>
        <v>150</v>
      </c>
      <c r="D330">
        <f t="shared" si="71"/>
        <v>30</v>
      </c>
      <c r="E330">
        <f t="shared" si="72"/>
        <v>9</v>
      </c>
      <c r="F330" s="7" t="str">
        <f>VLOOKUP(E330,KeyValues!$A$2:$B320,2)</f>
        <v>Orb</v>
      </c>
      <c r="G330">
        <f t="shared" si="73"/>
        <v>15</v>
      </c>
      <c r="H330" s="7" t="str">
        <f>VLOOKUP($G330,KeyValues!$S$2:$T$64,2)</f>
        <v>Sphere</v>
      </c>
      <c r="I330">
        <f t="shared" si="74"/>
        <v>304</v>
      </c>
      <c r="J330">
        <f t="shared" si="75"/>
        <v>56</v>
      </c>
      <c r="K330" s="8" t="str">
        <f>IF(OR($E330=9,$E330=5),VLOOKUP(J330,KeyValues!$D$2:$E$562,2),IF(AND($E330=14,NOT(VLOOKUP(J330,KeyValues!$D$2:$E$562,2) = 0)),"???",0))</f>
        <v>Double Team</v>
      </c>
      <c r="L330">
        <f t="shared" si="76"/>
        <v>0</v>
      </c>
      <c r="M330">
        <f t="shared" si="77"/>
        <v>0</v>
      </c>
      <c r="N330">
        <f t="shared" si="78"/>
        <v>0</v>
      </c>
      <c r="O330">
        <f t="shared" si="79"/>
        <v>13</v>
      </c>
      <c r="P330">
        <f t="shared" si="80"/>
        <v>3</v>
      </c>
      <c r="Q330">
        <f t="shared" si="81"/>
        <v>0</v>
      </c>
      <c r="R330" t="str">
        <f t="shared" si="82"/>
        <v>00000011</v>
      </c>
      <c r="S330">
        <f t="shared" si="83"/>
        <v>1</v>
      </c>
    </row>
    <row r="331" spans="1:19" x14ac:dyDescent="0.25">
      <c r="A331" t="s">
        <v>304</v>
      </c>
      <c r="B331" s="5" t="str">
        <f>VLOOKUP(I331,KeyValues!$J$2:$K$1401,2)</f>
        <v>Sandy Orb</v>
      </c>
      <c r="C331">
        <f t="shared" si="70"/>
        <v>70</v>
      </c>
      <c r="D331">
        <f t="shared" si="71"/>
        <v>30</v>
      </c>
      <c r="E331">
        <f t="shared" si="72"/>
        <v>9</v>
      </c>
      <c r="F331" s="7" t="str">
        <f>VLOOKUP(E331,KeyValues!$A$2:$B321,2)</f>
        <v>Orb</v>
      </c>
      <c r="G331">
        <f t="shared" si="73"/>
        <v>15</v>
      </c>
      <c r="H331" s="7" t="str">
        <f>VLOOKUP($G331,KeyValues!$S$2:$T$64,2)</f>
        <v>Sphere</v>
      </c>
      <c r="I331">
        <f t="shared" si="74"/>
        <v>305</v>
      </c>
      <c r="J331">
        <f t="shared" si="75"/>
        <v>141</v>
      </c>
      <c r="K331" s="8" t="str">
        <f>IF(OR($E331=9,$E331=5),VLOOKUP(J331,KeyValues!$D$2:$E$562,2),IF(AND($E331=14,NOT(VLOOKUP(J331,KeyValues!$D$2:$E$562,2) = 0)),"???",0))</f>
        <v>Sandstorm</v>
      </c>
      <c r="L331">
        <f t="shared" si="76"/>
        <v>0</v>
      </c>
      <c r="M331">
        <f t="shared" si="77"/>
        <v>0</v>
      </c>
      <c r="N331">
        <f t="shared" si="78"/>
        <v>0</v>
      </c>
      <c r="O331">
        <f t="shared" si="79"/>
        <v>13</v>
      </c>
      <c r="P331">
        <f t="shared" si="80"/>
        <v>3</v>
      </c>
      <c r="Q331">
        <f t="shared" si="81"/>
        <v>0</v>
      </c>
      <c r="R331" t="str">
        <f t="shared" si="82"/>
        <v>00000011</v>
      </c>
      <c r="S331">
        <f t="shared" si="83"/>
        <v>1</v>
      </c>
    </row>
    <row r="332" spans="1:19" x14ac:dyDescent="0.25">
      <c r="A332" t="s">
        <v>305</v>
      </c>
      <c r="B332" s="5" t="str">
        <f>VLOOKUP(I332,KeyValues!$J$2:$K$1401,2)</f>
        <v>Rocky Orb</v>
      </c>
      <c r="C332">
        <f t="shared" si="70"/>
        <v>150</v>
      </c>
      <c r="D332">
        <f t="shared" si="71"/>
        <v>30</v>
      </c>
      <c r="E332">
        <f t="shared" si="72"/>
        <v>9</v>
      </c>
      <c r="F332" s="7" t="str">
        <f>VLOOKUP(E332,KeyValues!$A$2:$B322,2)</f>
        <v>Orb</v>
      </c>
      <c r="G332">
        <f t="shared" si="73"/>
        <v>15</v>
      </c>
      <c r="H332" s="7" t="str">
        <f>VLOOKUP($G332,KeyValues!$S$2:$T$64,2)</f>
        <v>Sphere</v>
      </c>
      <c r="I332">
        <f t="shared" si="74"/>
        <v>306</v>
      </c>
      <c r="J332">
        <f t="shared" si="75"/>
        <v>73</v>
      </c>
      <c r="K332" s="8" t="str">
        <f>IF(OR($E332=9,$E332=5),VLOOKUP(J332,KeyValues!$D$2:$E$562,2),IF(AND($E332=14,NOT(VLOOKUP(J332,KeyValues!$D$2:$E$562,2) = 0)),"???",0))</f>
        <v>Rock Tomb</v>
      </c>
      <c r="L332">
        <f t="shared" si="76"/>
        <v>0</v>
      </c>
      <c r="M332">
        <f t="shared" si="77"/>
        <v>0</v>
      </c>
      <c r="N332">
        <f t="shared" si="78"/>
        <v>0</v>
      </c>
      <c r="O332">
        <f t="shared" si="79"/>
        <v>13</v>
      </c>
      <c r="P332">
        <f t="shared" si="80"/>
        <v>3</v>
      </c>
      <c r="Q332">
        <f t="shared" si="81"/>
        <v>0</v>
      </c>
      <c r="R332" t="str">
        <f t="shared" si="82"/>
        <v>00000011</v>
      </c>
      <c r="S332">
        <f t="shared" si="83"/>
        <v>1</v>
      </c>
    </row>
    <row r="333" spans="1:19" x14ac:dyDescent="0.25">
      <c r="A333" t="s">
        <v>306</v>
      </c>
      <c r="B333" s="5" t="str">
        <f>VLOOKUP(I333,KeyValues!$J$2:$K$1401,2)</f>
        <v>Snatch Orb</v>
      </c>
      <c r="C333">
        <f t="shared" si="70"/>
        <v>150</v>
      </c>
      <c r="D333">
        <f t="shared" si="71"/>
        <v>30</v>
      </c>
      <c r="E333">
        <f t="shared" si="72"/>
        <v>9</v>
      </c>
      <c r="F333" s="7" t="str">
        <f>VLOOKUP(E333,KeyValues!$A$2:$B323,2)</f>
        <v>Orb</v>
      </c>
      <c r="G333">
        <f t="shared" si="73"/>
        <v>15</v>
      </c>
      <c r="H333" s="7" t="str">
        <f>VLOOKUP($G333,KeyValues!$S$2:$T$64,2)</f>
        <v>Sphere</v>
      </c>
      <c r="I333">
        <f t="shared" si="74"/>
        <v>307</v>
      </c>
      <c r="J333">
        <f t="shared" si="75"/>
        <v>334</v>
      </c>
      <c r="K333" s="8" t="str">
        <f>IF(OR($E333=9,$E333=5),VLOOKUP(J333,KeyValues!$D$2:$E$562,2),IF(AND($E333=14,NOT(VLOOKUP(J333,KeyValues!$D$2:$E$562,2) = 0)),"???",0))</f>
        <v>Snatch</v>
      </c>
      <c r="L333">
        <f t="shared" si="76"/>
        <v>0</v>
      </c>
      <c r="M333">
        <f t="shared" si="77"/>
        <v>0</v>
      </c>
      <c r="N333">
        <f t="shared" si="78"/>
        <v>0</v>
      </c>
      <c r="O333">
        <f t="shared" si="79"/>
        <v>13</v>
      </c>
      <c r="P333">
        <f t="shared" si="80"/>
        <v>3</v>
      </c>
      <c r="Q333">
        <f t="shared" si="81"/>
        <v>0</v>
      </c>
      <c r="R333" t="str">
        <f t="shared" si="82"/>
        <v>00000011</v>
      </c>
      <c r="S333">
        <f t="shared" si="83"/>
        <v>1</v>
      </c>
    </row>
    <row r="334" spans="1:19" x14ac:dyDescent="0.25">
      <c r="A334" t="s">
        <v>307</v>
      </c>
      <c r="B334" s="5" t="str">
        <f>VLOOKUP(I334,KeyValues!$J$2:$K$1401,2)</f>
        <v>See-Trap Orb</v>
      </c>
      <c r="C334">
        <f t="shared" si="70"/>
        <v>150</v>
      </c>
      <c r="D334">
        <f t="shared" si="71"/>
        <v>30</v>
      </c>
      <c r="E334">
        <f t="shared" si="72"/>
        <v>9</v>
      </c>
      <c r="F334" s="7" t="str">
        <f>VLOOKUP(E334,KeyValues!$A$2:$B324,2)</f>
        <v>Orb</v>
      </c>
      <c r="G334">
        <f t="shared" si="73"/>
        <v>15</v>
      </c>
      <c r="H334" s="7" t="str">
        <f>VLOOKUP($G334,KeyValues!$S$2:$T$64,2)</f>
        <v>Sphere</v>
      </c>
      <c r="I334">
        <f t="shared" si="74"/>
        <v>308</v>
      </c>
      <c r="J334">
        <f t="shared" si="75"/>
        <v>363</v>
      </c>
      <c r="K334" s="8" t="str">
        <f>IF(OR($E334=9,$E334=5),VLOOKUP(J334,KeyValues!$D$2:$E$562,2),IF(AND($E334=14,NOT(VLOOKUP(J334,KeyValues!$D$2:$E$562,2) = 0)),"???",0))</f>
        <v>See-Trap</v>
      </c>
      <c r="L334">
        <f t="shared" si="76"/>
        <v>0</v>
      </c>
      <c r="M334">
        <f t="shared" si="77"/>
        <v>0</v>
      </c>
      <c r="N334">
        <f t="shared" si="78"/>
        <v>0</v>
      </c>
      <c r="O334">
        <f t="shared" si="79"/>
        <v>13</v>
      </c>
      <c r="P334">
        <f t="shared" si="80"/>
        <v>3</v>
      </c>
      <c r="Q334">
        <f t="shared" si="81"/>
        <v>0</v>
      </c>
      <c r="R334" t="str">
        <f t="shared" si="82"/>
        <v>00000011</v>
      </c>
      <c r="S334">
        <f t="shared" si="83"/>
        <v>1</v>
      </c>
    </row>
    <row r="335" spans="1:19" x14ac:dyDescent="0.25">
      <c r="A335" t="s">
        <v>308</v>
      </c>
      <c r="B335" s="5" t="str">
        <f>VLOOKUP(I335,KeyValues!$J$2:$K$1401,2)</f>
        <v>Mug Orb</v>
      </c>
      <c r="C335">
        <f t="shared" si="70"/>
        <v>150</v>
      </c>
      <c r="D335">
        <f t="shared" si="71"/>
        <v>30</v>
      </c>
      <c r="E335">
        <f t="shared" si="72"/>
        <v>9</v>
      </c>
      <c r="F335" s="7" t="str">
        <f>VLOOKUP(E335,KeyValues!$A$2:$B325,2)</f>
        <v>Orb</v>
      </c>
      <c r="G335">
        <f t="shared" si="73"/>
        <v>15</v>
      </c>
      <c r="H335" s="7" t="str">
        <f>VLOOKUP($G335,KeyValues!$S$2:$T$64,2)</f>
        <v>Sphere</v>
      </c>
      <c r="I335">
        <f t="shared" si="74"/>
        <v>309</v>
      </c>
      <c r="J335">
        <f t="shared" si="75"/>
        <v>364</v>
      </c>
      <c r="K335" s="8" t="str">
        <f>IF(OR($E335=9,$E335=5),VLOOKUP(J335,KeyValues!$D$2:$E$562,2),IF(AND($E335=14,NOT(VLOOKUP(J335,KeyValues!$D$2:$E$562,2) = 0)),"???",0))</f>
        <v>Takeaway</v>
      </c>
      <c r="L335">
        <f t="shared" si="76"/>
        <v>0</v>
      </c>
      <c r="M335">
        <f t="shared" si="77"/>
        <v>0</v>
      </c>
      <c r="N335">
        <f t="shared" si="78"/>
        <v>0</v>
      </c>
      <c r="O335">
        <f t="shared" si="79"/>
        <v>13</v>
      </c>
      <c r="P335">
        <f t="shared" si="80"/>
        <v>3</v>
      </c>
      <c r="Q335">
        <f t="shared" si="81"/>
        <v>0</v>
      </c>
      <c r="R335" t="str">
        <f t="shared" si="82"/>
        <v>00000011</v>
      </c>
      <c r="S335">
        <f t="shared" si="83"/>
        <v>1</v>
      </c>
    </row>
    <row r="336" spans="1:19" x14ac:dyDescent="0.25">
      <c r="A336" t="s">
        <v>309</v>
      </c>
      <c r="B336" s="5" t="str">
        <f>VLOOKUP(I336,KeyValues!$J$2:$K$1401,2)</f>
        <v>Rebound Orb</v>
      </c>
      <c r="C336">
        <f t="shared" si="70"/>
        <v>150</v>
      </c>
      <c r="D336">
        <f t="shared" si="71"/>
        <v>30</v>
      </c>
      <c r="E336">
        <f t="shared" si="72"/>
        <v>9</v>
      </c>
      <c r="F336" s="7" t="str">
        <f>VLOOKUP(E336,KeyValues!$A$2:$B326,2)</f>
        <v>Orb</v>
      </c>
      <c r="G336">
        <f t="shared" si="73"/>
        <v>15</v>
      </c>
      <c r="H336" s="7" t="str">
        <f>VLOOKUP($G336,KeyValues!$S$2:$T$64,2)</f>
        <v>Sphere</v>
      </c>
      <c r="I336">
        <f t="shared" si="74"/>
        <v>310</v>
      </c>
      <c r="J336">
        <f t="shared" si="75"/>
        <v>365</v>
      </c>
      <c r="K336" s="8" t="str">
        <f>IF(OR($E336=9,$E336=5),VLOOKUP(J336,KeyValues!$D$2:$E$562,2),IF(AND($E336=14,NOT(VLOOKUP(J336,KeyValues!$D$2:$E$562,2) = 0)),"???",0))</f>
        <v>Rebound</v>
      </c>
      <c r="L336">
        <f t="shared" si="76"/>
        <v>0</v>
      </c>
      <c r="M336">
        <f t="shared" si="77"/>
        <v>0</v>
      </c>
      <c r="N336">
        <f t="shared" si="78"/>
        <v>0</v>
      </c>
      <c r="O336">
        <f t="shared" si="79"/>
        <v>13</v>
      </c>
      <c r="P336">
        <f t="shared" si="80"/>
        <v>3</v>
      </c>
      <c r="Q336">
        <f t="shared" si="81"/>
        <v>0</v>
      </c>
      <c r="R336" t="str">
        <f t="shared" si="82"/>
        <v>00000011</v>
      </c>
      <c r="S336">
        <f t="shared" si="83"/>
        <v>1</v>
      </c>
    </row>
    <row r="337" spans="1:19" x14ac:dyDescent="0.25">
      <c r="A337" t="s">
        <v>310</v>
      </c>
      <c r="B337" s="5" t="str">
        <f>VLOOKUP(I337,KeyValues!$J$2:$K$1401,2)</f>
        <v>Lob Orb</v>
      </c>
      <c r="C337">
        <f t="shared" si="70"/>
        <v>150</v>
      </c>
      <c r="D337">
        <f t="shared" si="71"/>
        <v>30</v>
      </c>
      <c r="E337">
        <f t="shared" si="72"/>
        <v>9</v>
      </c>
      <c r="F337" s="7" t="str">
        <f>VLOOKUP(E337,KeyValues!$A$2:$B327,2)</f>
        <v>Orb</v>
      </c>
      <c r="G337">
        <f t="shared" si="73"/>
        <v>15</v>
      </c>
      <c r="H337" s="7" t="str">
        <f>VLOOKUP($G337,KeyValues!$S$2:$T$64,2)</f>
        <v>Sphere</v>
      </c>
      <c r="I337">
        <f t="shared" si="74"/>
        <v>311</v>
      </c>
      <c r="J337">
        <f t="shared" si="75"/>
        <v>366</v>
      </c>
      <c r="K337" s="8" t="str">
        <f>IF(OR($E337=9,$E337=5),VLOOKUP(J337,KeyValues!$D$2:$E$562,2),IF(AND($E337=14,NOT(VLOOKUP(J337,KeyValues!$D$2:$E$562,2) = 0)),"???",0))</f>
        <v>Bloop Slash</v>
      </c>
      <c r="L337">
        <f t="shared" si="76"/>
        <v>0</v>
      </c>
      <c r="M337">
        <f t="shared" si="77"/>
        <v>0</v>
      </c>
      <c r="N337">
        <f t="shared" si="78"/>
        <v>0</v>
      </c>
      <c r="O337">
        <f t="shared" si="79"/>
        <v>13</v>
      </c>
      <c r="P337">
        <f t="shared" si="80"/>
        <v>3</v>
      </c>
      <c r="Q337">
        <f t="shared" si="81"/>
        <v>0</v>
      </c>
      <c r="R337" t="str">
        <f t="shared" si="82"/>
        <v>00000011</v>
      </c>
      <c r="S337">
        <f t="shared" si="83"/>
        <v>1</v>
      </c>
    </row>
    <row r="338" spans="1:19" x14ac:dyDescent="0.25">
      <c r="A338" t="s">
        <v>311</v>
      </c>
      <c r="B338" s="5" t="str">
        <f>VLOOKUP(I338,KeyValues!$J$2:$K$1401,2)</f>
        <v>Switcher Orb</v>
      </c>
      <c r="C338">
        <f t="shared" si="70"/>
        <v>150</v>
      </c>
      <c r="D338">
        <f t="shared" si="71"/>
        <v>30</v>
      </c>
      <c r="E338">
        <f t="shared" si="72"/>
        <v>9</v>
      </c>
      <c r="F338" s="7" t="str">
        <f>VLOOKUP(E338,KeyValues!$A$2:$B328,2)</f>
        <v>Orb</v>
      </c>
      <c r="G338">
        <f t="shared" si="73"/>
        <v>15</v>
      </c>
      <c r="H338" s="7" t="str">
        <f>VLOOKUP($G338,KeyValues!$S$2:$T$64,2)</f>
        <v>Sphere</v>
      </c>
      <c r="I338">
        <f t="shared" si="74"/>
        <v>312</v>
      </c>
      <c r="J338">
        <f t="shared" si="75"/>
        <v>367</v>
      </c>
      <c r="K338" s="8" t="str">
        <f>IF(OR($E338=9,$E338=5),VLOOKUP(J338,KeyValues!$D$2:$E$562,2),IF(AND($E338=14,NOT(VLOOKUP(J338,KeyValues!$D$2:$E$562,2) = 0)),"???",0))</f>
        <v>Switcher</v>
      </c>
      <c r="L338">
        <f t="shared" si="76"/>
        <v>0</v>
      </c>
      <c r="M338">
        <f t="shared" si="77"/>
        <v>0</v>
      </c>
      <c r="N338">
        <f t="shared" si="78"/>
        <v>0</v>
      </c>
      <c r="O338">
        <f t="shared" si="79"/>
        <v>13</v>
      </c>
      <c r="P338">
        <f t="shared" si="80"/>
        <v>3</v>
      </c>
      <c r="Q338">
        <f t="shared" si="81"/>
        <v>0</v>
      </c>
      <c r="R338" t="str">
        <f t="shared" si="82"/>
        <v>00000011</v>
      </c>
      <c r="S338">
        <f t="shared" si="83"/>
        <v>1</v>
      </c>
    </row>
    <row r="339" spans="1:19" x14ac:dyDescent="0.25">
      <c r="A339" t="s">
        <v>312</v>
      </c>
      <c r="B339" s="5" t="str">
        <f>VLOOKUP(I339,KeyValues!$J$2:$K$1401,2)</f>
        <v>Blowback Orb</v>
      </c>
      <c r="C339">
        <f t="shared" si="70"/>
        <v>150</v>
      </c>
      <c r="D339">
        <f t="shared" si="71"/>
        <v>30</v>
      </c>
      <c r="E339">
        <f t="shared" si="72"/>
        <v>9</v>
      </c>
      <c r="F339" s="7" t="str">
        <f>VLOOKUP(E339,KeyValues!$A$2:$B329,2)</f>
        <v>Orb</v>
      </c>
      <c r="G339">
        <f t="shared" si="73"/>
        <v>15</v>
      </c>
      <c r="H339" s="7" t="str">
        <f>VLOOKUP($G339,KeyValues!$S$2:$T$64,2)</f>
        <v>Sphere</v>
      </c>
      <c r="I339">
        <f t="shared" si="74"/>
        <v>313</v>
      </c>
      <c r="J339">
        <f t="shared" si="75"/>
        <v>368</v>
      </c>
      <c r="K339" s="8" t="str">
        <f>IF(OR($E339=9,$E339=5),VLOOKUP(J339,KeyValues!$D$2:$E$562,2),IF(AND($E339=14,NOT(VLOOKUP(J339,KeyValues!$D$2:$E$562,2) = 0)),"???",0))</f>
        <v>Blowback</v>
      </c>
      <c r="L339">
        <f t="shared" si="76"/>
        <v>0</v>
      </c>
      <c r="M339">
        <f t="shared" si="77"/>
        <v>0</v>
      </c>
      <c r="N339">
        <f t="shared" si="78"/>
        <v>0</v>
      </c>
      <c r="O339">
        <f t="shared" si="79"/>
        <v>13</v>
      </c>
      <c r="P339">
        <f t="shared" si="80"/>
        <v>3</v>
      </c>
      <c r="Q339">
        <f t="shared" si="81"/>
        <v>0</v>
      </c>
      <c r="R339" t="str">
        <f t="shared" si="82"/>
        <v>00000011</v>
      </c>
      <c r="S339">
        <f t="shared" si="83"/>
        <v>1</v>
      </c>
    </row>
    <row r="340" spans="1:19" x14ac:dyDescent="0.25">
      <c r="A340" t="s">
        <v>313</v>
      </c>
      <c r="B340" s="5" t="str">
        <f>VLOOKUP(I340,KeyValues!$J$2:$K$1401,2)</f>
        <v>Warp Orb</v>
      </c>
      <c r="C340">
        <f t="shared" si="70"/>
        <v>150</v>
      </c>
      <c r="D340">
        <f t="shared" si="71"/>
        <v>30</v>
      </c>
      <c r="E340">
        <f t="shared" si="72"/>
        <v>9</v>
      </c>
      <c r="F340" s="7" t="str">
        <f>VLOOKUP(E340,KeyValues!$A$2:$B330,2)</f>
        <v>Orb</v>
      </c>
      <c r="G340">
        <f t="shared" si="73"/>
        <v>15</v>
      </c>
      <c r="H340" s="7" t="str">
        <f>VLOOKUP($G340,KeyValues!$S$2:$T$64,2)</f>
        <v>Sphere</v>
      </c>
      <c r="I340">
        <f t="shared" si="74"/>
        <v>314</v>
      </c>
      <c r="J340">
        <f t="shared" si="75"/>
        <v>369</v>
      </c>
      <c r="K340" s="8" t="str">
        <f>IF(OR($E340=9,$E340=5),VLOOKUP(J340,KeyValues!$D$2:$E$562,2),IF(AND($E340=14,NOT(VLOOKUP(J340,KeyValues!$D$2:$E$562,2) = 0)),"???",0))</f>
        <v>Warp</v>
      </c>
      <c r="L340">
        <f t="shared" si="76"/>
        <v>0</v>
      </c>
      <c r="M340">
        <f t="shared" si="77"/>
        <v>0</v>
      </c>
      <c r="N340">
        <f t="shared" si="78"/>
        <v>0</v>
      </c>
      <c r="O340">
        <f t="shared" si="79"/>
        <v>13</v>
      </c>
      <c r="P340">
        <f t="shared" si="80"/>
        <v>3</v>
      </c>
      <c r="Q340">
        <f t="shared" si="81"/>
        <v>0</v>
      </c>
      <c r="R340" t="str">
        <f t="shared" si="82"/>
        <v>00000011</v>
      </c>
      <c r="S340">
        <f t="shared" si="83"/>
        <v>1</v>
      </c>
    </row>
    <row r="341" spans="1:19" x14ac:dyDescent="0.25">
      <c r="A341" t="s">
        <v>314</v>
      </c>
      <c r="B341" s="5" t="str">
        <f>VLOOKUP(I341,KeyValues!$J$2:$K$1401,2)</f>
        <v>Transfer Orb</v>
      </c>
      <c r="C341">
        <f t="shared" si="70"/>
        <v>150</v>
      </c>
      <c r="D341">
        <f t="shared" si="71"/>
        <v>30</v>
      </c>
      <c r="E341">
        <f t="shared" si="72"/>
        <v>9</v>
      </c>
      <c r="F341" s="7" t="str">
        <f>VLOOKUP(E341,KeyValues!$A$2:$B331,2)</f>
        <v>Orb</v>
      </c>
      <c r="G341">
        <f t="shared" si="73"/>
        <v>15</v>
      </c>
      <c r="H341" s="7" t="str">
        <f>VLOOKUP($G341,KeyValues!$S$2:$T$64,2)</f>
        <v>Sphere</v>
      </c>
      <c r="I341">
        <f t="shared" si="74"/>
        <v>315</v>
      </c>
      <c r="J341">
        <f t="shared" si="75"/>
        <v>370</v>
      </c>
      <c r="K341" s="8" t="str">
        <f>IF(OR($E341=9,$E341=5),VLOOKUP(J341,KeyValues!$D$2:$E$562,2),IF(AND($E341=14,NOT(VLOOKUP(J341,KeyValues!$D$2:$E$562,2) = 0)),"???",0))</f>
        <v>Transfer</v>
      </c>
      <c r="L341">
        <f t="shared" si="76"/>
        <v>0</v>
      </c>
      <c r="M341">
        <f t="shared" si="77"/>
        <v>0</v>
      </c>
      <c r="N341">
        <f t="shared" si="78"/>
        <v>0</v>
      </c>
      <c r="O341">
        <f t="shared" si="79"/>
        <v>13</v>
      </c>
      <c r="P341">
        <f t="shared" si="80"/>
        <v>3</v>
      </c>
      <c r="Q341">
        <f t="shared" si="81"/>
        <v>0</v>
      </c>
      <c r="R341" t="str">
        <f t="shared" si="82"/>
        <v>00000011</v>
      </c>
      <c r="S341">
        <f t="shared" si="83"/>
        <v>1</v>
      </c>
    </row>
    <row r="342" spans="1:19" x14ac:dyDescent="0.25">
      <c r="A342" t="s">
        <v>315</v>
      </c>
      <c r="B342" s="5" t="str">
        <f>VLOOKUP(I342,KeyValues!$J$2:$K$1401,2)</f>
        <v>Slow Orb</v>
      </c>
      <c r="C342">
        <f t="shared" si="70"/>
        <v>150</v>
      </c>
      <c r="D342">
        <f t="shared" si="71"/>
        <v>30</v>
      </c>
      <c r="E342">
        <f t="shared" si="72"/>
        <v>9</v>
      </c>
      <c r="F342" s="7" t="str">
        <f>VLOOKUP(E342,KeyValues!$A$2:$B332,2)</f>
        <v>Orb</v>
      </c>
      <c r="G342">
        <f t="shared" si="73"/>
        <v>15</v>
      </c>
      <c r="H342" s="7" t="str">
        <f>VLOOKUP($G342,KeyValues!$S$2:$T$64,2)</f>
        <v>Sphere</v>
      </c>
      <c r="I342">
        <f t="shared" si="74"/>
        <v>316</v>
      </c>
      <c r="J342">
        <f t="shared" si="75"/>
        <v>371</v>
      </c>
      <c r="K342" s="8" t="str">
        <f>IF(OR($E342=9,$E342=5),VLOOKUP(J342,KeyValues!$D$2:$E$562,2),IF(AND($E342=14,NOT(VLOOKUP(J342,KeyValues!$D$2:$E$562,2) = 0)),"???",0))</f>
        <v>Slow Down</v>
      </c>
      <c r="L342">
        <f t="shared" si="76"/>
        <v>0</v>
      </c>
      <c r="M342">
        <f t="shared" si="77"/>
        <v>0</v>
      </c>
      <c r="N342">
        <f t="shared" si="78"/>
        <v>0</v>
      </c>
      <c r="O342">
        <f t="shared" si="79"/>
        <v>13</v>
      </c>
      <c r="P342">
        <f t="shared" si="80"/>
        <v>3</v>
      </c>
      <c r="Q342">
        <f t="shared" si="81"/>
        <v>0</v>
      </c>
      <c r="R342" t="str">
        <f t="shared" si="82"/>
        <v>00000011</v>
      </c>
      <c r="S342">
        <f t="shared" si="83"/>
        <v>1</v>
      </c>
    </row>
    <row r="343" spans="1:19" x14ac:dyDescent="0.25">
      <c r="A343" t="s">
        <v>316</v>
      </c>
      <c r="B343" s="5" t="str">
        <f>VLOOKUP(I343,KeyValues!$J$2:$K$1401,2)</f>
        <v>Quick Orb</v>
      </c>
      <c r="C343">
        <f t="shared" si="70"/>
        <v>150</v>
      </c>
      <c r="D343">
        <f t="shared" si="71"/>
        <v>30</v>
      </c>
      <c r="E343">
        <f t="shared" si="72"/>
        <v>9</v>
      </c>
      <c r="F343" s="7" t="str">
        <f>VLOOKUP(E343,KeyValues!$A$2:$B333,2)</f>
        <v>Orb</v>
      </c>
      <c r="G343">
        <f t="shared" si="73"/>
        <v>15</v>
      </c>
      <c r="H343" s="7" t="str">
        <f>VLOOKUP($G343,KeyValues!$S$2:$T$64,2)</f>
        <v>Sphere</v>
      </c>
      <c r="I343">
        <f t="shared" si="74"/>
        <v>317</v>
      </c>
      <c r="J343">
        <f t="shared" si="75"/>
        <v>372</v>
      </c>
      <c r="K343" s="8" t="str">
        <f>IF(OR($E343=9,$E343=5),VLOOKUP(J343,KeyValues!$D$2:$E$562,2),IF(AND($E343=14,NOT(VLOOKUP(J343,KeyValues!$D$2:$E$562,2) = 0)),"???",0))</f>
        <v>Speed Boost</v>
      </c>
      <c r="L343">
        <f t="shared" si="76"/>
        <v>0</v>
      </c>
      <c r="M343">
        <f t="shared" si="77"/>
        <v>0</v>
      </c>
      <c r="N343">
        <f t="shared" si="78"/>
        <v>0</v>
      </c>
      <c r="O343">
        <f t="shared" si="79"/>
        <v>13</v>
      </c>
      <c r="P343">
        <f t="shared" si="80"/>
        <v>3</v>
      </c>
      <c r="Q343">
        <f t="shared" si="81"/>
        <v>0</v>
      </c>
      <c r="R343" t="str">
        <f t="shared" si="82"/>
        <v>00000011</v>
      </c>
      <c r="S343">
        <f t="shared" si="83"/>
        <v>1</v>
      </c>
    </row>
    <row r="344" spans="1:19" x14ac:dyDescent="0.25">
      <c r="A344" t="s">
        <v>317</v>
      </c>
      <c r="B344" s="5" t="str">
        <f>VLOOKUP(I344,KeyValues!$J$2:$K$1401,2)</f>
        <v>Luminous Orb</v>
      </c>
      <c r="C344">
        <f t="shared" si="70"/>
        <v>150</v>
      </c>
      <c r="D344">
        <f t="shared" si="71"/>
        <v>30</v>
      </c>
      <c r="E344">
        <f t="shared" si="72"/>
        <v>9</v>
      </c>
      <c r="F344" s="7" t="str">
        <f>VLOOKUP(E344,KeyValues!$A$2:$B334,2)</f>
        <v>Orb</v>
      </c>
      <c r="G344">
        <f t="shared" si="73"/>
        <v>15</v>
      </c>
      <c r="H344" s="7" t="str">
        <f>VLOOKUP($G344,KeyValues!$S$2:$T$64,2)</f>
        <v>Sphere</v>
      </c>
      <c r="I344">
        <f t="shared" si="74"/>
        <v>318</v>
      </c>
      <c r="J344">
        <f t="shared" si="75"/>
        <v>373</v>
      </c>
      <c r="K344" s="8" t="str">
        <f>IF(OR($E344=9,$E344=5),VLOOKUP(J344,KeyValues!$D$2:$E$562,2),IF(AND($E344=14,NOT(VLOOKUP(J344,KeyValues!$D$2:$E$562,2) = 0)),"???",0))</f>
        <v>Searchlight</v>
      </c>
      <c r="L344">
        <f t="shared" si="76"/>
        <v>0</v>
      </c>
      <c r="M344">
        <f t="shared" si="77"/>
        <v>0</v>
      </c>
      <c r="N344">
        <f t="shared" si="78"/>
        <v>0</v>
      </c>
      <c r="O344">
        <f t="shared" si="79"/>
        <v>13</v>
      </c>
      <c r="P344">
        <f t="shared" si="80"/>
        <v>3</v>
      </c>
      <c r="Q344">
        <f t="shared" si="81"/>
        <v>0</v>
      </c>
      <c r="R344" t="str">
        <f t="shared" si="82"/>
        <v>00000011</v>
      </c>
      <c r="S344">
        <f t="shared" si="83"/>
        <v>1</v>
      </c>
    </row>
    <row r="345" spans="1:19" x14ac:dyDescent="0.25">
      <c r="A345" t="s">
        <v>318</v>
      </c>
      <c r="B345" s="5" t="str">
        <f>VLOOKUP(I345,KeyValues!$J$2:$K$1401,2)</f>
        <v>Petrify Orb</v>
      </c>
      <c r="C345">
        <f t="shared" si="70"/>
        <v>150</v>
      </c>
      <c r="D345">
        <f t="shared" si="71"/>
        <v>30</v>
      </c>
      <c r="E345">
        <f t="shared" si="72"/>
        <v>9</v>
      </c>
      <c r="F345" s="7" t="str">
        <f>VLOOKUP(E345,KeyValues!$A$2:$B335,2)</f>
        <v>Orb</v>
      </c>
      <c r="G345">
        <f t="shared" si="73"/>
        <v>15</v>
      </c>
      <c r="H345" s="7" t="str">
        <f>VLOOKUP($G345,KeyValues!$S$2:$T$64,2)</f>
        <v>Sphere</v>
      </c>
      <c r="I345">
        <f t="shared" si="74"/>
        <v>319</v>
      </c>
      <c r="J345">
        <f t="shared" si="75"/>
        <v>374</v>
      </c>
      <c r="K345" s="8" t="str">
        <f>IF(OR($E345=9,$E345=5),VLOOKUP(J345,KeyValues!$D$2:$E$562,2),IF(AND($E345=14,NOT(VLOOKUP(J345,KeyValues!$D$2:$E$562,2) = 0)),"???",0))</f>
        <v>Petrify</v>
      </c>
      <c r="L345">
        <f t="shared" si="76"/>
        <v>0</v>
      </c>
      <c r="M345">
        <f t="shared" si="77"/>
        <v>0</v>
      </c>
      <c r="N345">
        <f t="shared" si="78"/>
        <v>0</v>
      </c>
      <c r="O345">
        <f t="shared" si="79"/>
        <v>13</v>
      </c>
      <c r="P345">
        <f t="shared" si="80"/>
        <v>3</v>
      </c>
      <c r="Q345">
        <f t="shared" si="81"/>
        <v>0</v>
      </c>
      <c r="R345" t="str">
        <f t="shared" si="82"/>
        <v>00000011</v>
      </c>
      <c r="S345">
        <f t="shared" si="83"/>
        <v>1</v>
      </c>
    </row>
    <row r="346" spans="1:19" x14ac:dyDescent="0.25">
      <c r="A346" t="s">
        <v>319</v>
      </c>
      <c r="B346" s="5" t="str">
        <f>VLOOKUP(I346,KeyValues!$J$2:$K$1401,2)</f>
        <v>Stayaway Orb</v>
      </c>
      <c r="C346">
        <f t="shared" si="70"/>
        <v>150</v>
      </c>
      <c r="D346">
        <f t="shared" si="71"/>
        <v>30</v>
      </c>
      <c r="E346">
        <f t="shared" si="72"/>
        <v>9</v>
      </c>
      <c r="F346" s="7" t="str">
        <f>VLOOKUP(E346,KeyValues!$A$2:$B336,2)</f>
        <v>Orb</v>
      </c>
      <c r="G346">
        <f t="shared" si="73"/>
        <v>15</v>
      </c>
      <c r="H346" s="7" t="str">
        <f>VLOOKUP($G346,KeyValues!$S$2:$T$64,2)</f>
        <v>Sphere</v>
      </c>
      <c r="I346">
        <f t="shared" si="74"/>
        <v>320</v>
      </c>
      <c r="J346">
        <f t="shared" si="75"/>
        <v>375</v>
      </c>
      <c r="K346" s="8" t="str">
        <f>IF(OR($E346=9,$E346=5),VLOOKUP(J346,KeyValues!$D$2:$E$562,2),IF(AND($E346=14,NOT(VLOOKUP(J346,KeyValues!$D$2:$E$562,2) = 0)),"???",0))</f>
        <v>Stay Away</v>
      </c>
      <c r="L346">
        <f t="shared" si="76"/>
        <v>0</v>
      </c>
      <c r="M346">
        <f t="shared" si="77"/>
        <v>0</v>
      </c>
      <c r="N346">
        <f t="shared" si="78"/>
        <v>0</v>
      </c>
      <c r="O346">
        <f t="shared" si="79"/>
        <v>13</v>
      </c>
      <c r="P346">
        <f t="shared" si="80"/>
        <v>3</v>
      </c>
      <c r="Q346">
        <f t="shared" si="81"/>
        <v>0</v>
      </c>
      <c r="R346" t="str">
        <f t="shared" si="82"/>
        <v>00000011</v>
      </c>
      <c r="S346">
        <f t="shared" si="83"/>
        <v>1</v>
      </c>
    </row>
    <row r="347" spans="1:19" x14ac:dyDescent="0.25">
      <c r="A347" t="s">
        <v>320</v>
      </c>
      <c r="B347" s="5" t="str">
        <f>VLOOKUP(I347,KeyValues!$J$2:$K$1401,2)</f>
        <v>Pounce Orb</v>
      </c>
      <c r="C347">
        <f t="shared" si="70"/>
        <v>150</v>
      </c>
      <c r="D347">
        <f t="shared" si="71"/>
        <v>30</v>
      </c>
      <c r="E347">
        <f t="shared" si="72"/>
        <v>9</v>
      </c>
      <c r="F347" s="7" t="str">
        <f>VLOOKUP(E347,KeyValues!$A$2:$B337,2)</f>
        <v>Orb</v>
      </c>
      <c r="G347">
        <f t="shared" si="73"/>
        <v>15</v>
      </c>
      <c r="H347" s="7" t="str">
        <f>VLOOKUP($G347,KeyValues!$S$2:$T$64,2)</f>
        <v>Sphere</v>
      </c>
      <c r="I347">
        <f t="shared" si="74"/>
        <v>321</v>
      </c>
      <c r="J347">
        <f t="shared" si="75"/>
        <v>376</v>
      </c>
      <c r="K347" s="8" t="str">
        <f>IF(OR($E347=9,$E347=5),VLOOKUP(J347,KeyValues!$D$2:$E$562,2),IF(AND($E347=14,NOT(VLOOKUP(J347,KeyValues!$D$2:$E$562,2) = 0)),"???",0))</f>
        <v>Pounce</v>
      </c>
      <c r="L347">
        <f t="shared" si="76"/>
        <v>0</v>
      </c>
      <c r="M347">
        <f t="shared" si="77"/>
        <v>0</v>
      </c>
      <c r="N347">
        <f t="shared" si="78"/>
        <v>0</v>
      </c>
      <c r="O347">
        <f t="shared" si="79"/>
        <v>13</v>
      </c>
      <c r="P347">
        <f t="shared" si="80"/>
        <v>3</v>
      </c>
      <c r="Q347">
        <f t="shared" si="81"/>
        <v>0</v>
      </c>
      <c r="R347" t="str">
        <f t="shared" si="82"/>
        <v>00000011</v>
      </c>
      <c r="S347">
        <f t="shared" si="83"/>
        <v>1</v>
      </c>
    </row>
    <row r="348" spans="1:19" x14ac:dyDescent="0.25">
      <c r="A348" t="s">
        <v>321</v>
      </c>
      <c r="B348" s="5" t="str">
        <f>VLOOKUP(I348,KeyValues!$J$2:$K$1401,2)</f>
        <v>Trawl Orb</v>
      </c>
      <c r="C348">
        <f t="shared" si="70"/>
        <v>150</v>
      </c>
      <c r="D348">
        <f t="shared" si="71"/>
        <v>30</v>
      </c>
      <c r="E348">
        <f t="shared" si="72"/>
        <v>9</v>
      </c>
      <c r="F348" s="7" t="str">
        <f>VLOOKUP(E348,KeyValues!$A$2:$B338,2)</f>
        <v>Orb</v>
      </c>
      <c r="G348">
        <f t="shared" si="73"/>
        <v>15</v>
      </c>
      <c r="H348" s="7" t="str">
        <f>VLOOKUP($G348,KeyValues!$S$2:$T$64,2)</f>
        <v>Sphere</v>
      </c>
      <c r="I348">
        <f t="shared" si="74"/>
        <v>322</v>
      </c>
      <c r="J348">
        <f t="shared" si="75"/>
        <v>377</v>
      </c>
      <c r="K348" s="8" t="str">
        <f>IF(OR($E348=9,$E348=5),VLOOKUP(J348,KeyValues!$D$2:$E$562,2),IF(AND($E348=14,NOT(VLOOKUP(J348,KeyValues!$D$2:$E$562,2) = 0)),"???",0))</f>
        <v>Trawl</v>
      </c>
      <c r="L348">
        <f t="shared" si="76"/>
        <v>0</v>
      </c>
      <c r="M348">
        <f t="shared" si="77"/>
        <v>0</v>
      </c>
      <c r="N348">
        <f t="shared" si="78"/>
        <v>0</v>
      </c>
      <c r="O348">
        <f t="shared" si="79"/>
        <v>13</v>
      </c>
      <c r="P348">
        <f t="shared" si="80"/>
        <v>3</v>
      </c>
      <c r="Q348">
        <f t="shared" si="81"/>
        <v>0</v>
      </c>
      <c r="R348" t="str">
        <f t="shared" si="82"/>
        <v>00000011</v>
      </c>
      <c r="S348">
        <f t="shared" si="83"/>
        <v>1</v>
      </c>
    </row>
    <row r="349" spans="1:19" x14ac:dyDescent="0.25">
      <c r="A349" t="s">
        <v>322</v>
      </c>
      <c r="B349" s="5" t="str">
        <f>VLOOKUP(I349,KeyValues!$J$2:$K$1401,2)</f>
        <v>Cleanse Orb</v>
      </c>
      <c r="C349">
        <f t="shared" si="70"/>
        <v>150</v>
      </c>
      <c r="D349">
        <f t="shared" si="71"/>
        <v>30</v>
      </c>
      <c r="E349">
        <f t="shared" si="72"/>
        <v>9</v>
      </c>
      <c r="F349" s="7" t="str">
        <f>VLOOKUP(E349,KeyValues!$A$2:$B339,2)</f>
        <v>Orb</v>
      </c>
      <c r="G349">
        <f t="shared" si="73"/>
        <v>15</v>
      </c>
      <c r="H349" s="7" t="str">
        <f>VLOOKUP($G349,KeyValues!$S$2:$T$64,2)</f>
        <v>Sphere</v>
      </c>
      <c r="I349">
        <f t="shared" si="74"/>
        <v>323</v>
      </c>
      <c r="J349">
        <f t="shared" si="75"/>
        <v>378</v>
      </c>
      <c r="K349" s="8" t="str">
        <f>IF(OR($E349=9,$E349=5),VLOOKUP(J349,KeyValues!$D$2:$E$562,2),IF(AND($E349=14,NOT(VLOOKUP(J349,KeyValues!$D$2:$E$562,2) = 0)),"???",0))</f>
        <v>Cleanse</v>
      </c>
      <c r="L349">
        <f t="shared" si="76"/>
        <v>0</v>
      </c>
      <c r="M349">
        <f t="shared" si="77"/>
        <v>0</v>
      </c>
      <c r="N349">
        <f t="shared" si="78"/>
        <v>0</v>
      </c>
      <c r="O349">
        <f t="shared" si="79"/>
        <v>13</v>
      </c>
      <c r="P349">
        <f t="shared" si="80"/>
        <v>3</v>
      </c>
      <c r="Q349">
        <f t="shared" si="81"/>
        <v>0</v>
      </c>
      <c r="R349" t="str">
        <f t="shared" si="82"/>
        <v>00000011</v>
      </c>
      <c r="S349">
        <f t="shared" si="83"/>
        <v>1</v>
      </c>
    </row>
    <row r="350" spans="1:19" x14ac:dyDescent="0.25">
      <c r="A350" t="s">
        <v>324</v>
      </c>
      <c r="B350" s="5" t="str">
        <f>VLOOKUP(I350,KeyValues!$J$2:$K$1401,2)</f>
        <v>Decoy Orb</v>
      </c>
      <c r="C350">
        <f t="shared" si="70"/>
        <v>150</v>
      </c>
      <c r="D350">
        <f t="shared" si="71"/>
        <v>30</v>
      </c>
      <c r="E350">
        <f t="shared" si="72"/>
        <v>9</v>
      </c>
      <c r="F350" s="7" t="str">
        <f>VLOOKUP(E350,KeyValues!$A$2:$B341,2)</f>
        <v>Orb</v>
      </c>
      <c r="G350">
        <f t="shared" si="73"/>
        <v>15</v>
      </c>
      <c r="H350" s="7" t="str">
        <f>VLOOKUP($G350,KeyValues!$S$2:$T$64,2)</f>
        <v>Sphere</v>
      </c>
      <c r="I350">
        <f t="shared" si="74"/>
        <v>325</v>
      </c>
      <c r="J350">
        <f t="shared" si="75"/>
        <v>380</v>
      </c>
      <c r="K350" s="8" t="str">
        <f>IF(OR($E350=9,$E350=5),VLOOKUP(J350,KeyValues!$D$2:$E$562,2),IF(AND($E350=14,NOT(VLOOKUP(J350,KeyValues!$D$2:$E$562,2) = 0)),"???",0))</f>
        <v>Decoy Maker</v>
      </c>
      <c r="L350">
        <f t="shared" si="76"/>
        <v>0</v>
      </c>
      <c r="M350">
        <f t="shared" si="77"/>
        <v>0</v>
      </c>
      <c r="N350">
        <f t="shared" si="78"/>
        <v>0</v>
      </c>
      <c r="O350">
        <f t="shared" si="79"/>
        <v>13</v>
      </c>
      <c r="P350">
        <f t="shared" si="80"/>
        <v>3</v>
      </c>
      <c r="Q350">
        <f t="shared" si="81"/>
        <v>0</v>
      </c>
      <c r="R350" t="str">
        <f t="shared" si="82"/>
        <v>00000011</v>
      </c>
      <c r="S350">
        <f t="shared" si="83"/>
        <v>1</v>
      </c>
    </row>
    <row r="351" spans="1:19" x14ac:dyDescent="0.25">
      <c r="A351" t="s">
        <v>325</v>
      </c>
      <c r="B351" s="5" t="str">
        <f>VLOOKUP(I351,KeyValues!$J$2:$K$1401,2)</f>
        <v>Slumber Orb</v>
      </c>
      <c r="C351">
        <f t="shared" si="70"/>
        <v>150</v>
      </c>
      <c r="D351">
        <f t="shared" si="71"/>
        <v>30</v>
      </c>
      <c r="E351">
        <f t="shared" si="72"/>
        <v>9</v>
      </c>
      <c r="F351" s="7" t="str">
        <f>VLOOKUP(E351,KeyValues!$A$2:$B342,2)</f>
        <v>Orb</v>
      </c>
      <c r="G351">
        <f t="shared" si="73"/>
        <v>15</v>
      </c>
      <c r="H351" s="7" t="str">
        <f>VLOOKUP($G351,KeyValues!$S$2:$T$64,2)</f>
        <v>Sphere</v>
      </c>
      <c r="I351">
        <f t="shared" si="74"/>
        <v>326</v>
      </c>
      <c r="J351">
        <f t="shared" si="75"/>
        <v>381</v>
      </c>
      <c r="K351" s="8" t="str">
        <f>IF(OR($E351=9,$E351=5),VLOOKUP(J351,KeyValues!$D$2:$E$562,2),IF(AND($E351=14,NOT(VLOOKUP(J351,KeyValues!$D$2:$E$562,2) = 0)),"???",0))</f>
        <v>Siesta</v>
      </c>
      <c r="L351">
        <f t="shared" si="76"/>
        <v>0</v>
      </c>
      <c r="M351">
        <f t="shared" si="77"/>
        <v>0</v>
      </c>
      <c r="N351">
        <f t="shared" si="78"/>
        <v>0</v>
      </c>
      <c r="O351">
        <f t="shared" si="79"/>
        <v>13</v>
      </c>
      <c r="P351">
        <f t="shared" si="80"/>
        <v>3</v>
      </c>
      <c r="Q351">
        <f t="shared" si="81"/>
        <v>0</v>
      </c>
      <c r="R351" t="str">
        <f t="shared" si="82"/>
        <v>00000011</v>
      </c>
      <c r="S351">
        <f t="shared" si="83"/>
        <v>1</v>
      </c>
    </row>
    <row r="352" spans="1:19" x14ac:dyDescent="0.25">
      <c r="A352" t="s">
        <v>326</v>
      </c>
      <c r="B352" s="5" t="str">
        <f>VLOOKUP(I352,KeyValues!$J$2:$K$1401,2)</f>
        <v>Totter Orb</v>
      </c>
      <c r="C352">
        <f t="shared" si="70"/>
        <v>150</v>
      </c>
      <c r="D352">
        <f t="shared" si="71"/>
        <v>30</v>
      </c>
      <c r="E352">
        <f t="shared" si="72"/>
        <v>9</v>
      </c>
      <c r="F352" s="7" t="str">
        <f>VLOOKUP(E352,KeyValues!$A$2:$B343,2)</f>
        <v>Orb</v>
      </c>
      <c r="G352">
        <f t="shared" si="73"/>
        <v>15</v>
      </c>
      <c r="H352" s="7" t="str">
        <f>VLOOKUP($G352,KeyValues!$S$2:$T$64,2)</f>
        <v>Sphere</v>
      </c>
      <c r="I352">
        <f t="shared" si="74"/>
        <v>327</v>
      </c>
      <c r="J352">
        <f t="shared" si="75"/>
        <v>382</v>
      </c>
      <c r="K352" s="8" t="str">
        <f>IF(OR($E352=9,$E352=5),VLOOKUP(J352,KeyValues!$D$2:$E$562,2),IF(AND($E352=14,NOT(VLOOKUP(J352,KeyValues!$D$2:$E$562,2) = 0)),"???",0))</f>
        <v>Totter</v>
      </c>
      <c r="L352">
        <f t="shared" si="76"/>
        <v>0</v>
      </c>
      <c r="M352">
        <f t="shared" si="77"/>
        <v>0</v>
      </c>
      <c r="N352">
        <f t="shared" si="78"/>
        <v>0</v>
      </c>
      <c r="O352">
        <f t="shared" si="79"/>
        <v>13</v>
      </c>
      <c r="P352">
        <f t="shared" si="80"/>
        <v>3</v>
      </c>
      <c r="Q352">
        <f t="shared" si="81"/>
        <v>0</v>
      </c>
      <c r="R352" t="str">
        <f t="shared" si="82"/>
        <v>00000011</v>
      </c>
      <c r="S352">
        <f t="shared" si="83"/>
        <v>1</v>
      </c>
    </row>
    <row r="353" spans="1:19" x14ac:dyDescent="0.25">
      <c r="A353" t="s">
        <v>327</v>
      </c>
      <c r="B353" s="5" t="str">
        <f>VLOOKUP(I353,KeyValues!$J$2:$K$1401,2)</f>
        <v>Two-Edge Orb</v>
      </c>
      <c r="C353">
        <f t="shared" si="70"/>
        <v>150</v>
      </c>
      <c r="D353">
        <f t="shared" si="71"/>
        <v>30</v>
      </c>
      <c r="E353">
        <f t="shared" si="72"/>
        <v>9</v>
      </c>
      <c r="F353" s="7" t="str">
        <f>VLOOKUP(E353,KeyValues!$A$2:$B344,2)</f>
        <v>Orb</v>
      </c>
      <c r="G353">
        <f t="shared" si="73"/>
        <v>15</v>
      </c>
      <c r="H353" s="7" t="str">
        <f>VLOOKUP($G353,KeyValues!$S$2:$T$64,2)</f>
        <v>Sphere</v>
      </c>
      <c r="I353">
        <f t="shared" si="74"/>
        <v>328</v>
      </c>
      <c r="J353">
        <f t="shared" si="75"/>
        <v>383</v>
      </c>
      <c r="K353" s="8" t="str">
        <f>IF(OR($E353=9,$E353=5),VLOOKUP(J353,KeyValues!$D$2:$E$562,2),IF(AND($E353=14,NOT(VLOOKUP(J353,KeyValues!$D$2:$E$562,2) = 0)),"???",0))</f>
        <v>Two-Edge</v>
      </c>
      <c r="L353">
        <f t="shared" si="76"/>
        <v>0</v>
      </c>
      <c r="M353">
        <f t="shared" si="77"/>
        <v>0</v>
      </c>
      <c r="N353">
        <f t="shared" si="78"/>
        <v>0</v>
      </c>
      <c r="O353">
        <f t="shared" si="79"/>
        <v>13</v>
      </c>
      <c r="P353">
        <f t="shared" si="80"/>
        <v>3</v>
      </c>
      <c r="Q353">
        <f t="shared" si="81"/>
        <v>0</v>
      </c>
      <c r="R353" t="str">
        <f t="shared" si="82"/>
        <v>00000011</v>
      </c>
      <c r="S353">
        <f t="shared" si="83"/>
        <v>1</v>
      </c>
    </row>
    <row r="354" spans="1:19" x14ac:dyDescent="0.25">
      <c r="A354" t="s">
        <v>328</v>
      </c>
      <c r="B354" s="5" t="str">
        <f>VLOOKUP(I354,KeyValues!$J$2:$K$1401,2)</f>
        <v>Silence Orb</v>
      </c>
      <c r="C354">
        <f t="shared" si="70"/>
        <v>150</v>
      </c>
      <c r="D354">
        <f t="shared" si="71"/>
        <v>30</v>
      </c>
      <c r="E354">
        <f t="shared" si="72"/>
        <v>9</v>
      </c>
      <c r="F354" s="7" t="str">
        <f>VLOOKUP(E354,KeyValues!$A$2:$B345,2)</f>
        <v>Orb</v>
      </c>
      <c r="G354">
        <f t="shared" si="73"/>
        <v>15</v>
      </c>
      <c r="H354" s="7" t="str">
        <f>VLOOKUP($G354,KeyValues!$S$2:$T$64,2)</f>
        <v>Sphere</v>
      </c>
      <c r="I354">
        <f t="shared" si="74"/>
        <v>329</v>
      </c>
      <c r="J354">
        <f t="shared" si="75"/>
        <v>384</v>
      </c>
      <c r="K354" s="8" t="str">
        <f>IF(OR($E354=9,$E354=5),VLOOKUP(J354,KeyValues!$D$2:$E$562,2),IF(AND($E354=14,NOT(VLOOKUP(J354,KeyValues!$D$2:$E$562,2) = 0)),"???",0))</f>
        <v>No-Move</v>
      </c>
      <c r="L354">
        <f t="shared" si="76"/>
        <v>0</v>
      </c>
      <c r="M354">
        <f t="shared" si="77"/>
        <v>0</v>
      </c>
      <c r="N354">
        <f t="shared" si="78"/>
        <v>0</v>
      </c>
      <c r="O354">
        <f t="shared" si="79"/>
        <v>13</v>
      </c>
      <c r="P354">
        <f t="shared" si="80"/>
        <v>3</v>
      </c>
      <c r="Q354">
        <f t="shared" si="81"/>
        <v>0</v>
      </c>
      <c r="R354" t="str">
        <f t="shared" si="82"/>
        <v>00000011</v>
      </c>
      <c r="S354">
        <f t="shared" si="83"/>
        <v>1</v>
      </c>
    </row>
    <row r="355" spans="1:19" x14ac:dyDescent="0.25">
      <c r="A355" t="s">
        <v>330</v>
      </c>
      <c r="B355" s="5" t="str">
        <f>VLOOKUP(I355,KeyValues!$J$2:$K$1401,2)</f>
        <v>Scanner Orb</v>
      </c>
      <c r="C355">
        <f t="shared" si="70"/>
        <v>150</v>
      </c>
      <c r="D355">
        <f t="shared" si="71"/>
        <v>30</v>
      </c>
      <c r="E355">
        <f t="shared" si="72"/>
        <v>9</v>
      </c>
      <c r="F355" s="7" t="str">
        <f>VLOOKUP(E355,KeyValues!$A$2:$B347,2)</f>
        <v>Orb</v>
      </c>
      <c r="G355">
        <f t="shared" si="73"/>
        <v>15</v>
      </c>
      <c r="H355" s="7" t="str">
        <f>VLOOKUP($G355,KeyValues!$S$2:$T$64,2)</f>
        <v>Sphere</v>
      </c>
      <c r="I355">
        <f t="shared" si="74"/>
        <v>331</v>
      </c>
      <c r="J355">
        <f t="shared" si="75"/>
        <v>386</v>
      </c>
      <c r="K355" s="8" t="str">
        <f>IF(OR($E355=9,$E355=5),VLOOKUP(J355,KeyValues!$D$2:$E$562,2),IF(AND($E355=14,NOT(VLOOKUP(J355,KeyValues!$D$2:$E$562,2) = 0)),"???",0))</f>
        <v>Scan</v>
      </c>
      <c r="L355">
        <f t="shared" si="76"/>
        <v>0</v>
      </c>
      <c r="M355">
        <f t="shared" si="77"/>
        <v>0</v>
      </c>
      <c r="N355">
        <f t="shared" si="78"/>
        <v>0</v>
      </c>
      <c r="O355">
        <f t="shared" si="79"/>
        <v>13</v>
      </c>
      <c r="P355">
        <f t="shared" si="80"/>
        <v>3</v>
      </c>
      <c r="Q355">
        <f t="shared" si="81"/>
        <v>0</v>
      </c>
      <c r="R355" t="str">
        <f t="shared" si="82"/>
        <v>00000011</v>
      </c>
      <c r="S355">
        <f t="shared" si="83"/>
        <v>1</v>
      </c>
    </row>
    <row r="356" spans="1:19" x14ac:dyDescent="0.25">
      <c r="A356" t="s">
        <v>331</v>
      </c>
      <c r="B356" s="5" t="str">
        <f>VLOOKUP(I356,KeyValues!$J$2:$K$1401,2)</f>
        <v>Radar Orb</v>
      </c>
      <c r="C356">
        <f t="shared" si="70"/>
        <v>150</v>
      </c>
      <c r="D356">
        <f t="shared" si="71"/>
        <v>30</v>
      </c>
      <c r="E356">
        <f t="shared" si="72"/>
        <v>9</v>
      </c>
      <c r="F356" s="7" t="str">
        <f>VLOOKUP(E356,KeyValues!$A$2:$B348,2)</f>
        <v>Orb</v>
      </c>
      <c r="G356">
        <f t="shared" si="73"/>
        <v>15</v>
      </c>
      <c r="H356" s="7" t="str">
        <f>VLOOKUP($G356,KeyValues!$S$2:$T$64,2)</f>
        <v>Sphere</v>
      </c>
      <c r="I356">
        <f t="shared" si="74"/>
        <v>332</v>
      </c>
      <c r="J356">
        <f t="shared" si="75"/>
        <v>387</v>
      </c>
      <c r="K356" s="8" t="str">
        <f>IF(OR($E356=9,$E356=5),VLOOKUP(J356,KeyValues!$D$2:$E$562,2),IF(AND($E356=14,NOT(VLOOKUP(J356,KeyValues!$D$2:$E$562,2) = 0)),"???",0))</f>
        <v>Power-Ears</v>
      </c>
      <c r="L356">
        <f t="shared" si="76"/>
        <v>0</v>
      </c>
      <c r="M356">
        <f t="shared" si="77"/>
        <v>0</v>
      </c>
      <c r="N356">
        <f t="shared" si="78"/>
        <v>0</v>
      </c>
      <c r="O356">
        <f t="shared" si="79"/>
        <v>13</v>
      </c>
      <c r="P356">
        <f t="shared" si="80"/>
        <v>3</v>
      </c>
      <c r="Q356">
        <f t="shared" si="81"/>
        <v>0</v>
      </c>
      <c r="R356" t="str">
        <f t="shared" si="82"/>
        <v>00000011</v>
      </c>
      <c r="S356">
        <f t="shared" si="83"/>
        <v>1</v>
      </c>
    </row>
    <row r="357" spans="1:19" x14ac:dyDescent="0.25">
      <c r="A357" t="s">
        <v>332</v>
      </c>
      <c r="B357" s="5" t="str">
        <f>VLOOKUP(I357,KeyValues!$J$2:$K$1401,2)</f>
        <v>Drought Orb</v>
      </c>
      <c r="C357">
        <f t="shared" si="70"/>
        <v>150</v>
      </c>
      <c r="D357">
        <f t="shared" si="71"/>
        <v>30</v>
      </c>
      <c r="E357">
        <f t="shared" si="72"/>
        <v>9</v>
      </c>
      <c r="F357" s="7" t="str">
        <f>VLOOKUP(E357,KeyValues!$A$2:$B349,2)</f>
        <v>Orb</v>
      </c>
      <c r="G357">
        <f t="shared" si="73"/>
        <v>15</v>
      </c>
      <c r="H357" s="7" t="str">
        <f>VLOOKUP($G357,KeyValues!$S$2:$T$64,2)</f>
        <v>Sphere</v>
      </c>
      <c r="I357">
        <f t="shared" si="74"/>
        <v>333</v>
      </c>
      <c r="J357">
        <f t="shared" si="75"/>
        <v>388</v>
      </c>
      <c r="K357" s="8" t="str">
        <f>IF(OR($E357=9,$E357=5),VLOOKUP(J357,KeyValues!$D$2:$E$562,2),IF(AND($E357=14,NOT(VLOOKUP(J357,KeyValues!$D$2:$E$562,2) = 0)),"???",0))</f>
        <v>Drought</v>
      </c>
      <c r="L357">
        <f t="shared" si="76"/>
        <v>0</v>
      </c>
      <c r="M357">
        <f t="shared" si="77"/>
        <v>0</v>
      </c>
      <c r="N357">
        <f t="shared" si="78"/>
        <v>0</v>
      </c>
      <c r="O357">
        <f t="shared" si="79"/>
        <v>13</v>
      </c>
      <c r="P357">
        <f t="shared" si="80"/>
        <v>3</v>
      </c>
      <c r="Q357">
        <f t="shared" si="81"/>
        <v>0</v>
      </c>
      <c r="R357" t="str">
        <f t="shared" si="82"/>
        <v>00000011</v>
      </c>
      <c r="S357">
        <f t="shared" si="83"/>
        <v>1</v>
      </c>
    </row>
    <row r="358" spans="1:19" x14ac:dyDescent="0.25">
      <c r="A358" t="s">
        <v>333</v>
      </c>
      <c r="B358" s="5" t="str">
        <f>VLOOKUP(I358,KeyValues!$J$2:$K$1401,2)</f>
        <v>Trapbust Orb</v>
      </c>
      <c r="C358">
        <f t="shared" si="70"/>
        <v>150</v>
      </c>
      <c r="D358">
        <f t="shared" si="71"/>
        <v>30</v>
      </c>
      <c r="E358">
        <f t="shared" si="72"/>
        <v>9</v>
      </c>
      <c r="F358" s="7" t="str">
        <f>VLOOKUP(E358,KeyValues!$A$2:$B350,2)</f>
        <v>Orb</v>
      </c>
      <c r="G358">
        <f t="shared" si="73"/>
        <v>15</v>
      </c>
      <c r="H358" s="7" t="str">
        <f>VLOOKUP($G358,KeyValues!$S$2:$T$64,2)</f>
        <v>Sphere</v>
      </c>
      <c r="I358">
        <f t="shared" si="74"/>
        <v>334</v>
      </c>
      <c r="J358">
        <f t="shared" si="75"/>
        <v>389</v>
      </c>
      <c r="K358" s="8" t="str">
        <f>IF(OR($E358=9,$E358=5),VLOOKUP(J358,KeyValues!$D$2:$E$562,2),IF(AND($E358=14,NOT(VLOOKUP(J358,KeyValues!$D$2:$E$562,2) = 0)),"???",0))</f>
        <v>Trap Buster</v>
      </c>
      <c r="L358">
        <f t="shared" si="76"/>
        <v>0</v>
      </c>
      <c r="M358">
        <f t="shared" si="77"/>
        <v>0</v>
      </c>
      <c r="N358">
        <f t="shared" si="78"/>
        <v>0</v>
      </c>
      <c r="O358">
        <f t="shared" si="79"/>
        <v>13</v>
      </c>
      <c r="P358">
        <f t="shared" si="80"/>
        <v>3</v>
      </c>
      <c r="Q358">
        <f t="shared" si="81"/>
        <v>0</v>
      </c>
      <c r="R358" t="str">
        <f t="shared" si="82"/>
        <v>00000011</v>
      </c>
      <c r="S358">
        <f t="shared" si="83"/>
        <v>1</v>
      </c>
    </row>
    <row r="359" spans="1:19" x14ac:dyDescent="0.25">
      <c r="A359" t="s">
        <v>335</v>
      </c>
      <c r="B359" s="5" t="str">
        <f>VLOOKUP(I359,KeyValues!$J$2:$K$1401,2)</f>
        <v>Invisify Orb</v>
      </c>
      <c r="C359">
        <f t="shared" si="70"/>
        <v>150</v>
      </c>
      <c r="D359">
        <f t="shared" si="71"/>
        <v>50</v>
      </c>
      <c r="E359">
        <f t="shared" si="72"/>
        <v>9</v>
      </c>
      <c r="F359" s="7" t="str">
        <f>VLOOKUP(E359,KeyValues!$A$2:$B352,2)</f>
        <v>Orb</v>
      </c>
      <c r="G359">
        <f t="shared" si="73"/>
        <v>15</v>
      </c>
      <c r="H359" s="7" t="str">
        <f>VLOOKUP($G359,KeyValues!$S$2:$T$64,2)</f>
        <v>Sphere</v>
      </c>
      <c r="I359">
        <f t="shared" si="74"/>
        <v>336</v>
      </c>
      <c r="J359">
        <f t="shared" si="75"/>
        <v>391</v>
      </c>
      <c r="K359" s="8" t="str">
        <f>IF(OR($E359=9,$E359=5),VLOOKUP(J359,KeyValues!$D$2:$E$562,2),IF(AND($E359=14,NOT(VLOOKUP(J359,KeyValues!$D$2:$E$562,2) = 0)),"???",0))</f>
        <v>Invisify</v>
      </c>
      <c r="L359">
        <f t="shared" si="76"/>
        <v>0</v>
      </c>
      <c r="M359">
        <f t="shared" si="77"/>
        <v>0</v>
      </c>
      <c r="N359">
        <f t="shared" si="78"/>
        <v>0</v>
      </c>
      <c r="O359">
        <f t="shared" si="79"/>
        <v>13</v>
      </c>
      <c r="P359">
        <f t="shared" si="80"/>
        <v>3</v>
      </c>
      <c r="Q359">
        <f t="shared" si="81"/>
        <v>0</v>
      </c>
      <c r="R359" t="str">
        <f t="shared" si="82"/>
        <v>00000011</v>
      </c>
      <c r="S359">
        <f t="shared" si="83"/>
        <v>1</v>
      </c>
    </row>
    <row r="360" spans="1:19" x14ac:dyDescent="0.25">
      <c r="A360" t="s">
        <v>336</v>
      </c>
      <c r="B360" s="5" t="str">
        <f>VLOOKUP(I360,KeyValues!$J$2:$K$1401,2)</f>
        <v>One-Shot Orb</v>
      </c>
      <c r="C360">
        <f t="shared" si="70"/>
        <v>500</v>
      </c>
      <c r="D360">
        <f t="shared" si="71"/>
        <v>30</v>
      </c>
      <c r="E360">
        <f t="shared" si="72"/>
        <v>9</v>
      </c>
      <c r="F360" s="7" t="str">
        <f>VLOOKUP(E360,KeyValues!$A$2:$B353,2)</f>
        <v>Orb</v>
      </c>
      <c r="G360">
        <f t="shared" si="73"/>
        <v>15</v>
      </c>
      <c r="H360" s="7" t="str">
        <f>VLOOKUP($G360,KeyValues!$S$2:$T$64,2)</f>
        <v>Sphere</v>
      </c>
      <c r="I360">
        <f t="shared" si="74"/>
        <v>337</v>
      </c>
      <c r="J360">
        <f t="shared" si="75"/>
        <v>392</v>
      </c>
      <c r="K360" s="8" t="str">
        <f>IF(OR($E360=9,$E360=5),VLOOKUP(J360,KeyValues!$D$2:$E$562,2),IF(AND($E360=14,NOT(VLOOKUP(J360,KeyValues!$D$2:$E$562,2) = 0)),"???",0))</f>
        <v>One-Shot</v>
      </c>
      <c r="L360">
        <f t="shared" si="76"/>
        <v>0</v>
      </c>
      <c r="M360">
        <f t="shared" si="77"/>
        <v>0</v>
      </c>
      <c r="N360">
        <f t="shared" si="78"/>
        <v>0</v>
      </c>
      <c r="O360">
        <f t="shared" si="79"/>
        <v>13</v>
      </c>
      <c r="P360">
        <f t="shared" si="80"/>
        <v>3</v>
      </c>
      <c r="Q360">
        <f t="shared" si="81"/>
        <v>0</v>
      </c>
      <c r="R360" t="str">
        <f t="shared" si="82"/>
        <v>00000011</v>
      </c>
      <c r="S360">
        <f t="shared" si="83"/>
        <v>1</v>
      </c>
    </row>
    <row r="361" spans="1:19" x14ac:dyDescent="0.25">
      <c r="A361" t="s">
        <v>337</v>
      </c>
      <c r="B361" s="5" t="str">
        <f>VLOOKUP(I361,KeyValues!$J$2:$K$1401,2)</f>
        <v>Identify Orb</v>
      </c>
      <c r="C361">
        <f t="shared" si="70"/>
        <v>150</v>
      </c>
      <c r="D361">
        <f t="shared" si="71"/>
        <v>30</v>
      </c>
      <c r="E361">
        <f t="shared" si="72"/>
        <v>9</v>
      </c>
      <c r="F361" s="7" t="str">
        <f>VLOOKUP(E361,KeyValues!$A$2:$B354,2)</f>
        <v>Orb</v>
      </c>
      <c r="G361">
        <f t="shared" si="73"/>
        <v>15</v>
      </c>
      <c r="H361" s="7" t="str">
        <f>VLOOKUP($G361,KeyValues!$S$2:$T$64,2)</f>
        <v>Sphere</v>
      </c>
      <c r="I361">
        <f t="shared" si="74"/>
        <v>338</v>
      </c>
      <c r="J361">
        <f t="shared" si="75"/>
        <v>393</v>
      </c>
      <c r="K361" s="8" t="str">
        <f>IF(OR($E361=9,$E361=5),VLOOKUP(J361,KeyValues!$D$2:$E$562,2),IF(AND($E361=14,NOT(VLOOKUP(J361,KeyValues!$D$2:$E$562,2) = 0)),"???",0))</f>
        <v>HP Gauge</v>
      </c>
      <c r="L361">
        <f t="shared" si="76"/>
        <v>0</v>
      </c>
      <c r="M361">
        <f t="shared" si="77"/>
        <v>0</v>
      </c>
      <c r="N361">
        <f t="shared" si="78"/>
        <v>0</v>
      </c>
      <c r="O361">
        <f t="shared" si="79"/>
        <v>13</v>
      </c>
      <c r="P361">
        <f t="shared" si="80"/>
        <v>3</v>
      </c>
      <c r="Q361">
        <f t="shared" si="81"/>
        <v>0</v>
      </c>
      <c r="R361" t="str">
        <f t="shared" si="82"/>
        <v>00000011</v>
      </c>
      <c r="S361">
        <f t="shared" si="83"/>
        <v>1</v>
      </c>
    </row>
    <row r="362" spans="1:19" x14ac:dyDescent="0.25">
      <c r="A362" t="s">
        <v>339</v>
      </c>
      <c r="B362" s="5" t="str">
        <f>VLOOKUP(I362,KeyValues!$J$2:$K$1401,2)</f>
        <v>Shocker Orb</v>
      </c>
      <c r="C362">
        <f t="shared" si="70"/>
        <v>150</v>
      </c>
      <c r="D362">
        <f t="shared" si="71"/>
        <v>30</v>
      </c>
      <c r="E362">
        <f t="shared" si="72"/>
        <v>9</v>
      </c>
      <c r="F362" s="7" t="str">
        <f>VLOOKUP(E362,KeyValues!$A$2:$B356,2)</f>
        <v>Orb</v>
      </c>
      <c r="G362">
        <f t="shared" si="73"/>
        <v>15</v>
      </c>
      <c r="H362" s="7" t="str">
        <f>VLOOKUP($G362,KeyValues!$S$2:$T$64,2)</f>
        <v>Sphere</v>
      </c>
      <c r="I362">
        <f t="shared" si="74"/>
        <v>340</v>
      </c>
      <c r="J362">
        <f t="shared" si="75"/>
        <v>396</v>
      </c>
      <c r="K362" s="8" t="str">
        <f>IF(OR($E362=9,$E362=5),VLOOKUP(J362,KeyValues!$D$2:$E$562,2),IF(AND($E362=14,NOT(VLOOKUP(J362,KeyValues!$D$2:$E$562,2) = 0)),"???",0))</f>
        <v>Shocker</v>
      </c>
      <c r="L362">
        <f t="shared" si="76"/>
        <v>0</v>
      </c>
      <c r="M362">
        <f t="shared" si="77"/>
        <v>0</v>
      </c>
      <c r="N362">
        <f t="shared" si="78"/>
        <v>0</v>
      </c>
      <c r="O362">
        <f t="shared" si="79"/>
        <v>13</v>
      </c>
      <c r="P362">
        <f t="shared" si="80"/>
        <v>3</v>
      </c>
      <c r="Q362">
        <f t="shared" si="81"/>
        <v>0</v>
      </c>
      <c r="R362" t="str">
        <f t="shared" si="82"/>
        <v>00000011</v>
      </c>
      <c r="S362">
        <f t="shared" si="83"/>
        <v>1</v>
      </c>
    </row>
    <row r="363" spans="1:19" x14ac:dyDescent="0.25">
      <c r="A363" t="s">
        <v>340</v>
      </c>
      <c r="B363" s="5" t="str">
        <f>VLOOKUP(I363,KeyValues!$J$2:$K$1401,2)</f>
        <v>Sizebust Orb</v>
      </c>
      <c r="C363">
        <f t="shared" si="70"/>
        <v>150</v>
      </c>
      <c r="D363">
        <f t="shared" si="71"/>
        <v>30</v>
      </c>
      <c r="E363">
        <f t="shared" si="72"/>
        <v>9</v>
      </c>
      <c r="F363" s="7" t="str">
        <f>VLOOKUP(E363,KeyValues!$A$2:$B357,2)</f>
        <v>Orb</v>
      </c>
      <c r="G363">
        <f t="shared" si="73"/>
        <v>15</v>
      </c>
      <c r="H363" s="7" t="str">
        <f>VLOOKUP($G363,KeyValues!$S$2:$T$64,2)</f>
        <v>Sphere</v>
      </c>
      <c r="I363">
        <f t="shared" si="74"/>
        <v>341</v>
      </c>
      <c r="J363">
        <f t="shared" si="75"/>
        <v>397</v>
      </c>
      <c r="K363" s="8" t="str">
        <f>IF(OR($E363=9,$E363=5),VLOOKUP(J363,KeyValues!$D$2:$E$562,2),IF(AND($E363=14,NOT(VLOOKUP(J363,KeyValues!$D$2:$E$562,2) = 0)),"???",0))</f>
        <v>Echo</v>
      </c>
      <c r="L363">
        <f t="shared" si="76"/>
        <v>0</v>
      </c>
      <c r="M363">
        <f t="shared" si="77"/>
        <v>0</v>
      </c>
      <c r="N363">
        <f t="shared" si="78"/>
        <v>0</v>
      </c>
      <c r="O363">
        <f t="shared" si="79"/>
        <v>13</v>
      </c>
      <c r="P363">
        <f t="shared" si="80"/>
        <v>3</v>
      </c>
      <c r="Q363">
        <f t="shared" si="81"/>
        <v>0</v>
      </c>
      <c r="R363" t="str">
        <f t="shared" si="82"/>
        <v>00000011</v>
      </c>
      <c r="S363">
        <f t="shared" si="83"/>
        <v>1</v>
      </c>
    </row>
    <row r="364" spans="1:19" x14ac:dyDescent="0.25">
      <c r="A364" t="s">
        <v>341</v>
      </c>
      <c r="B364" s="5" t="str">
        <f>VLOOKUP(I364,KeyValues!$J$2:$K$1401,2)</f>
        <v>One-Room Orb</v>
      </c>
      <c r="C364">
        <f t="shared" si="70"/>
        <v>150</v>
      </c>
      <c r="D364">
        <f t="shared" si="71"/>
        <v>30</v>
      </c>
      <c r="E364">
        <f t="shared" si="72"/>
        <v>9</v>
      </c>
      <c r="F364" s="7" t="str">
        <f>VLOOKUP(E364,KeyValues!$A$2:$B358,2)</f>
        <v>Orb</v>
      </c>
      <c r="G364">
        <f t="shared" si="73"/>
        <v>15</v>
      </c>
      <c r="H364" s="7" t="str">
        <f>VLOOKUP($G364,KeyValues!$S$2:$T$64,2)</f>
        <v>Sphere</v>
      </c>
      <c r="I364">
        <f t="shared" si="74"/>
        <v>342</v>
      </c>
      <c r="J364">
        <f t="shared" si="75"/>
        <v>399</v>
      </c>
      <c r="K364" s="8" t="str">
        <f>IF(OR($E364=9,$E364=5),VLOOKUP(J364,KeyValues!$D$2:$E$562,2),IF(AND($E364=14,NOT(VLOOKUP(J364,KeyValues!$D$2:$E$562,2) = 0)),"???",0))</f>
        <v>One-Room</v>
      </c>
      <c r="L364">
        <f t="shared" si="76"/>
        <v>0</v>
      </c>
      <c r="M364">
        <f t="shared" si="77"/>
        <v>0</v>
      </c>
      <c r="N364">
        <f t="shared" si="78"/>
        <v>0</v>
      </c>
      <c r="O364">
        <f t="shared" si="79"/>
        <v>13</v>
      </c>
      <c r="P364">
        <f t="shared" si="80"/>
        <v>3</v>
      </c>
      <c r="Q364">
        <f t="shared" si="81"/>
        <v>0</v>
      </c>
      <c r="R364" t="str">
        <f t="shared" si="82"/>
        <v>00000011</v>
      </c>
      <c r="S364">
        <f t="shared" si="83"/>
        <v>1</v>
      </c>
    </row>
    <row r="365" spans="1:19" x14ac:dyDescent="0.25">
      <c r="A365" t="s">
        <v>342</v>
      </c>
      <c r="B365" s="5" t="str">
        <f>VLOOKUP(I365,KeyValues!$J$2:$K$1401,2)</f>
        <v>Fill-In Orb</v>
      </c>
      <c r="C365">
        <f t="shared" si="70"/>
        <v>150</v>
      </c>
      <c r="D365">
        <f t="shared" si="71"/>
        <v>30</v>
      </c>
      <c r="E365">
        <f t="shared" si="72"/>
        <v>9</v>
      </c>
      <c r="F365" s="7" t="str">
        <f>VLOOKUP(E365,KeyValues!$A$2:$B359,2)</f>
        <v>Orb</v>
      </c>
      <c r="G365">
        <f t="shared" si="73"/>
        <v>15</v>
      </c>
      <c r="H365" s="7" t="str">
        <f>VLOOKUP($G365,KeyValues!$S$2:$T$64,2)</f>
        <v>Sphere</v>
      </c>
      <c r="I365">
        <f t="shared" si="74"/>
        <v>343</v>
      </c>
      <c r="J365">
        <f t="shared" si="75"/>
        <v>400</v>
      </c>
      <c r="K365" s="8" t="str">
        <f>IF(OR($E365=9,$E365=5),VLOOKUP(J365,KeyValues!$D$2:$E$562,2),IF(AND($E365=14,NOT(VLOOKUP(J365,KeyValues!$D$2:$E$562,2) = 0)),"???",0))</f>
        <v>Fill-In</v>
      </c>
      <c r="L365">
        <f t="shared" si="76"/>
        <v>0</v>
      </c>
      <c r="M365">
        <f t="shared" si="77"/>
        <v>0</v>
      </c>
      <c r="N365">
        <f t="shared" si="78"/>
        <v>0</v>
      </c>
      <c r="O365">
        <f t="shared" si="79"/>
        <v>13</v>
      </c>
      <c r="P365">
        <f t="shared" si="80"/>
        <v>3</v>
      </c>
      <c r="Q365">
        <f t="shared" si="81"/>
        <v>0</v>
      </c>
      <c r="R365" t="str">
        <f t="shared" si="82"/>
        <v>00000011</v>
      </c>
      <c r="S365">
        <f t="shared" si="83"/>
        <v>1</v>
      </c>
    </row>
    <row r="366" spans="1:19" x14ac:dyDescent="0.25">
      <c r="A366" t="s">
        <v>343</v>
      </c>
      <c r="B366" s="5" t="str">
        <f>VLOOKUP(I366,KeyValues!$J$2:$K$1401,2)</f>
        <v>Trapper Orb</v>
      </c>
      <c r="C366">
        <f t="shared" si="70"/>
        <v>150</v>
      </c>
      <c r="D366">
        <f t="shared" si="71"/>
        <v>30</v>
      </c>
      <c r="E366">
        <f t="shared" si="72"/>
        <v>9</v>
      </c>
      <c r="F366" s="7" t="str">
        <f>VLOOKUP(E366,KeyValues!$A$2:$B360,2)</f>
        <v>Orb</v>
      </c>
      <c r="G366">
        <f t="shared" si="73"/>
        <v>15</v>
      </c>
      <c r="H366" s="7" t="str">
        <f>VLOOKUP($G366,KeyValues!$S$2:$T$64,2)</f>
        <v>Sphere</v>
      </c>
      <c r="I366">
        <f t="shared" si="74"/>
        <v>344</v>
      </c>
      <c r="J366">
        <f t="shared" si="75"/>
        <v>401</v>
      </c>
      <c r="K366" s="8" t="str">
        <f>IF(OR($E366=9,$E366=5),VLOOKUP(J366,KeyValues!$D$2:$E$562,2),IF(AND($E366=14,NOT(VLOOKUP(J366,KeyValues!$D$2:$E$562,2) = 0)),"???",0))</f>
        <v>Trapper</v>
      </c>
      <c r="L366">
        <f t="shared" si="76"/>
        <v>0</v>
      </c>
      <c r="M366">
        <f t="shared" si="77"/>
        <v>0</v>
      </c>
      <c r="N366">
        <f t="shared" si="78"/>
        <v>0</v>
      </c>
      <c r="O366">
        <f t="shared" si="79"/>
        <v>13</v>
      </c>
      <c r="P366">
        <f t="shared" si="80"/>
        <v>3</v>
      </c>
      <c r="Q366">
        <f t="shared" si="81"/>
        <v>0</v>
      </c>
      <c r="R366" t="str">
        <f t="shared" si="82"/>
        <v>00000011</v>
      </c>
      <c r="S366">
        <f t="shared" si="83"/>
        <v>1</v>
      </c>
    </row>
    <row r="367" spans="1:19" x14ac:dyDescent="0.25">
      <c r="A367" t="s">
        <v>353</v>
      </c>
      <c r="B367" s="5" t="str">
        <f>VLOOKUP(I367,KeyValues!$J$2:$K$1401,2)</f>
        <v>Spurn Orb</v>
      </c>
      <c r="C367">
        <f t="shared" si="70"/>
        <v>150</v>
      </c>
      <c r="D367">
        <f t="shared" si="71"/>
        <v>30</v>
      </c>
      <c r="E367">
        <f t="shared" si="72"/>
        <v>9</v>
      </c>
      <c r="F367" s="7" t="str">
        <f>VLOOKUP(E367,KeyValues!$A$2:$B370,2)</f>
        <v>Orb</v>
      </c>
      <c r="G367">
        <f t="shared" si="73"/>
        <v>15</v>
      </c>
      <c r="H367" s="7" t="str">
        <f>VLOOKUP($G367,KeyValues!$S$2:$T$64,2)</f>
        <v>Sphere</v>
      </c>
      <c r="I367">
        <f t="shared" si="74"/>
        <v>354</v>
      </c>
      <c r="J367">
        <f t="shared" si="75"/>
        <v>424</v>
      </c>
      <c r="K367" s="8" t="str">
        <f>IF(OR($E367=9,$E367=5),VLOOKUP(J367,KeyValues!$D$2:$E$562,2),IF(AND($E367=14,NOT(VLOOKUP(J367,KeyValues!$D$2:$E$562,2) = 0)),"???",0))</f>
        <v>$$$ (Spurn)</v>
      </c>
      <c r="L367">
        <f t="shared" si="76"/>
        <v>0</v>
      </c>
      <c r="M367">
        <f t="shared" si="77"/>
        <v>0</v>
      </c>
      <c r="N367">
        <f t="shared" si="78"/>
        <v>0</v>
      </c>
      <c r="O367">
        <f t="shared" si="79"/>
        <v>13</v>
      </c>
      <c r="P367">
        <f t="shared" si="80"/>
        <v>3</v>
      </c>
      <c r="Q367">
        <f t="shared" si="81"/>
        <v>0</v>
      </c>
      <c r="R367" t="str">
        <f t="shared" si="82"/>
        <v>00000011</v>
      </c>
      <c r="S367">
        <f t="shared" si="83"/>
        <v>1</v>
      </c>
    </row>
    <row r="368" spans="1:19" x14ac:dyDescent="0.25">
      <c r="A368" t="s">
        <v>354</v>
      </c>
      <c r="B368" s="5" t="str">
        <f>VLOOKUP(I368,KeyValues!$J$2:$K$1401,2)</f>
        <v>Foe-Hold Orb</v>
      </c>
      <c r="C368">
        <f t="shared" si="70"/>
        <v>150</v>
      </c>
      <c r="D368">
        <f t="shared" si="71"/>
        <v>30</v>
      </c>
      <c r="E368">
        <f t="shared" si="72"/>
        <v>9</v>
      </c>
      <c r="F368" s="7" t="str">
        <f>VLOOKUP(E368,KeyValues!$A$2:$B371,2)</f>
        <v>Orb</v>
      </c>
      <c r="G368">
        <f t="shared" si="73"/>
        <v>15</v>
      </c>
      <c r="H368" s="7" t="str">
        <f>VLOOKUP($G368,KeyValues!$S$2:$T$64,2)</f>
        <v>Sphere</v>
      </c>
      <c r="I368">
        <f t="shared" si="74"/>
        <v>355</v>
      </c>
      <c r="J368">
        <f t="shared" si="75"/>
        <v>425</v>
      </c>
      <c r="K368" s="8" t="str">
        <f>IF(OR($E368=9,$E368=5),VLOOKUP(J368,KeyValues!$D$2:$E$562,2),IF(AND($E368=14,NOT(VLOOKUP(J368,KeyValues!$D$2:$E$562,2) = 0)),"???",0))</f>
        <v>$$$ (Foe-Hold)</v>
      </c>
      <c r="L368">
        <f t="shared" si="76"/>
        <v>0</v>
      </c>
      <c r="M368">
        <f t="shared" si="77"/>
        <v>0</v>
      </c>
      <c r="N368">
        <f t="shared" si="78"/>
        <v>0</v>
      </c>
      <c r="O368">
        <f t="shared" si="79"/>
        <v>13</v>
      </c>
      <c r="P368">
        <f t="shared" si="80"/>
        <v>3</v>
      </c>
      <c r="Q368">
        <f t="shared" si="81"/>
        <v>0</v>
      </c>
      <c r="R368" t="str">
        <f t="shared" si="82"/>
        <v>00000011</v>
      </c>
      <c r="S368">
        <f t="shared" si="83"/>
        <v>1</v>
      </c>
    </row>
    <row r="369" spans="1:19" x14ac:dyDescent="0.25">
      <c r="A369" t="s">
        <v>355</v>
      </c>
      <c r="B369" s="5" t="str">
        <f>VLOOKUP(I369,KeyValues!$J$2:$K$1401,2)</f>
        <v>All-Mach Orb</v>
      </c>
      <c r="C369">
        <f t="shared" si="70"/>
        <v>150</v>
      </c>
      <c r="D369">
        <f t="shared" si="71"/>
        <v>30</v>
      </c>
      <c r="E369">
        <f t="shared" si="72"/>
        <v>9</v>
      </c>
      <c r="F369" s="7" t="str">
        <f>VLOOKUP(E369,KeyValues!$A$2:$B372,2)</f>
        <v>Orb</v>
      </c>
      <c r="G369">
        <f t="shared" si="73"/>
        <v>15</v>
      </c>
      <c r="H369" s="7" t="str">
        <f>VLOOKUP($G369,KeyValues!$S$2:$T$64,2)</f>
        <v>Sphere</v>
      </c>
      <c r="I369">
        <f t="shared" si="74"/>
        <v>356</v>
      </c>
      <c r="J369">
        <f t="shared" si="75"/>
        <v>426</v>
      </c>
      <c r="K369" s="8" t="str">
        <f>IF(OR($E369=9,$E369=5),VLOOKUP(J369,KeyValues!$D$2:$E$562,2),IF(AND($E369=14,NOT(VLOOKUP(J369,KeyValues!$D$2:$E$562,2) = 0)),"???",0))</f>
        <v>$$$ (All-Mach)</v>
      </c>
      <c r="L369">
        <f t="shared" si="76"/>
        <v>0</v>
      </c>
      <c r="M369">
        <f t="shared" si="77"/>
        <v>0</v>
      </c>
      <c r="N369">
        <f t="shared" si="78"/>
        <v>0</v>
      </c>
      <c r="O369">
        <f t="shared" si="79"/>
        <v>13</v>
      </c>
      <c r="P369">
        <f t="shared" si="80"/>
        <v>3</v>
      </c>
      <c r="Q369">
        <f t="shared" si="81"/>
        <v>0</v>
      </c>
      <c r="R369" t="str">
        <f t="shared" si="82"/>
        <v>00000011</v>
      </c>
      <c r="S369">
        <f t="shared" si="83"/>
        <v>1</v>
      </c>
    </row>
    <row r="370" spans="1:19" x14ac:dyDescent="0.25">
      <c r="A370" t="s">
        <v>356</v>
      </c>
      <c r="B370" s="5" t="str">
        <f>VLOOKUP(I370,KeyValues!$J$2:$K$1401,2)</f>
        <v>Foe-Fear Orb</v>
      </c>
      <c r="C370">
        <f t="shared" si="70"/>
        <v>150</v>
      </c>
      <c r="D370">
        <f t="shared" si="71"/>
        <v>30</v>
      </c>
      <c r="E370">
        <f t="shared" si="72"/>
        <v>9</v>
      </c>
      <c r="F370" s="7" t="str">
        <f>VLOOKUP(E370,KeyValues!$A$2:$B373,2)</f>
        <v>Orb</v>
      </c>
      <c r="G370">
        <f t="shared" si="73"/>
        <v>15</v>
      </c>
      <c r="H370" s="7" t="str">
        <f>VLOOKUP($G370,KeyValues!$S$2:$T$64,2)</f>
        <v>Sphere</v>
      </c>
      <c r="I370">
        <f t="shared" si="74"/>
        <v>357</v>
      </c>
      <c r="J370">
        <f t="shared" si="75"/>
        <v>427</v>
      </c>
      <c r="K370" s="8" t="str">
        <f>IF(OR($E370=9,$E370=5),VLOOKUP(J370,KeyValues!$D$2:$E$562,2),IF(AND($E370=14,NOT(VLOOKUP(J370,KeyValues!$D$2:$E$562,2) = 0)),"???",0))</f>
        <v>$$$ (Foe-Fear)</v>
      </c>
      <c r="L370">
        <f t="shared" si="76"/>
        <v>0</v>
      </c>
      <c r="M370">
        <f t="shared" si="77"/>
        <v>0</v>
      </c>
      <c r="N370">
        <f t="shared" si="78"/>
        <v>0</v>
      </c>
      <c r="O370">
        <f t="shared" si="79"/>
        <v>13</v>
      </c>
      <c r="P370">
        <f t="shared" si="80"/>
        <v>3</v>
      </c>
      <c r="Q370">
        <f t="shared" si="81"/>
        <v>0</v>
      </c>
      <c r="R370" t="str">
        <f t="shared" si="82"/>
        <v>00000011</v>
      </c>
      <c r="S370">
        <f t="shared" si="83"/>
        <v>1</v>
      </c>
    </row>
    <row r="371" spans="1:19" x14ac:dyDescent="0.25">
      <c r="A371" t="s">
        <v>357</v>
      </c>
      <c r="B371" s="5" t="str">
        <f>VLOOKUP(I371,KeyValues!$J$2:$K$1401,2)</f>
        <v>All-Hit Orb</v>
      </c>
      <c r="C371">
        <f t="shared" si="70"/>
        <v>150</v>
      </c>
      <c r="D371">
        <f t="shared" si="71"/>
        <v>30</v>
      </c>
      <c r="E371">
        <f t="shared" si="72"/>
        <v>9</v>
      </c>
      <c r="F371" s="7" t="str">
        <f>VLOOKUP(E371,KeyValues!$A$2:$B374,2)</f>
        <v>Orb</v>
      </c>
      <c r="G371">
        <f t="shared" si="73"/>
        <v>15</v>
      </c>
      <c r="H371" s="7" t="str">
        <f>VLOOKUP($G371,KeyValues!$S$2:$T$64,2)</f>
        <v>Sphere</v>
      </c>
      <c r="I371">
        <f t="shared" si="74"/>
        <v>358</v>
      </c>
      <c r="J371">
        <f t="shared" si="75"/>
        <v>428</v>
      </c>
      <c r="K371" s="8" t="str">
        <f>IF(OR($E371=9,$E371=5),VLOOKUP(J371,KeyValues!$D$2:$E$562,2),IF(AND($E371=14,NOT(VLOOKUP(J371,KeyValues!$D$2:$E$562,2) = 0)),"???",0))</f>
        <v>$$$ (All-Hit)</v>
      </c>
      <c r="L371">
        <f t="shared" si="76"/>
        <v>0</v>
      </c>
      <c r="M371">
        <f t="shared" si="77"/>
        <v>0</v>
      </c>
      <c r="N371">
        <f t="shared" si="78"/>
        <v>0</v>
      </c>
      <c r="O371">
        <f t="shared" si="79"/>
        <v>13</v>
      </c>
      <c r="P371">
        <f t="shared" si="80"/>
        <v>3</v>
      </c>
      <c r="Q371">
        <f t="shared" si="81"/>
        <v>0</v>
      </c>
      <c r="R371" t="str">
        <f t="shared" si="82"/>
        <v>00000011</v>
      </c>
      <c r="S371">
        <f t="shared" si="83"/>
        <v>1</v>
      </c>
    </row>
    <row r="372" spans="1:19" x14ac:dyDescent="0.25">
      <c r="A372" t="s">
        <v>358</v>
      </c>
      <c r="B372" s="5" t="str">
        <f>VLOOKUP(I372,KeyValues!$J$2:$K$1401,2)</f>
        <v>Foe-Seal Orb</v>
      </c>
      <c r="C372">
        <f t="shared" si="70"/>
        <v>150</v>
      </c>
      <c r="D372">
        <f t="shared" si="71"/>
        <v>30</v>
      </c>
      <c r="E372">
        <f t="shared" si="72"/>
        <v>9</v>
      </c>
      <c r="F372" s="7" t="str">
        <f>VLOOKUP(E372,KeyValues!$A$2:$B375,2)</f>
        <v>Orb</v>
      </c>
      <c r="G372">
        <f t="shared" si="73"/>
        <v>15</v>
      </c>
      <c r="H372" s="7" t="str">
        <f>VLOOKUP($G372,KeyValues!$S$2:$T$64,2)</f>
        <v>Sphere</v>
      </c>
      <c r="I372">
        <f t="shared" si="74"/>
        <v>359</v>
      </c>
      <c r="J372">
        <f t="shared" si="75"/>
        <v>429</v>
      </c>
      <c r="K372" s="8" t="str">
        <f>IF(OR($E372=9,$E372=5),VLOOKUP(J372,KeyValues!$D$2:$E$562,2),IF(AND($E372=14,NOT(VLOOKUP(J372,KeyValues!$D$2:$E$562,2) = 0)),"???",0))</f>
        <v>$$$ (Foe-Seal)</v>
      </c>
      <c r="L372">
        <f t="shared" si="76"/>
        <v>0</v>
      </c>
      <c r="M372">
        <f t="shared" si="77"/>
        <v>0</v>
      </c>
      <c r="N372">
        <f t="shared" si="78"/>
        <v>0</v>
      </c>
      <c r="O372">
        <f t="shared" si="79"/>
        <v>13</v>
      </c>
      <c r="P372">
        <f t="shared" si="80"/>
        <v>3</v>
      </c>
      <c r="Q372">
        <f t="shared" si="81"/>
        <v>0</v>
      </c>
      <c r="R372" t="str">
        <f t="shared" si="82"/>
        <v>00000011</v>
      </c>
      <c r="S372">
        <f t="shared" si="83"/>
        <v>1</v>
      </c>
    </row>
    <row r="373" spans="1:19" x14ac:dyDescent="0.25">
      <c r="A373" t="s">
        <v>334</v>
      </c>
      <c r="B373" s="5" t="str">
        <f>VLOOKUP(I373,KeyValues!$J$2:$K$1401,2)</f>
        <v>Rollcall Orb</v>
      </c>
      <c r="C373">
        <f t="shared" si="70"/>
        <v>150</v>
      </c>
      <c r="D373">
        <f t="shared" si="71"/>
        <v>30</v>
      </c>
      <c r="E373">
        <f t="shared" si="72"/>
        <v>9</v>
      </c>
      <c r="F373" s="7" t="str">
        <f>VLOOKUP(E373,KeyValues!$A$2:$B351,2)</f>
        <v>Orb</v>
      </c>
      <c r="G373">
        <f t="shared" si="73"/>
        <v>15</v>
      </c>
      <c r="H373" s="7" t="str">
        <f>VLOOKUP($G373,KeyValues!$S$2:$T$64,2)</f>
        <v>Sphere</v>
      </c>
      <c r="I373">
        <f t="shared" si="74"/>
        <v>335</v>
      </c>
      <c r="J373">
        <f t="shared" si="75"/>
        <v>390</v>
      </c>
      <c r="K373" s="8" t="str">
        <f>IF(OR($E373=9,$E373=5),VLOOKUP(J373,KeyValues!$D$2:$E$562,2),IF(AND($E373=14,NOT(VLOOKUP(J373,KeyValues!$D$2:$E$562,2) = 0)),"???",0))</f>
        <v>Wild Call</v>
      </c>
      <c r="L373">
        <f t="shared" si="76"/>
        <v>0</v>
      </c>
      <c r="M373">
        <f t="shared" si="77"/>
        <v>0</v>
      </c>
      <c r="N373">
        <f t="shared" si="78"/>
        <v>0</v>
      </c>
      <c r="O373">
        <f t="shared" si="79"/>
        <v>13</v>
      </c>
      <c r="P373">
        <f t="shared" si="80"/>
        <v>131</v>
      </c>
      <c r="Q373">
        <f t="shared" si="81"/>
        <v>0</v>
      </c>
      <c r="R373" t="str">
        <f t="shared" si="82"/>
        <v>10000011</v>
      </c>
      <c r="S373">
        <f t="shared" si="83"/>
        <v>1</v>
      </c>
    </row>
    <row r="374" spans="1:19" x14ac:dyDescent="0.25">
      <c r="A374" t="s">
        <v>361</v>
      </c>
      <c r="B374" s="5" t="str">
        <f>VLOOKUP(I374,KeyValues!$J$2:$K$1401,2)</f>
        <v>Link Box</v>
      </c>
      <c r="C374">
        <f t="shared" si="70"/>
        <v>9000</v>
      </c>
      <c r="D374">
        <f t="shared" si="71"/>
        <v>150</v>
      </c>
      <c r="E374">
        <f t="shared" si="72"/>
        <v>10</v>
      </c>
      <c r="F374" s="7" t="str">
        <f>VLOOKUP(E374,KeyValues!$A$2:$B378,2)</f>
        <v>Link Box</v>
      </c>
      <c r="G374">
        <f t="shared" si="73"/>
        <v>10</v>
      </c>
      <c r="H374" s="7" t="str">
        <f>VLOOKUP($G374,KeyValues!$S$2:$T$64,2)</f>
        <v>Decorated Chest</v>
      </c>
      <c r="I374">
        <f t="shared" si="74"/>
        <v>362</v>
      </c>
      <c r="J374">
        <f t="shared" si="75"/>
        <v>0</v>
      </c>
      <c r="K374" s="8">
        <f>IF(OR($E374=9,$E374=5),VLOOKUP(J374,KeyValues!$D$2:$E$562,2),IF(AND($E374=14,NOT(VLOOKUP(J374,KeyValues!$D$2:$E$562,2) = 0)),"???",0))</f>
        <v>0</v>
      </c>
      <c r="L374">
        <f t="shared" si="76"/>
        <v>0</v>
      </c>
      <c r="M374">
        <f t="shared" si="77"/>
        <v>0</v>
      </c>
      <c r="N374">
        <f t="shared" si="78"/>
        <v>0</v>
      </c>
      <c r="O374">
        <f t="shared" si="79"/>
        <v>10</v>
      </c>
      <c r="P374">
        <f t="shared" si="80"/>
        <v>3</v>
      </c>
      <c r="Q374">
        <f t="shared" si="81"/>
        <v>0</v>
      </c>
      <c r="R374" t="str">
        <f t="shared" si="82"/>
        <v>00000011</v>
      </c>
      <c r="S374">
        <f t="shared" si="83"/>
        <v>1</v>
      </c>
    </row>
    <row r="375" spans="1:19" x14ac:dyDescent="0.25">
      <c r="A375" t="s">
        <v>186</v>
      </c>
      <c r="B375" s="5" t="str">
        <f>VLOOKUP(I375,KeyValues!$J$2:$K$1401,2)</f>
        <v>Used TM</v>
      </c>
      <c r="C375">
        <f t="shared" si="70"/>
        <v>1</v>
      </c>
      <c r="D375">
        <f t="shared" si="71"/>
        <v>1</v>
      </c>
      <c r="E375">
        <f t="shared" si="72"/>
        <v>11</v>
      </c>
      <c r="F375" s="7" t="str">
        <f>VLOOKUP(E375,KeyValues!$A$2:$B203,2)</f>
        <v>Used TM</v>
      </c>
      <c r="G375">
        <f t="shared" si="73"/>
        <v>8</v>
      </c>
      <c r="H375" s="7" t="str">
        <f>VLOOKUP($G375,KeyValues!$S$2:$T$64,2)</f>
        <v>Song</v>
      </c>
      <c r="I375">
        <f t="shared" si="74"/>
        <v>187</v>
      </c>
      <c r="J375">
        <f t="shared" si="75"/>
        <v>0</v>
      </c>
      <c r="K375" s="8">
        <f>IF(OR($E375=9,$E375=5),VLOOKUP(J375,KeyValues!$D$2:$E$562,2),IF(AND($E375=14,NOT(VLOOKUP(J375,KeyValues!$D$2:$E$562,2) = 0)),"???",0))</f>
        <v>0</v>
      </c>
      <c r="L375">
        <f t="shared" si="76"/>
        <v>0</v>
      </c>
      <c r="M375">
        <f t="shared" si="77"/>
        <v>0</v>
      </c>
      <c r="N375">
        <f t="shared" si="78"/>
        <v>2</v>
      </c>
      <c r="O375">
        <f t="shared" si="79"/>
        <v>9</v>
      </c>
      <c r="P375">
        <f t="shared" si="80"/>
        <v>3</v>
      </c>
      <c r="Q375">
        <f t="shared" si="81"/>
        <v>0</v>
      </c>
      <c r="R375" t="str">
        <f t="shared" si="82"/>
        <v>00000011</v>
      </c>
      <c r="S375">
        <f t="shared" si="83"/>
        <v>1</v>
      </c>
    </row>
    <row r="376" spans="1:19" x14ac:dyDescent="0.25">
      <c r="A376" t="s">
        <v>366</v>
      </c>
      <c r="B376" s="5" t="str">
        <f>VLOOKUP(I376,KeyValues!$J$2:$K$1401,2)</f>
        <v>Heavy Box</v>
      </c>
      <c r="C376">
        <f t="shared" si="70"/>
        <v>8000</v>
      </c>
      <c r="D376">
        <f t="shared" si="71"/>
        <v>200</v>
      </c>
      <c r="E376">
        <f t="shared" si="72"/>
        <v>12</v>
      </c>
      <c r="F376" s="7" t="str">
        <f>VLOOKUP(E376,KeyValues!$A$2:$B383,2)</f>
        <v>Box 1</v>
      </c>
      <c r="G376">
        <f t="shared" si="73"/>
        <v>19</v>
      </c>
      <c r="H376" s="7" t="str">
        <f>VLOOKUP($G376,KeyValues!$S$2:$T$64,2)</f>
        <v>Chest 1</v>
      </c>
      <c r="I376">
        <f t="shared" si="74"/>
        <v>367</v>
      </c>
      <c r="J376">
        <f t="shared" si="75"/>
        <v>0</v>
      </c>
      <c r="K376" s="8">
        <f>IF(OR($E376=9,$E376=5),VLOOKUP(J376,KeyValues!$D$2:$E$562,2),IF(AND($E376=14,NOT(VLOOKUP(J376,KeyValues!$D$2:$E$562,2) = 0)),"???",0))</f>
        <v>0</v>
      </c>
      <c r="L376">
        <f t="shared" si="76"/>
        <v>0</v>
      </c>
      <c r="M376">
        <f t="shared" si="77"/>
        <v>0</v>
      </c>
      <c r="N376">
        <f t="shared" si="78"/>
        <v>0</v>
      </c>
      <c r="O376">
        <f t="shared" si="79"/>
        <v>10</v>
      </c>
      <c r="P376">
        <f t="shared" si="80"/>
        <v>3</v>
      </c>
      <c r="Q376">
        <f t="shared" si="81"/>
        <v>0</v>
      </c>
      <c r="R376" t="str">
        <f t="shared" si="82"/>
        <v>00000011</v>
      </c>
      <c r="S376">
        <f t="shared" si="83"/>
        <v>1</v>
      </c>
    </row>
    <row r="377" spans="1:19" x14ac:dyDescent="0.25">
      <c r="A377" t="s">
        <v>387</v>
      </c>
      <c r="B377" s="5" t="str">
        <f>VLOOKUP(I377,KeyValues!$J$2:$K$1401,2)</f>
        <v>Light Box</v>
      </c>
      <c r="C377">
        <f t="shared" si="70"/>
        <v>8000</v>
      </c>
      <c r="D377">
        <f t="shared" si="71"/>
        <v>200</v>
      </c>
      <c r="E377">
        <f t="shared" si="72"/>
        <v>12</v>
      </c>
      <c r="F377" s="7" t="str">
        <f>VLOOKUP(E377,KeyValues!$A$2:$B404,2)</f>
        <v>Box 1</v>
      </c>
      <c r="G377">
        <f t="shared" si="73"/>
        <v>19</v>
      </c>
      <c r="H377" s="7" t="str">
        <f>VLOOKUP($G377,KeyValues!$S$2:$T$64,2)</f>
        <v>Chest 1</v>
      </c>
      <c r="I377">
        <f t="shared" si="74"/>
        <v>388</v>
      </c>
      <c r="J377">
        <f t="shared" si="75"/>
        <v>0</v>
      </c>
      <c r="K377" s="8">
        <f>IF(OR($E377=9,$E377=5),VLOOKUP(J377,KeyValues!$D$2:$E$562,2),IF(AND($E377=14,NOT(VLOOKUP(J377,KeyValues!$D$2:$E$562,2) = 0)),"???",0))</f>
        <v>0</v>
      </c>
      <c r="L377">
        <f t="shared" si="76"/>
        <v>0</v>
      </c>
      <c r="M377">
        <f t="shared" si="77"/>
        <v>0</v>
      </c>
      <c r="N377">
        <f t="shared" si="78"/>
        <v>0</v>
      </c>
      <c r="O377">
        <f t="shared" si="79"/>
        <v>10</v>
      </c>
      <c r="P377">
        <f t="shared" si="80"/>
        <v>3</v>
      </c>
      <c r="Q377">
        <f t="shared" si="81"/>
        <v>0</v>
      </c>
      <c r="R377" t="str">
        <f t="shared" si="82"/>
        <v>00000011</v>
      </c>
      <c r="S377">
        <f t="shared" si="83"/>
        <v>1</v>
      </c>
    </row>
    <row r="378" spans="1:19" x14ac:dyDescent="0.25">
      <c r="A378" t="s">
        <v>393</v>
      </c>
      <c r="B378" s="5" t="str">
        <f>VLOOKUP(I378,KeyValues!$J$2:$K$1401,2)</f>
        <v>Hard Box</v>
      </c>
      <c r="C378">
        <f t="shared" si="70"/>
        <v>8000</v>
      </c>
      <c r="D378">
        <f t="shared" si="71"/>
        <v>200</v>
      </c>
      <c r="E378">
        <f t="shared" si="72"/>
        <v>12</v>
      </c>
      <c r="F378" s="7" t="str">
        <f>VLOOKUP(E378,KeyValues!$A$2:$B410,2)</f>
        <v>Box 1</v>
      </c>
      <c r="G378">
        <f t="shared" si="73"/>
        <v>19</v>
      </c>
      <c r="H378" s="7" t="str">
        <f>VLOOKUP($G378,KeyValues!$S$2:$T$64,2)</f>
        <v>Chest 1</v>
      </c>
      <c r="I378">
        <f t="shared" si="74"/>
        <v>394</v>
      </c>
      <c r="J378">
        <f t="shared" si="75"/>
        <v>0</v>
      </c>
      <c r="K378" s="8">
        <f>IF(OR($E378=9,$E378=5),VLOOKUP(J378,KeyValues!$D$2:$E$562,2),IF(AND($E378=14,NOT(VLOOKUP(J378,KeyValues!$D$2:$E$562,2) = 0)),"???",0))</f>
        <v>0</v>
      </c>
      <c r="L378">
        <f t="shared" si="76"/>
        <v>0</v>
      </c>
      <c r="M378">
        <f t="shared" si="77"/>
        <v>0</v>
      </c>
      <c r="N378">
        <f t="shared" si="78"/>
        <v>0</v>
      </c>
      <c r="O378">
        <f t="shared" si="79"/>
        <v>10</v>
      </c>
      <c r="P378">
        <f t="shared" si="80"/>
        <v>3</v>
      </c>
      <c r="Q378">
        <f t="shared" si="81"/>
        <v>0</v>
      </c>
      <c r="R378" t="str">
        <f t="shared" si="82"/>
        <v>00000011</v>
      </c>
      <c r="S378">
        <f t="shared" si="83"/>
        <v>1</v>
      </c>
    </row>
    <row r="379" spans="1:19" x14ac:dyDescent="0.25">
      <c r="A379" t="s">
        <v>363</v>
      </c>
      <c r="B379" s="5" t="str">
        <f>VLOOKUP(I379,KeyValues!$J$2:$K$1401,2)</f>
        <v>Gorgeous Box</v>
      </c>
      <c r="C379">
        <f t="shared" si="70"/>
        <v>8000</v>
      </c>
      <c r="D379">
        <f t="shared" si="71"/>
        <v>200</v>
      </c>
      <c r="E379">
        <f t="shared" si="72"/>
        <v>12</v>
      </c>
      <c r="F379" s="7" t="str">
        <f>VLOOKUP(E379,KeyValues!$A$2:$B380,2)</f>
        <v>Box 1</v>
      </c>
      <c r="G379">
        <f t="shared" si="73"/>
        <v>19</v>
      </c>
      <c r="H379" s="7" t="str">
        <f>VLOOKUP($G379,KeyValues!$S$2:$T$64,2)</f>
        <v>Chest 1</v>
      </c>
      <c r="I379">
        <f t="shared" si="74"/>
        <v>364</v>
      </c>
      <c r="J379">
        <f t="shared" si="75"/>
        <v>0</v>
      </c>
      <c r="K379" s="8">
        <f>IF(OR($E379=9,$E379=5),VLOOKUP(J379,KeyValues!$D$2:$E$562,2),IF(AND($E379=14,NOT(VLOOKUP(J379,KeyValues!$D$2:$E$562,2) = 0)),"???",0))</f>
        <v>0</v>
      </c>
      <c r="L379">
        <f t="shared" si="76"/>
        <v>0</v>
      </c>
      <c r="M379">
        <f t="shared" si="77"/>
        <v>0</v>
      </c>
      <c r="N379">
        <f t="shared" si="78"/>
        <v>3</v>
      </c>
      <c r="O379">
        <f t="shared" si="79"/>
        <v>10</v>
      </c>
      <c r="P379">
        <f t="shared" si="80"/>
        <v>3</v>
      </c>
      <c r="Q379">
        <f t="shared" si="81"/>
        <v>0</v>
      </c>
      <c r="R379" t="str">
        <f t="shared" si="82"/>
        <v>00000011</v>
      </c>
      <c r="S379">
        <f t="shared" si="83"/>
        <v>1</v>
      </c>
    </row>
    <row r="380" spans="1:19" x14ac:dyDescent="0.25">
      <c r="A380" t="s">
        <v>369</v>
      </c>
      <c r="B380" s="5" t="str">
        <f>VLOOKUP(I380,KeyValues!$J$2:$K$1401,2)</f>
        <v>Shiny Box</v>
      </c>
      <c r="C380">
        <f t="shared" si="70"/>
        <v>8000</v>
      </c>
      <c r="D380">
        <f t="shared" si="71"/>
        <v>200</v>
      </c>
      <c r="E380">
        <f t="shared" si="72"/>
        <v>12</v>
      </c>
      <c r="F380" s="7" t="str">
        <f>VLOOKUP(E380,KeyValues!$A$2:$B386,2)</f>
        <v>Box 1</v>
      </c>
      <c r="G380">
        <f t="shared" si="73"/>
        <v>19</v>
      </c>
      <c r="H380" s="7" t="str">
        <f>VLOOKUP($G380,KeyValues!$S$2:$T$64,2)</f>
        <v>Chest 1</v>
      </c>
      <c r="I380">
        <f t="shared" si="74"/>
        <v>370</v>
      </c>
      <c r="J380">
        <f t="shared" si="75"/>
        <v>0</v>
      </c>
      <c r="K380" s="8">
        <f>IF(OR($E380=9,$E380=5),VLOOKUP(J380,KeyValues!$D$2:$E$562,2),IF(AND($E380=14,NOT(VLOOKUP(J380,KeyValues!$D$2:$E$562,2) = 0)),"???",0))</f>
        <v>0</v>
      </c>
      <c r="L380">
        <f t="shared" si="76"/>
        <v>0</v>
      </c>
      <c r="M380">
        <f t="shared" si="77"/>
        <v>0</v>
      </c>
      <c r="N380">
        <f t="shared" si="78"/>
        <v>3</v>
      </c>
      <c r="O380">
        <f t="shared" si="79"/>
        <v>10</v>
      </c>
      <c r="P380">
        <f t="shared" si="80"/>
        <v>3</v>
      </c>
      <c r="Q380">
        <f t="shared" si="81"/>
        <v>0</v>
      </c>
      <c r="R380" t="str">
        <f t="shared" si="82"/>
        <v>00000011</v>
      </c>
      <c r="S380">
        <f t="shared" si="83"/>
        <v>1</v>
      </c>
    </row>
    <row r="381" spans="1:19" x14ac:dyDescent="0.25">
      <c r="A381" t="s">
        <v>378</v>
      </c>
      <c r="B381" s="5" t="str">
        <f>VLOOKUP(I381,KeyValues!$J$2:$K$1401,2)</f>
        <v>Glittery Box</v>
      </c>
      <c r="C381">
        <f t="shared" si="70"/>
        <v>8000</v>
      </c>
      <c r="D381">
        <f t="shared" si="71"/>
        <v>200</v>
      </c>
      <c r="E381">
        <f t="shared" si="72"/>
        <v>12</v>
      </c>
      <c r="F381" s="7" t="str">
        <f>VLOOKUP(E381,KeyValues!$A$2:$B395,2)</f>
        <v>Box 1</v>
      </c>
      <c r="G381">
        <f t="shared" si="73"/>
        <v>19</v>
      </c>
      <c r="H381" s="7" t="str">
        <f>VLOOKUP($G381,KeyValues!$S$2:$T$64,2)</f>
        <v>Chest 1</v>
      </c>
      <c r="I381">
        <f t="shared" si="74"/>
        <v>379</v>
      </c>
      <c r="J381">
        <f t="shared" si="75"/>
        <v>0</v>
      </c>
      <c r="K381" s="8">
        <f>IF(OR($E381=9,$E381=5),VLOOKUP(J381,KeyValues!$D$2:$E$562,2),IF(AND($E381=14,NOT(VLOOKUP(J381,KeyValues!$D$2:$E$562,2) = 0)),"???",0))</f>
        <v>0</v>
      </c>
      <c r="L381">
        <f t="shared" si="76"/>
        <v>0</v>
      </c>
      <c r="M381">
        <f t="shared" si="77"/>
        <v>0</v>
      </c>
      <c r="N381">
        <f t="shared" si="78"/>
        <v>3</v>
      </c>
      <c r="O381">
        <f t="shared" si="79"/>
        <v>10</v>
      </c>
      <c r="P381">
        <f t="shared" si="80"/>
        <v>3</v>
      </c>
      <c r="Q381">
        <f t="shared" si="81"/>
        <v>0</v>
      </c>
      <c r="R381" t="str">
        <f t="shared" si="82"/>
        <v>00000011</v>
      </c>
      <c r="S381">
        <f t="shared" si="83"/>
        <v>1</v>
      </c>
    </row>
    <row r="382" spans="1:19" x14ac:dyDescent="0.25">
      <c r="A382" t="s">
        <v>381</v>
      </c>
      <c r="B382" s="5" t="str">
        <f>VLOOKUP(I382,KeyValues!$J$2:$K$1401,2)</f>
        <v>Pretty Box</v>
      </c>
      <c r="C382">
        <f t="shared" si="70"/>
        <v>8000</v>
      </c>
      <c r="D382">
        <f t="shared" si="71"/>
        <v>200</v>
      </c>
      <c r="E382">
        <f t="shared" si="72"/>
        <v>12</v>
      </c>
      <c r="F382" s="7" t="str">
        <f>VLOOKUP(E382,KeyValues!$A$2:$B398,2)</f>
        <v>Box 1</v>
      </c>
      <c r="G382">
        <f t="shared" si="73"/>
        <v>19</v>
      </c>
      <c r="H382" s="7" t="str">
        <f>VLOOKUP($G382,KeyValues!$S$2:$T$64,2)</f>
        <v>Chest 1</v>
      </c>
      <c r="I382">
        <f t="shared" si="74"/>
        <v>382</v>
      </c>
      <c r="J382">
        <f t="shared" si="75"/>
        <v>0</v>
      </c>
      <c r="K382" s="8">
        <f>IF(OR($E382=9,$E382=5),VLOOKUP(J382,KeyValues!$D$2:$E$562,2),IF(AND($E382=14,NOT(VLOOKUP(J382,KeyValues!$D$2:$E$562,2) = 0)),"???",0))</f>
        <v>0</v>
      </c>
      <c r="L382">
        <f t="shared" si="76"/>
        <v>0</v>
      </c>
      <c r="M382">
        <f t="shared" si="77"/>
        <v>0</v>
      </c>
      <c r="N382">
        <f t="shared" si="78"/>
        <v>3</v>
      </c>
      <c r="O382">
        <f t="shared" si="79"/>
        <v>10</v>
      </c>
      <c r="P382">
        <f t="shared" si="80"/>
        <v>3</v>
      </c>
      <c r="Q382">
        <f t="shared" si="81"/>
        <v>0</v>
      </c>
      <c r="R382" t="str">
        <f t="shared" si="82"/>
        <v>00000011</v>
      </c>
      <c r="S382">
        <f t="shared" si="83"/>
        <v>1</v>
      </c>
    </row>
    <row r="383" spans="1:19" x14ac:dyDescent="0.25">
      <c r="A383" t="s">
        <v>384</v>
      </c>
      <c r="B383" s="5" t="str">
        <f>VLOOKUP(I383,KeyValues!$J$2:$K$1401,2)</f>
        <v>Deluxe Box</v>
      </c>
      <c r="C383">
        <f t="shared" si="70"/>
        <v>8000</v>
      </c>
      <c r="D383">
        <f t="shared" si="71"/>
        <v>200</v>
      </c>
      <c r="E383">
        <f t="shared" si="72"/>
        <v>12</v>
      </c>
      <c r="F383" s="7" t="str">
        <f>VLOOKUP(E383,KeyValues!$A$2:$B401,2)</f>
        <v>Box 1</v>
      </c>
      <c r="G383">
        <f t="shared" si="73"/>
        <v>19</v>
      </c>
      <c r="H383" s="7" t="str">
        <f>VLOOKUP($G383,KeyValues!$S$2:$T$64,2)</f>
        <v>Chest 1</v>
      </c>
      <c r="I383">
        <f t="shared" si="74"/>
        <v>385</v>
      </c>
      <c r="J383">
        <f t="shared" si="75"/>
        <v>0</v>
      </c>
      <c r="K383" s="8">
        <f>IF(OR($E383=9,$E383=5),VLOOKUP(J383,KeyValues!$D$2:$E$562,2),IF(AND($E383=14,NOT(VLOOKUP(J383,KeyValues!$D$2:$E$562,2) = 0)),"???",0))</f>
        <v>0</v>
      </c>
      <c r="L383">
        <f t="shared" si="76"/>
        <v>0</v>
      </c>
      <c r="M383">
        <f t="shared" si="77"/>
        <v>0</v>
      </c>
      <c r="N383">
        <f t="shared" si="78"/>
        <v>3</v>
      </c>
      <c r="O383">
        <f t="shared" si="79"/>
        <v>10</v>
      </c>
      <c r="P383">
        <f t="shared" si="80"/>
        <v>3</v>
      </c>
      <c r="Q383">
        <f t="shared" si="81"/>
        <v>0</v>
      </c>
      <c r="R383" t="str">
        <f t="shared" si="82"/>
        <v>00000011</v>
      </c>
      <c r="S383">
        <f t="shared" si="83"/>
        <v>1</v>
      </c>
    </row>
    <row r="384" spans="1:19" x14ac:dyDescent="0.25">
      <c r="A384" t="s">
        <v>372</v>
      </c>
      <c r="B384" s="5" t="str">
        <f>VLOOKUP(I384,KeyValues!$J$2:$K$1401,2)</f>
        <v>Nifty Box</v>
      </c>
      <c r="C384">
        <f t="shared" si="70"/>
        <v>8000</v>
      </c>
      <c r="D384">
        <f t="shared" si="71"/>
        <v>200</v>
      </c>
      <c r="E384">
        <f t="shared" si="72"/>
        <v>12</v>
      </c>
      <c r="F384" s="7" t="str">
        <f>VLOOKUP(E384,KeyValues!$A$2:$B389,2)</f>
        <v>Box 1</v>
      </c>
      <c r="G384">
        <f t="shared" si="73"/>
        <v>24</v>
      </c>
      <c r="H384" s="7" t="str">
        <f>VLOOKUP($G384,KeyValues!$S$2:$T$64,2)</f>
        <v>Chest 2</v>
      </c>
      <c r="I384">
        <f t="shared" si="74"/>
        <v>373</v>
      </c>
      <c r="J384">
        <f t="shared" si="75"/>
        <v>0</v>
      </c>
      <c r="K384" s="8">
        <f>IF(OR($E384=9,$E384=5),VLOOKUP(J384,KeyValues!$D$2:$E$562,2),IF(AND($E384=14,NOT(VLOOKUP(J384,KeyValues!$D$2:$E$562,2) = 0)),"???",0))</f>
        <v>0</v>
      </c>
      <c r="L384">
        <f t="shared" si="76"/>
        <v>0</v>
      </c>
      <c r="M384">
        <f t="shared" si="77"/>
        <v>0</v>
      </c>
      <c r="N384">
        <f t="shared" si="78"/>
        <v>0</v>
      </c>
      <c r="O384">
        <f t="shared" si="79"/>
        <v>10</v>
      </c>
      <c r="P384">
        <f t="shared" si="80"/>
        <v>3</v>
      </c>
      <c r="Q384">
        <f t="shared" si="81"/>
        <v>0</v>
      </c>
      <c r="R384" t="str">
        <f t="shared" si="82"/>
        <v>00000011</v>
      </c>
      <c r="S384">
        <f t="shared" si="83"/>
        <v>1</v>
      </c>
    </row>
    <row r="385" spans="1:19" x14ac:dyDescent="0.25">
      <c r="A385" t="s">
        <v>375</v>
      </c>
      <c r="B385" s="5" t="str">
        <f>VLOOKUP(I385,KeyValues!$J$2:$K$1401,2)</f>
        <v>Dainty Box</v>
      </c>
      <c r="C385">
        <f t="shared" si="70"/>
        <v>8000</v>
      </c>
      <c r="D385">
        <f t="shared" si="71"/>
        <v>200</v>
      </c>
      <c r="E385">
        <f t="shared" si="72"/>
        <v>12</v>
      </c>
      <c r="F385" s="7" t="str">
        <f>VLOOKUP(E385,KeyValues!$A$2:$B392,2)</f>
        <v>Box 1</v>
      </c>
      <c r="G385">
        <f t="shared" si="73"/>
        <v>24</v>
      </c>
      <c r="H385" s="7" t="str">
        <f>VLOOKUP($G385,KeyValues!$S$2:$T$64,2)</f>
        <v>Chest 2</v>
      </c>
      <c r="I385">
        <f t="shared" si="74"/>
        <v>376</v>
      </c>
      <c r="J385">
        <f t="shared" si="75"/>
        <v>0</v>
      </c>
      <c r="K385" s="8">
        <f>IF(OR($E385=9,$E385=5),VLOOKUP(J385,KeyValues!$D$2:$E$562,2),IF(AND($E385=14,NOT(VLOOKUP(J385,KeyValues!$D$2:$E$562,2) = 0)),"???",0))</f>
        <v>0</v>
      </c>
      <c r="L385">
        <f t="shared" si="76"/>
        <v>0</v>
      </c>
      <c r="M385">
        <f t="shared" si="77"/>
        <v>0</v>
      </c>
      <c r="N385">
        <f t="shared" si="78"/>
        <v>0</v>
      </c>
      <c r="O385">
        <f t="shared" si="79"/>
        <v>10</v>
      </c>
      <c r="P385">
        <f t="shared" si="80"/>
        <v>3</v>
      </c>
      <c r="Q385">
        <f t="shared" si="81"/>
        <v>0</v>
      </c>
      <c r="R385" t="str">
        <f t="shared" si="82"/>
        <v>00000011</v>
      </c>
      <c r="S385">
        <f t="shared" si="83"/>
        <v>1</v>
      </c>
    </row>
    <row r="386" spans="1:19" x14ac:dyDescent="0.25">
      <c r="A386" t="s">
        <v>390</v>
      </c>
      <c r="B386" s="5" t="str">
        <f>VLOOKUP(I386,KeyValues!$J$2:$K$1401,2)</f>
        <v>Cute Box</v>
      </c>
      <c r="C386">
        <f t="shared" ref="C386:C449" si="84">HEX2DEC(MID($A386,4,2)&amp;MID($A386,1,2))</f>
        <v>8000</v>
      </c>
      <c r="D386">
        <f t="shared" ref="D386:D449" si="85">HEX2DEC(MID($A386,10,2)&amp;MID($A386,7,2))</f>
        <v>200</v>
      </c>
      <c r="E386">
        <f t="shared" ref="E386:E449" si="86">HEX2DEC(MID($A386,13,2))</f>
        <v>12</v>
      </c>
      <c r="F386" s="7" t="str">
        <f>VLOOKUP(E386,KeyValues!$A$2:$B407,2)</f>
        <v>Box 1</v>
      </c>
      <c r="G386">
        <f t="shared" ref="G386:G449" si="87">HEX2DEC(MID($A386,16,2))</f>
        <v>24</v>
      </c>
      <c r="H386" s="7" t="str">
        <f>VLOOKUP($G386,KeyValues!$S$2:$T$64,2)</f>
        <v>Chest 2</v>
      </c>
      <c r="I386">
        <f t="shared" ref="I386:I449" si="88">HEX2DEC(MID($A386,22,2)&amp;MID($A386,19,2))</f>
        <v>391</v>
      </c>
      <c r="J386">
        <f t="shared" ref="J386:J449" si="89">HEX2DEC(MID($A386,28,2)&amp;MID($A386,25,2))</f>
        <v>0</v>
      </c>
      <c r="K386" s="8">
        <f>IF(OR($E386=9,$E386=5),VLOOKUP(J386,KeyValues!$D$2:$E$562,2),IF(AND($E386=14,NOT(VLOOKUP(J386,KeyValues!$D$2:$E$562,2) = 0)),"???",0))</f>
        <v>0</v>
      </c>
      <c r="L386">
        <f t="shared" ref="L386:L449" si="90">HEX2DEC(MID($A386,31,2))</f>
        <v>0</v>
      </c>
      <c r="M386">
        <f t="shared" ref="M386:M449" si="91">HEX2DEC(MID($A386,34,2))</f>
        <v>0</v>
      </c>
      <c r="N386">
        <f t="shared" ref="N386:N449" si="92">HEX2DEC(MID($A386,37,2))</f>
        <v>0</v>
      </c>
      <c r="O386">
        <f t="shared" ref="O386:O449" si="93">HEX2DEC(MID($A386,40,2))</f>
        <v>10</v>
      </c>
      <c r="P386">
        <f t="shared" ref="P386:P449" si="94">HEX2DEC(MID($A386,43,2))</f>
        <v>3</v>
      </c>
      <c r="Q386">
        <f t="shared" ref="Q386:Q449" si="95">HEX2DEC(MID($A386,46,2))</f>
        <v>0</v>
      </c>
      <c r="R386" t="str">
        <f t="shared" ref="R386:R449" si="96">DEC2BIN(P386,8)</f>
        <v>00000011</v>
      </c>
      <c r="S386">
        <f t="shared" ref="S386:S449" si="97">VALUE(RIGHT(R386,1))</f>
        <v>1</v>
      </c>
    </row>
    <row r="387" spans="1:19" x14ac:dyDescent="0.25">
      <c r="A387" t="s">
        <v>396</v>
      </c>
      <c r="B387" s="5" t="str">
        <f>VLOOKUP(I387,KeyValues!$J$2:$K$1401,2)</f>
        <v>Sinister Box</v>
      </c>
      <c r="C387">
        <f t="shared" si="84"/>
        <v>8000</v>
      </c>
      <c r="D387">
        <f t="shared" si="85"/>
        <v>200</v>
      </c>
      <c r="E387">
        <f t="shared" si="86"/>
        <v>12</v>
      </c>
      <c r="F387" s="7" t="str">
        <f>VLOOKUP(E387,KeyValues!$A$2:$B413,2)</f>
        <v>Box 1</v>
      </c>
      <c r="G387">
        <f t="shared" si="87"/>
        <v>24</v>
      </c>
      <c r="H387" s="7" t="str">
        <f>VLOOKUP($G387,KeyValues!$S$2:$T$64,2)</f>
        <v>Chest 2</v>
      </c>
      <c r="I387">
        <f t="shared" si="88"/>
        <v>397</v>
      </c>
      <c r="J387">
        <f t="shared" si="89"/>
        <v>0</v>
      </c>
      <c r="K387" s="8">
        <f>IF(OR($E387=9,$E387=5),VLOOKUP(J387,KeyValues!$D$2:$E$562,2),IF(AND($E387=14,NOT(VLOOKUP(J387,KeyValues!$D$2:$E$562,2) = 0)),"???",0))</f>
        <v>0</v>
      </c>
      <c r="L387">
        <f t="shared" si="90"/>
        <v>0</v>
      </c>
      <c r="M387">
        <f t="shared" si="91"/>
        <v>0</v>
      </c>
      <c r="N387">
        <f t="shared" si="92"/>
        <v>0</v>
      </c>
      <c r="O387">
        <f t="shared" si="93"/>
        <v>10</v>
      </c>
      <c r="P387">
        <f t="shared" si="94"/>
        <v>3</v>
      </c>
      <c r="Q387">
        <f t="shared" si="95"/>
        <v>0</v>
      </c>
      <c r="R387" t="str">
        <f t="shared" si="96"/>
        <v>00000011</v>
      </c>
      <c r="S387">
        <f t="shared" si="97"/>
        <v>1</v>
      </c>
    </row>
    <row r="388" spans="1:19" x14ac:dyDescent="0.25">
      <c r="A388" t="s">
        <v>367</v>
      </c>
      <c r="B388" s="5" t="str">
        <f>VLOOKUP(I388,KeyValues!$J$2:$K$1401,2)</f>
        <v>Heavy Box</v>
      </c>
      <c r="C388">
        <f t="shared" si="84"/>
        <v>8000</v>
      </c>
      <c r="D388">
        <f t="shared" si="85"/>
        <v>200</v>
      </c>
      <c r="E388">
        <f t="shared" si="86"/>
        <v>13</v>
      </c>
      <c r="F388" s="7" t="str">
        <f>VLOOKUP(E388,KeyValues!$A$2:$B384,2)</f>
        <v>Box 2</v>
      </c>
      <c r="G388">
        <f t="shared" si="87"/>
        <v>19</v>
      </c>
      <c r="H388" s="7" t="str">
        <f>VLOOKUP($G388,KeyValues!$S$2:$T$64,2)</f>
        <v>Chest 1</v>
      </c>
      <c r="I388">
        <f t="shared" si="88"/>
        <v>368</v>
      </c>
      <c r="J388">
        <f t="shared" si="89"/>
        <v>0</v>
      </c>
      <c r="K388" s="8">
        <f>IF(OR($E388=9,$E388=5),VLOOKUP(J388,KeyValues!$D$2:$E$562,2),IF(AND($E388=14,NOT(VLOOKUP(J388,KeyValues!$D$2:$E$562,2) = 0)),"???",0))</f>
        <v>0</v>
      </c>
      <c r="L388">
        <f t="shared" si="90"/>
        <v>0</v>
      </c>
      <c r="M388">
        <f t="shared" si="91"/>
        <v>0</v>
      </c>
      <c r="N388">
        <f t="shared" si="92"/>
        <v>0</v>
      </c>
      <c r="O388">
        <f t="shared" si="93"/>
        <v>10</v>
      </c>
      <c r="P388">
        <f t="shared" si="94"/>
        <v>3</v>
      </c>
      <c r="Q388">
        <f t="shared" si="95"/>
        <v>0</v>
      </c>
      <c r="R388" t="str">
        <f t="shared" si="96"/>
        <v>00000011</v>
      </c>
      <c r="S388">
        <f t="shared" si="97"/>
        <v>1</v>
      </c>
    </row>
    <row r="389" spans="1:19" x14ac:dyDescent="0.25">
      <c r="A389" t="s">
        <v>388</v>
      </c>
      <c r="B389" s="5" t="str">
        <f>VLOOKUP(I389,KeyValues!$J$2:$K$1401,2)</f>
        <v>Light Box</v>
      </c>
      <c r="C389">
        <f t="shared" si="84"/>
        <v>8000</v>
      </c>
      <c r="D389">
        <f t="shared" si="85"/>
        <v>200</v>
      </c>
      <c r="E389">
        <f t="shared" si="86"/>
        <v>13</v>
      </c>
      <c r="F389" s="7" t="str">
        <f>VLOOKUP(E389,KeyValues!$A$2:$B405,2)</f>
        <v>Box 2</v>
      </c>
      <c r="G389">
        <f t="shared" si="87"/>
        <v>19</v>
      </c>
      <c r="H389" s="7" t="str">
        <f>VLOOKUP($G389,KeyValues!$S$2:$T$64,2)</f>
        <v>Chest 1</v>
      </c>
      <c r="I389">
        <f t="shared" si="88"/>
        <v>389</v>
      </c>
      <c r="J389">
        <f t="shared" si="89"/>
        <v>0</v>
      </c>
      <c r="K389" s="8">
        <f>IF(OR($E389=9,$E389=5),VLOOKUP(J389,KeyValues!$D$2:$E$562,2),IF(AND($E389=14,NOT(VLOOKUP(J389,KeyValues!$D$2:$E$562,2) = 0)),"???",0))</f>
        <v>0</v>
      </c>
      <c r="L389">
        <f t="shared" si="90"/>
        <v>0</v>
      </c>
      <c r="M389">
        <f t="shared" si="91"/>
        <v>0</v>
      </c>
      <c r="N389">
        <f t="shared" si="92"/>
        <v>0</v>
      </c>
      <c r="O389">
        <f t="shared" si="93"/>
        <v>10</v>
      </c>
      <c r="P389">
        <f t="shared" si="94"/>
        <v>3</v>
      </c>
      <c r="Q389">
        <f t="shared" si="95"/>
        <v>0</v>
      </c>
      <c r="R389" t="str">
        <f t="shared" si="96"/>
        <v>00000011</v>
      </c>
      <c r="S389">
        <f t="shared" si="97"/>
        <v>1</v>
      </c>
    </row>
    <row r="390" spans="1:19" x14ac:dyDescent="0.25">
      <c r="A390" t="s">
        <v>394</v>
      </c>
      <c r="B390" s="5" t="str">
        <f>VLOOKUP(I390,KeyValues!$J$2:$K$1401,2)</f>
        <v>Hard Box</v>
      </c>
      <c r="C390">
        <f t="shared" si="84"/>
        <v>8000</v>
      </c>
      <c r="D390">
        <f t="shared" si="85"/>
        <v>200</v>
      </c>
      <c r="E390">
        <f t="shared" si="86"/>
        <v>13</v>
      </c>
      <c r="F390" s="7" t="str">
        <f>VLOOKUP(E390,KeyValues!$A$2:$B411,2)</f>
        <v>Box 2</v>
      </c>
      <c r="G390">
        <f t="shared" si="87"/>
        <v>19</v>
      </c>
      <c r="H390" s="7" t="str">
        <f>VLOOKUP($G390,KeyValues!$S$2:$T$64,2)</f>
        <v>Chest 1</v>
      </c>
      <c r="I390">
        <f t="shared" si="88"/>
        <v>395</v>
      </c>
      <c r="J390">
        <f t="shared" si="89"/>
        <v>0</v>
      </c>
      <c r="K390" s="8">
        <f>IF(OR($E390=9,$E390=5),VLOOKUP(J390,KeyValues!$D$2:$E$562,2),IF(AND($E390=14,NOT(VLOOKUP(J390,KeyValues!$D$2:$E$562,2) = 0)),"???",0))</f>
        <v>0</v>
      </c>
      <c r="L390">
        <f t="shared" si="90"/>
        <v>0</v>
      </c>
      <c r="M390">
        <f t="shared" si="91"/>
        <v>0</v>
      </c>
      <c r="N390">
        <f t="shared" si="92"/>
        <v>0</v>
      </c>
      <c r="O390">
        <f t="shared" si="93"/>
        <v>10</v>
      </c>
      <c r="P390">
        <f t="shared" si="94"/>
        <v>3</v>
      </c>
      <c r="Q390">
        <f t="shared" si="95"/>
        <v>0</v>
      </c>
      <c r="R390" t="str">
        <f t="shared" si="96"/>
        <v>00000011</v>
      </c>
      <c r="S390">
        <f t="shared" si="97"/>
        <v>1</v>
      </c>
    </row>
    <row r="391" spans="1:19" x14ac:dyDescent="0.25">
      <c r="A391" t="s">
        <v>364</v>
      </c>
      <c r="B391" s="5" t="str">
        <f>VLOOKUP(I391,KeyValues!$J$2:$K$1401,2)</f>
        <v>Gorgeous Box</v>
      </c>
      <c r="C391">
        <f t="shared" si="84"/>
        <v>8000</v>
      </c>
      <c r="D391">
        <f t="shared" si="85"/>
        <v>200</v>
      </c>
      <c r="E391">
        <f t="shared" si="86"/>
        <v>13</v>
      </c>
      <c r="F391" s="7" t="str">
        <f>VLOOKUP(E391,KeyValues!$A$2:$B381,2)</f>
        <v>Box 2</v>
      </c>
      <c r="G391">
        <f t="shared" si="87"/>
        <v>19</v>
      </c>
      <c r="H391" s="7" t="str">
        <f>VLOOKUP($G391,KeyValues!$S$2:$T$64,2)</f>
        <v>Chest 1</v>
      </c>
      <c r="I391">
        <f t="shared" si="88"/>
        <v>365</v>
      </c>
      <c r="J391">
        <f t="shared" si="89"/>
        <v>0</v>
      </c>
      <c r="K391" s="8">
        <f>IF(OR($E391=9,$E391=5),VLOOKUP(J391,KeyValues!$D$2:$E$562,2),IF(AND($E391=14,NOT(VLOOKUP(J391,KeyValues!$D$2:$E$562,2) = 0)),"???",0))</f>
        <v>0</v>
      </c>
      <c r="L391">
        <f t="shared" si="90"/>
        <v>0</v>
      </c>
      <c r="M391">
        <f t="shared" si="91"/>
        <v>0</v>
      </c>
      <c r="N391">
        <f t="shared" si="92"/>
        <v>3</v>
      </c>
      <c r="O391">
        <f t="shared" si="93"/>
        <v>10</v>
      </c>
      <c r="P391">
        <f t="shared" si="94"/>
        <v>3</v>
      </c>
      <c r="Q391">
        <f t="shared" si="95"/>
        <v>0</v>
      </c>
      <c r="R391" t="str">
        <f t="shared" si="96"/>
        <v>00000011</v>
      </c>
      <c r="S391">
        <f t="shared" si="97"/>
        <v>1</v>
      </c>
    </row>
    <row r="392" spans="1:19" x14ac:dyDescent="0.25">
      <c r="A392" t="s">
        <v>370</v>
      </c>
      <c r="B392" s="5" t="str">
        <f>VLOOKUP(I392,KeyValues!$J$2:$K$1401,2)</f>
        <v>Shiny Box</v>
      </c>
      <c r="C392">
        <f t="shared" si="84"/>
        <v>8000</v>
      </c>
      <c r="D392">
        <f t="shared" si="85"/>
        <v>200</v>
      </c>
      <c r="E392">
        <f t="shared" si="86"/>
        <v>13</v>
      </c>
      <c r="F392" s="7" t="str">
        <f>VLOOKUP(E392,KeyValues!$A$2:$B387,2)</f>
        <v>Box 2</v>
      </c>
      <c r="G392">
        <f t="shared" si="87"/>
        <v>19</v>
      </c>
      <c r="H392" s="7" t="str">
        <f>VLOOKUP($G392,KeyValues!$S$2:$T$64,2)</f>
        <v>Chest 1</v>
      </c>
      <c r="I392">
        <f t="shared" si="88"/>
        <v>371</v>
      </c>
      <c r="J392">
        <f t="shared" si="89"/>
        <v>0</v>
      </c>
      <c r="K392" s="8">
        <f>IF(OR($E392=9,$E392=5),VLOOKUP(J392,KeyValues!$D$2:$E$562,2),IF(AND($E392=14,NOT(VLOOKUP(J392,KeyValues!$D$2:$E$562,2) = 0)),"???",0))</f>
        <v>0</v>
      </c>
      <c r="L392">
        <f t="shared" si="90"/>
        <v>0</v>
      </c>
      <c r="M392">
        <f t="shared" si="91"/>
        <v>0</v>
      </c>
      <c r="N392">
        <f t="shared" si="92"/>
        <v>3</v>
      </c>
      <c r="O392">
        <f t="shared" si="93"/>
        <v>10</v>
      </c>
      <c r="P392">
        <f t="shared" si="94"/>
        <v>3</v>
      </c>
      <c r="Q392">
        <f t="shared" si="95"/>
        <v>0</v>
      </c>
      <c r="R392" t="str">
        <f t="shared" si="96"/>
        <v>00000011</v>
      </c>
      <c r="S392">
        <f t="shared" si="97"/>
        <v>1</v>
      </c>
    </row>
    <row r="393" spans="1:19" x14ac:dyDescent="0.25">
      <c r="A393" t="s">
        <v>379</v>
      </c>
      <c r="B393" s="5" t="str">
        <f>VLOOKUP(I393,KeyValues!$J$2:$K$1401,2)</f>
        <v>Glittery Box</v>
      </c>
      <c r="C393">
        <f t="shared" si="84"/>
        <v>8000</v>
      </c>
      <c r="D393">
        <f t="shared" si="85"/>
        <v>200</v>
      </c>
      <c r="E393">
        <f t="shared" si="86"/>
        <v>13</v>
      </c>
      <c r="F393" s="7" t="str">
        <f>VLOOKUP(E393,KeyValues!$A$2:$B396,2)</f>
        <v>Box 2</v>
      </c>
      <c r="G393">
        <f t="shared" si="87"/>
        <v>19</v>
      </c>
      <c r="H393" s="7" t="str">
        <f>VLOOKUP($G393,KeyValues!$S$2:$T$64,2)</f>
        <v>Chest 1</v>
      </c>
      <c r="I393">
        <f t="shared" si="88"/>
        <v>380</v>
      </c>
      <c r="J393">
        <f t="shared" si="89"/>
        <v>0</v>
      </c>
      <c r="K393" s="8">
        <f>IF(OR($E393=9,$E393=5),VLOOKUP(J393,KeyValues!$D$2:$E$562,2),IF(AND($E393=14,NOT(VLOOKUP(J393,KeyValues!$D$2:$E$562,2) = 0)),"???",0))</f>
        <v>0</v>
      </c>
      <c r="L393">
        <f t="shared" si="90"/>
        <v>0</v>
      </c>
      <c r="M393">
        <f t="shared" si="91"/>
        <v>0</v>
      </c>
      <c r="N393">
        <f t="shared" si="92"/>
        <v>3</v>
      </c>
      <c r="O393">
        <f t="shared" si="93"/>
        <v>10</v>
      </c>
      <c r="P393">
        <f t="shared" si="94"/>
        <v>3</v>
      </c>
      <c r="Q393">
        <f t="shared" si="95"/>
        <v>0</v>
      </c>
      <c r="R393" t="str">
        <f t="shared" si="96"/>
        <v>00000011</v>
      </c>
      <c r="S393">
        <f t="shared" si="97"/>
        <v>1</v>
      </c>
    </row>
    <row r="394" spans="1:19" x14ac:dyDescent="0.25">
      <c r="A394" t="s">
        <v>382</v>
      </c>
      <c r="B394" s="5" t="str">
        <f>VLOOKUP(I394,KeyValues!$J$2:$K$1401,2)</f>
        <v>Pretty Box</v>
      </c>
      <c r="C394">
        <f t="shared" si="84"/>
        <v>8000</v>
      </c>
      <c r="D394">
        <f t="shared" si="85"/>
        <v>200</v>
      </c>
      <c r="E394">
        <f t="shared" si="86"/>
        <v>13</v>
      </c>
      <c r="F394" s="7" t="str">
        <f>VLOOKUP(E394,KeyValues!$A$2:$B399,2)</f>
        <v>Box 2</v>
      </c>
      <c r="G394">
        <f t="shared" si="87"/>
        <v>19</v>
      </c>
      <c r="H394" s="7" t="str">
        <f>VLOOKUP($G394,KeyValues!$S$2:$T$64,2)</f>
        <v>Chest 1</v>
      </c>
      <c r="I394">
        <f t="shared" si="88"/>
        <v>383</v>
      </c>
      <c r="J394">
        <f t="shared" si="89"/>
        <v>0</v>
      </c>
      <c r="K394" s="8">
        <f>IF(OR($E394=9,$E394=5),VLOOKUP(J394,KeyValues!$D$2:$E$562,2),IF(AND($E394=14,NOT(VLOOKUP(J394,KeyValues!$D$2:$E$562,2) = 0)),"???",0))</f>
        <v>0</v>
      </c>
      <c r="L394">
        <f t="shared" si="90"/>
        <v>0</v>
      </c>
      <c r="M394">
        <f t="shared" si="91"/>
        <v>0</v>
      </c>
      <c r="N394">
        <f t="shared" si="92"/>
        <v>3</v>
      </c>
      <c r="O394">
        <f t="shared" si="93"/>
        <v>10</v>
      </c>
      <c r="P394">
        <f t="shared" si="94"/>
        <v>3</v>
      </c>
      <c r="Q394">
        <f t="shared" si="95"/>
        <v>0</v>
      </c>
      <c r="R394" t="str">
        <f t="shared" si="96"/>
        <v>00000011</v>
      </c>
      <c r="S394">
        <f t="shared" si="97"/>
        <v>1</v>
      </c>
    </row>
    <row r="395" spans="1:19" x14ac:dyDescent="0.25">
      <c r="A395" t="s">
        <v>385</v>
      </c>
      <c r="B395" s="5" t="str">
        <f>VLOOKUP(I395,KeyValues!$J$2:$K$1401,2)</f>
        <v>Deluxe Box</v>
      </c>
      <c r="C395">
        <f t="shared" si="84"/>
        <v>8000</v>
      </c>
      <c r="D395">
        <f t="shared" si="85"/>
        <v>200</v>
      </c>
      <c r="E395">
        <f t="shared" si="86"/>
        <v>13</v>
      </c>
      <c r="F395" s="7" t="str">
        <f>VLOOKUP(E395,KeyValues!$A$2:$B402,2)</f>
        <v>Box 2</v>
      </c>
      <c r="G395">
        <f t="shared" si="87"/>
        <v>19</v>
      </c>
      <c r="H395" s="7" t="str">
        <f>VLOOKUP($G395,KeyValues!$S$2:$T$64,2)</f>
        <v>Chest 1</v>
      </c>
      <c r="I395">
        <f t="shared" si="88"/>
        <v>386</v>
      </c>
      <c r="J395">
        <f t="shared" si="89"/>
        <v>0</v>
      </c>
      <c r="K395" s="8">
        <f>IF(OR($E395=9,$E395=5),VLOOKUP(J395,KeyValues!$D$2:$E$562,2),IF(AND($E395=14,NOT(VLOOKUP(J395,KeyValues!$D$2:$E$562,2) = 0)),"???",0))</f>
        <v>0</v>
      </c>
      <c r="L395">
        <f t="shared" si="90"/>
        <v>0</v>
      </c>
      <c r="M395">
        <f t="shared" si="91"/>
        <v>0</v>
      </c>
      <c r="N395">
        <f t="shared" si="92"/>
        <v>3</v>
      </c>
      <c r="O395">
        <f t="shared" si="93"/>
        <v>10</v>
      </c>
      <c r="P395">
        <f t="shared" si="94"/>
        <v>3</v>
      </c>
      <c r="Q395">
        <f t="shared" si="95"/>
        <v>0</v>
      </c>
      <c r="R395" t="str">
        <f t="shared" si="96"/>
        <v>00000011</v>
      </c>
      <c r="S395">
        <f t="shared" si="97"/>
        <v>1</v>
      </c>
    </row>
    <row r="396" spans="1:19" x14ac:dyDescent="0.25">
      <c r="A396" t="s">
        <v>373</v>
      </c>
      <c r="B396" s="5" t="str">
        <f>VLOOKUP(I396,KeyValues!$J$2:$K$1401,2)</f>
        <v>Nifty Box</v>
      </c>
      <c r="C396">
        <f t="shared" si="84"/>
        <v>8000</v>
      </c>
      <c r="D396">
        <f t="shared" si="85"/>
        <v>200</v>
      </c>
      <c r="E396">
        <f t="shared" si="86"/>
        <v>13</v>
      </c>
      <c r="F396" s="7" t="str">
        <f>VLOOKUP(E396,KeyValues!$A$2:$B390,2)</f>
        <v>Box 2</v>
      </c>
      <c r="G396">
        <f t="shared" si="87"/>
        <v>24</v>
      </c>
      <c r="H396" s="7" t="str">
        <f>VLOOKUP($G396,KeyValues!$S$2:$T$64,2)</f>
        <v>Chest 2</v>
      </c>
      <c r="I396">
        <f t="shared" si="88"/>
        <v>374</v>
      </c>
      <c r="J396">
        <f t="shared" si="89"/>
        <v>0</v>
      </c>
      <c r="K396" s="8">
        <f>IF(OR($E396=9,$E396=5),VLOOKUP(J396,KeyValues!$D$2:$E$562,2),IF(AND($E396=14,NOT(VLOOKUP(J396,KeyValues!$D$2:$E$562,2) = 0)),"???",0))</f>
        <v>0</v>
      </c>
      <c r="L396">
        <f t="shared" si="90"/>
        <v>0</v>
      </c>
      <c r="M396">
        <f t="shared" si="91"/>
        <v>0</v>
      </c>
      <c r="N396">
        <f t="shared" si="92"/>
        <v>0</v>
      </c>
      <c r="O396">
        <f t="shared" si="93"/>
        <v>10</v>
      </c>
      <c r="P396">
        <f t="shared" si="94"/>
        <v>3</v>
      </c>
      <c r="Q396">
        <f t="shared" si="95"/>
        <v>0</v>
      </c>
      <c r="R396" t="str">
        <f t="shared" si="96"/>
        <v>00000011</v>
      </c>
      <c r="S396">
        <f t="shared" si="97"/>
        <v>1</v>
      </c>
    </row>
    <row r="397" spans="1:19" x14ac:dyDescent="0.25">
      <c r="A397" t="s">
        <v>376</v>
      </c>
      <c r="B397" s="5" t="str">
        <f>VLOOKUP(I397,KeyValues!$J$2:$K$1401,2)</f>
        <v>Dainty Box</v>
      </c>
      <c r="C397">
        <f t="shared" si="84"/>
        <v>8000</v>
      </c>
      <c r="D397">
        <f t="shared" si="85"/>
        <v>200</v>
      </c>
      <c r="E397">
        <f t="shared" si="86"/>
        <v>13</v>
      </c>
      <c r="F397" s="7" t="str">
        <f>VLOOKUP(E397,KeyValues!$A$2:$B393,2)</f>
        <v>Box 2</v>
      </c>
      <c r="G397">
        <f t="shared" si="87"/>
        <v>24</v>
      </c>
      <c r="H397" s="7" t="str">
        <f>VLOOKUP($G397,KeyValues!$S$2:$T$64,2)</f>
        <v>Chest 2</v>
      </c>
      <c r="I397">
        <f t="shared" si="88"/>
        <v>377</v>
      </c>
      <c r="J397">
        <f t="shared" si="89"/>
        <v>0</v>
      </c>
      <c r="K397" s="8">
        <f>IF(OR($E397=9,$E397=5),VLOOKUP(J397,KeyValues!$D$2:$E$562,2),IF(AND($E397=14,NOT(VLOOKUP(J397,KeyValues!$D$2:$E$562,2) = 0)),"???",0))</f>
        <v>0</v>
      </c>
      <c r="L397">
        <f t="shared" si="90"/>
        <v>0</v>
      </c>
      <c r="M397">
        <f t="shared" si="91"/>
        <v>0</v>
      </c>
      <c r="N397">
        <f t="shared" si="92"/>
        <v>0</v>
      </c>
      <c r="O397">
        <f t="shared" si="93"/>
        <v>10</v>
      </c>
      <c r="P397">
        <f t="shared" si="94"/>
        <v>3</v>
      </c>
      <c r="Q397">
        <f t="shared" si="95"/>
        <v>0</v>
      </c>
      <c r="R397" t="str">
        <f t="shared" si="96"/>
        <v>00000011</v>
      </c>
      <c r="S397">
        <f t="shared" si="97"/>
        <v>1</v>
      </c>
    </row>
    <row r="398" spans="1:19" x14ac:dyDescent="0.25">
      <c r="A398" t="s">
        <v>391</v>
      </c>
      <c r="B398" s="5" t="str">
        <f>VLOOKUP(I398,KeyValues!$J$2:$K$1401,2)</f>
        <v>Cute Box</v>
      </c>
      <c r="C398">
        <f t="shared" si="84"/>
        <v>8000</v>
      </c>
      <c r="D398">
        <f t="shared" si="85"/>
        <v>200</v>
      </c>
      <c r="E398">
        <f t="shared" si="86"/>
        <v>13</v>
      </c>
      <c r="F398" s="7" t="str">
        <f>VLOOKUP(E398,KeyValues!$A$2:$B408,2)</f>
        <v>Box 2</v>
      </c>
      <c r="G398">
        <f t="shared" si="87"/>
        <v>24</v>
      </c>
      <c r="H398" s="7" t="str">
        <f>VLOOKUP($G398,KeyValues!$S$2:$T$64,2)</f>
        <v>Chest 2</v>
      </c>
      <c r="I398">
        <f t="shared" si="88"/>
        <v>392</v>
      </c>
      <c r="J398">
        <f t="shared" si="89"/>
        <v>0</v>
      </c>
      <c r="K398" s="8">
        <f>IF(OR($E398=9,$E398=5),VLOOKUP(J398,KeyValues!$D$2:$E$562,2),IF(AND($E398=14,NOT(VLOOKUP(J398,KeyValues!$D$2:$E$562,2) = 0)),"???",0))</f>
        <v>0</v>
      </c>
      <c r="L398">
        <f t="shared" si="90"/>
        <v>0</v>
      </c>
      <c r="M398">
        <f t="shared" si="91"/>
        <v>0</v>
      </c>
      <c r="N398">
        <f t="shared" si="92"/>
        <v>0</v>
      </c>
      <c r="O398">
        <f t="shared" si="93"/>
        <v>10</v>
      </c>
      <c r="P398">
        <f t="shared" si="94"/>
        <v>3</v>
      </c>
      <c r="Q398">
        <f t="shared" si="95"/>
        <v>0</v>
      </c>
      <c r="R398" t="str">
        <f t="shared" si="96"/>
        <v>00000011</v>
      </c>
      <c r="S398">
        <f t="shared" si="97"/>
        <v>1</v>
      </c>
    </row>
    <row r="399" spans="1:19" x14ac:dyDescent="0.25">
      <c r="A399" t="s">
        <v>397</v>
      </c>
      <c r="B399" s="5" t="str">
        <f>VLOOKUP(I399,KeyValues!$J$2:$K$1401,2)</f>
        <v>Sinister Box</v>
      </c>
      <c r="C399">
        <f t="shared" si="84"/>
        <v>8000</v>
      </c>
      <c r="D399">
        <f t="shared" si="85"/>
        <v>200</v>
      </c>
      <c r="E399">
        <f t="shared" si="86"/>
        <v>13</v>
      </c>
      <c r="F399" s="7" t="str">
        <f>VLOOKUP(E399,KeyValues!$A$2:$B414,2)</f>
        <v>Box 2</v>
      </c>
      <c r="G399">
        <f t="shared" si="87"/>
        <v>24</v>
      </c>
      <c r="H399" s="7" t="str">
        <f>VLOOKUP($G399,KeyValues!$S$2:$T$64,2)</f>
        <v>Chest 2</v>
      </c>
      <c r="I399">
        <f t="shared" si="88"/>
        <v>398</v>
      </c>
      <c r="J399">
        <f t="shared" si="89"/>
        <v>0</v>
      </c>
      <c r="K399" s="8">
        <f>IF(OR($E399=9,$E399=5),VLOOKUP(J399,KeyValues!$D$2:$E$562,2),IF(AND($E399=14,NOT(VLOOKUP(J399,KeyValues!$D$2:$E$562,2) = 0)),"???",0))</f>
        <v>0</v>
      </c>
      <c r="L399">
        <f t="shared" si="90"/>
        <v>0</v>
      </c>
      <c r="M399">
        <f t="shared" si="91"/>
        <v>0</v>
      </c>
      <c r="N399">
        <f t="shared" si="92"/>
        <v>0</v>
      </c>
      <c r="O399">
        <f t="shared" si="93"/>
        <v>10</v>
      </c>
      <c r="P399">
        <f t="shared" si="94"/>
        <v>3</v>
      </c>
      <c r="Q399">
        <f t="shared" si="95"/>
        <v>0</v>
      </c>
      <c r="R399" t="str">
        <f t="shared" si="96"/>
        <v>00000011</v>
      </c>
      <c r="S399">
        <f t="shared" si="97"/>
        <v>1</v>
      </c>
    </row>
    <row r="400" spans="1:19" x14ac:dyDescent="0.25">
      <c r="A400" t="s">
        <v>368</v>
      </c>
      <c r="B400" s="5" t="str">
        <f>VLOOKUP(I400,KeyValues!$J$2:$K$1401,2)</f>
        <v>Heavy Box</v>
      </c>
      <c r="C400">
        <f t="shared" si="84"/>
        <v>8000</v>
      </c>
      <c r="D400">
        <f t="shared" si="85"/>
        <v>200</v>
      </c>
      <c r="E400">
        <f t="shared" si="86"/>
        <v>14</v>
      </c>
      <c r="F400" s="7" t="str">
        <f>VLOOKUP(E400,KeyValues!$A$2:$B385,2)</f>
        <v>Box 3</v>
      </c>
      <c r="G400">
        <f t="shared" si="87"/>
        <v>19</v>
      </c>
      <c r="H400" s="7" t="str">
        <f>VLOOKUP($G400,KeyValues!$S$2:$T$64,2)</f>
        <v>Chest 1</v>
      </c>
      <c r="I400">
        <f t="shared" si="88"/>
        <v>369</v>
      </c>
      <c r="J400">
        <f t="shared" si="89"/>
        <v>0</v>
      </c>
      <c r="K400" s="8">
        <f>IF(OR($E400=9,$E400=5),VLOOKUP(J400,KeyValues!$D$2:$E$562,2),IF(AND($E400=14,NOT(VLOOKUP(J400,KeyValues!$D$2:$E$562,2) = 0)),"???",0))</f>
        <v>0</v>
      </c>
      <c r="L400">
        <f t="shared" si="90"/>
        <v>0</v>
      </c>
      <c r="M400">
        <f t="shared" si="91"/>
        <v>0</v>
      </c>
      <c r="N400">
        <f t="shared" si="92"/>
        <v>0</v>
      </c>
      <c r="O400">
        <f t="shared" si="93"/>
        <v>10</v>
      </c>
      <c r="P400">
        <f t="shared" si="94"/>
        <v>3</v>
      </c>
      <c r="Q400">
        <f t="shared" si="95"/>
        <v>0</v>
      </c>
      <c r="R400" t="str">
        <f t="shared" si="96"/>
        <v>00000011</v>
      </c>
      <c r="S400">
        <f t="shared" si="97"/>
        <v>1</v>
      </c>
    </row>
    <row r="401" spans="1:19" x14ac:dyDescent="0.25">
      <c r="A401" t="s">
        <v>389</v>
      </c>
      <c r="B401" s="5" t="str">
        <f>VLOOKUP(I401,KeyValues!$J$2:$K$1401,2)</f>
        <v>Light Box</v>
      </c>
      <c r="C401">
        <f t="shared" si="84"/>
        <v>8000</v>
      </c>
      <c r="D401">
        <f t="shared" si="85"/>
        <v>200</v>
      </c>
      <c r="E401">
        <f t="shared" si="86"/>
        <v>14</v>
      </c>
      <c r="F401" s="7" t="str">
        <f>VLOOKUP(E401,KeyValues!$A$2:$B406,2)</f>
        <v>Box 3</v>
      </c>
      <c r="G401">
        <f t="shared" si="87"/>
        <v>19</v>
      </c>
      <c r="H401" s="7" t="str">
        <f>VLOOKUP($G401,KeyValues!$S$2:$T$64,2)</f>
        <v>Chest 1</v>
      </c>
      <c r="I401">
        <f t="shared" si="88"/>
        <v>390</v>
      </c>
      <c r="J401">
        <f t="shared" si="89"/>
        <v>2</v>
      </c>
      <c r="K401" s="8" t="str">
        <f>IF(OR($E401=9,$E401=5),VLOOKUP(J401,KeyValues!$D$2:$E$562,2),IF(AND($E401=14,NOT(VLOOKUP(J401,KeyValues!$D$2:$E$562,2) = 0)),"???",0))</f>
        <v>???</v>
      </c>
      <c r="L401">
        <f t="shared" si="90"/>
        <v>2</v>
      </c>
      <c r="M401">
        <f t="shared" si="91"/>
        <v>2</v>
      </c>
      <c r="N401">
        <f t="shared" si="92"/>
        <v>0</v>
      </c>
      <c r="O401">
        <f t="shared" si="93"/>
        <v>10</v>
      </c>
      <c r="P401">
        <f t="shared" si="94"/>
        <v>3</v>
      </c>
      <c r="Q401">
        <f t="shared" si="95"/>
        <v>0</v>
      </c>
      <c r="R401" t="str">
        <f t="shared" si="96"/>
        <v>00000011</v>
      </c>
      <c r="S401">
        <f t="shared" si="97"/>
        <v>1</v>
      </c>
    </row>
    <row r="402" spans="1:19" x14ac:dyDescent="0.25">
      <c r="A402" t="s">
        <v>395</v>
      </c>
      <c r="B402" s="5" t="str">
        <f>VLOOKUP(I402,KeyValues!$J$2:$K$1401,2)</f>
        <v>Hard Box</v>
      </c>
      <c r="C402">
        <f t="shared" si="84"/>
        <v>8000</v>
      </c>
      <c r="D402">
        <f t="shared" si="85"/>
        <v>200</v>
      </c>
      <c r="E402">
        <f t="shared" si="86"/>
        <v>14</v>
      </c>
      <c r="F402" s="7" t="str">
        <f>VLOOKUP(E402,KeyValues!$A$2:$B412,2)</f>
        <v>Box 3</v>
      </c>
      <c r="G402">
        <f t="shared" si="87"/>
        <v>19</v>
      </c>
      <c r="H402" s="7" t="str">
        <f>VLOOKUP($G402,KeyValues!$S$2:$T$64,2)</f>
        <v>Chest 1</v>
      </c>
      <c r="I402">
        <f t="shared" si="88"/>
        <v>396</v>
      </c>
      <c r="J402">
        <f t="shared" si="89"/>
        <v>4</v>
      </c>
      <c r="K402" s="8" t="str">
        <f>IF(OR($E402=9,$E402=5),VLOOKUP(J402,KeyValues!$D$2:$E$562,2),IF(AND($E402=14,NOT(VLOOKUP(J402,KeyValues!$D$2:$E$562,2) = 0)),"???",0))</f>
        <v>???</v>
      </c>
      <c r="L402">
        <f t="shared" si="90"/>
        <v>4</v>
      </c>
      <c r="M402">
        <f t="shared" si="91"/>
        <v>4</v>
      </c>
      <c r="N402">
        <f t="shared" si="92"/>
        <v>0</v>
      </c>
      <c r="O402">
        <f t="shared" si="93"/>
        <v>10</v>
      </c>
      <c r="P402">
        <f t="shared" si="94"/>
        <v>3</v>
      </c>
      <c r="Q402">
        <f t="shared" si="95"/>
        <v>0</v>
      </c>
      <c r="R402" t="str">
        <f t="shared" si="96"/>
        <v>00000011</v>
      </c>
      <c r="S402">
        <f t="shared" si="97"/>
        <v>1</v>
      </c>
    </row>
    <row r="403" spans="1:19" x14ac:dyDescent="0.25">
      <c r="A403" t="s">
        <v>365</v>
      </c>
      <c r="B403" s="5" t="str">
        <f>VLOOKUP(I403,KeyValues!$J$2:$K$1401,2)</f>
        <v>Gorgeous Box</v>
      </c>
      <c r="C403">
        <f t="shared" si="84"/>
        <v>8000</v>
      </c>
      <c r="D403">
        <f t="shared" si="85"/>
        <v>200</v>
      </c>
      <c r="E403">
        <f t="shared" si="86"/>
        <v>14</v>
      </c>
      <c r="F403" s="7" t="str">
        <f>VLOOKUP(E403,KeyValues!$A$2:$B382,2)</f>
        <v>Box 3</v>
      </c>
      <c r="G403">
        <f t="shared" si="87"/>
        <v>19</v>
      </c>
      <c r="H403" s="7" t="str">
        <f>VLOOKUP($G403,KeyValues!$S$2:$T$64,2)</f>
        <v>Chest 1</v>
      </c>
      <c r="I403">
        <f t="shared" si="88"/>
        <v>366</v>
      </c>
      <c r="J403">
        <f t="shared" si="89"/>
        <v>0</v>
      </c>
      <c r="K403" s="8">
        <f>IF(OR($E403=9,$E403=5),VLOOKUP(J403,KeyValues!$D$2:$E$562,2),IF(AND($E403=14,NOT(VLOOKUP(J403,KeyValues!$D$2:$E$562,2) = 0)),"???",0))</f>
        <v>0</v>
      </c>
      <c r="L403">
        <f t="shared" si="90"/>
        <v>0</v>
      </c>
      <c r="M403">
        <f t="shared" si="91"/>
        <v>0</v>
      </c>
      <c r="N403">
        <f t="shared" si="92"/>
        <v>3</v>
      </c>
      <c r="O403">
        <f t="shared" si="93"/>
        <v>10</v>
      </c>
      <c r="P403">
        <f t="shared" si="94"/>
        <v>3</v>
      </c>
      <c r="Q403">
        <f t="shared" si="95"/>
        <v>0</v>
      </c>
      <c r="R403" t="str">
        <f t="shared" si="96"/>
        <v>00000011</v>
      </c>
      <c r="S403">
        <f t="shared" si="97"/>
        <v>1</v>
      </c>
    </row>
    <row r="404" spans="1:19" x14ac:dyDescent="0.25">
      <c r="A404" t="s">
        <v>371</v>
      </c>
      <c r="B404" s="5" t="str">
        <f>VLOOKUP(I404,KeyValues!$J$2:$K$1401,2)</f>
        <v>Shiny Box</v>
      </c>
      <c r="C404">
        <f t="shared" si="84"/>
        <v>8000</v>
      </c>
      <c r="D404">
        <f t="shared" si="85"/>
        <v>200</v>
      </c>
      <c r="E404">
        <f t="shared" si="86"/>
        <v>14</v>
      </c>
      <c r="F404" s="7" t="str">
        <f>VLOOKUP(E404,KeyValues!$A$2:$B388,2)</f>
        <v>Box 3</v>
      </c>
      <c r="G404">
        <f t="shared" si="87"/>
        <v>19</v>
      </c>
      <c r="H404" s="7" t="str">
        <f>VLOOKUP($G404,KeyValues!$S$2:$T$64,2)</f>
        <v>Chest 1</v>
      </c>
      <c r="I404">
        <f t="shared" si="88"/>
        <v>372</v>
      </c>
      <c r="J404">
        <f t="shared" si="89"/>
        <v>0</v>
      </c>
      <c r="K404" s="8">
        <f>IF(OR($E404=9,$E404=5),VLOOKUP(J404,KeyValues!$D$2:$E$562,2),IF(AND($E404=14,NOT(VLOOKUP(J404,KeyValues!$D$2:$E$562,2) = 0)),"???",0))</f>
        <v>0</v>
      </c>
      <c r="L404">
        <f t="shared" si="90"/>
        <v>0</v>
      </c>
      <c r="M404">
        <f t="shared" si="91"/>
        <v>0</v>
      </c>
      <c r="N404">
        <f t="shared" si="92"/>
        <v>3</v>
      </c>
      <c r="O404">
        <f t="shared" si="93"/>
        <v>10</v>
      </c>
      <c r="P404">
        <f t="shared" si="94"/>
        <v>3</v>
      </c>
      <c r="Q404">
        <f t="shared" si="95"/>
        <v>0</v>
      </c>
      <c r="R404" t="str">
        <f t="shared" si="96"/>
        <v>00000011</v>
      </c>
      <c r="S404">
        <f t="shared" si="97"/>
        <v>1</v>
      </c>
    </row>
    <row r="405" spans="1:19" x14ac:dyDescent="0.25">
      <c r="A405" t="s">
        <v>380</v>
      </c>
      <c r="B405" s="5" t="str">
        <f>VLOOKUP(I405,KeyValues!$J$2:$K$1401,2)</f>
        <v>Glittery Box</v>
      </c>
      <c r="C405">
        <f t="shared" si="84"/>
        <v>8000</v>
      </c>
      <c r="D405">
        <f t="shared" si="85"/>
        <v>200</v>
      </c>
      <c r="E405">
        <f t="shared" si="86"/>
        <v>14</v>
      </c>
      <c r="F405" s="7" t="str">
        <f>VLOOKUP(E405,KeyValues!$A$2:$B397,2)</f>
        <v>Box 3</v>
      </c>
      <c r="G405">
        <f t="shared" si="87"/>
        <v>19</v>
      </c>
      <c r="H405" s="7" t="str">
        <f>VLOOKUP($G405,KeyValues!$S$2:$T$64,2)</f>
        <v>Chest 1</v>
      </c>
      <c r="I405">
        <f t="shared" si="88"/>
        <v>381</v>
      </c>
      <c r="J405">
        <f t="shared" si="89"/>
        <v>0</v>
      </c>
      <c r="K405" s="8">
        <f>IF(OR($E405=9,$E405=5),VLOOKUP(J405,KeyValues!$D$2:$E$562,2),IF(AND($E405=14,NOT(VLOOKUP(J405,KeyValues!$D$2:$E$562,2) = 0)),"???",0))</f>
        <v>0</v>
      </c>
      <c r="L405">
        <f t="shared" si="90"/>
        <v>0</v>
      </c>
      <c r="M405">
        <f t="shared" si="91"/>
        <v>0</v>
      </c>
      <c r="N405">
        <f t="shared" si="92"/>
        <v>3</v>
      </c>
      <c r="O405">
        <f t="shared" si="93"/>
        <v>10</v>
      </c>
      <c r="P405">
        <f t="shared" si="94"/>
        <v>3</v>
      </c>
      <c r="Q405">
        <f t="shared" si="95"/>
        <v>0</v>
      </c>
      <c r="R405" t="str">
        <f t="shared" si="96"/>
        <v>00000011</v>
      </c>
      <c r="S405">
        <f t="shared" si="97"/>
        <v>1</v>
      </c>
    </row>
    <row r="406" spans="1:19" x14ac:dyDescent="0.25">
      <c r="A406" t="s">
        <v>383</v>
      </c>
      <c r="B406" s="5" t="str">
        <f>VLOOKUP(I406,KeyValues!$J$2:$K$1401,2)</f>
        <v>Pretty Box</v>
      </c>
      <c r="C406">
        <f t="shared" si="84"/>
        <v>8000</v>
      </c>
      <c r="D406">
        <f t="shared" si="85"/>
        <v>200</v>
      </c>
      <c r="E406">
        <f t="shared" si="86"/>
        <v>14</v>
      </c>
      <c r="F406" s="7" t="str">
        <f>VLOOKUP(E406,KeyValues!$A$2:$B400,2)</f>
        <v>Box 3</v>
      </c>
      <c r="G406">
        <f t="shared" si="87"/>
        <v>19</v>
      </c>
      <c r="H406" s="7" t="str">
        <f>VLOOKUP($G406,KeyValues!$S$2:$T$64,2)</f>
        <v>Chest 1</v>
      </c>
      <c r="I406">
        <f t="shared" si="88"/>
        <v>384</v>
      </c>
      <c r="J406">
        <f t="shared" si="89"/>
        <v>0</v>
      </c>
      <c r="K406" s="8">
        <f>IF(OR($E406=9,$E406=5),VLOOKUP(J406,KeyValues!$D$2:$E$562,2),IF(AND($E406=14,NOT(VLOOKUP(J406,KeyValues!$D$2:$E$562,2) = 0)),"???",0))</f>
        <v>0</v>
      </c>
      <c r="L406">
        <f t="shared" si="90"/>
        <v>0</v>
      </c>
      <c r="M406">
        <f t="shared" si="91"/>
        <v>0</v>
      </c>
      <c r="N406">
        <f t="shared" si="92"/>
        <v>3</v>
      </c>
      <c r="O406">
        <f t="shared" si="93"/>
        <v>10</v>
      </c>
      <c r="P406">
        <f t="shared" si="94"/>
        <v>3</v>
      </c>
      <c r="Q406">
        <f t="shared" si="95"/>
        <v>0</v>
      </c>
      <c r="R406" t="str">
        <f t="shared" si="96"/>
        <v>00000011</v>
      </c>
      <c r="S406">
        <f t="shared" si="97"/>
        <v>1</v>
      </c>
    </row>
    <row r="407" spans="1:19" x14ac:dyDescent="0.25">
      <c r="A407" t="s">
        <v>386</v>
      </c>
      <c r="B407" s="5" t="str">
        <f>VLOOKUP(I407,KeyValues!$J$2:$K$1401,2)</f>
        <v>Deluxe Box</v>
      </c>
      <c r="C407">
        <f t="shared" si="84"/>
        <v>8000</v>
      </c>
      <c r="D407">
        <f t="shared" si="85"/>
        <v>200</v>
      </c>
      <c r="E407">
        <f t="shared" si="86"/>
        <v>14</v>
      </c>
      <c r="F407" s="7" t="str">
        <f>VLOOKUP(E407,KeyValues!$A$2:$B403,2)</f>
        <v>Box 3</v>
      </c>
      <c r="G407">
        <f t="shared" si="87"/>
        <v>19</v>
      </c>
      <c r="H407" s="7" t="str">
        <f>VLOOKUP($G407,KeyValues!$S$2:$T$64,2)</f>
        <v>Chest 1</v>
      </c>
      <c r="I407">
        <f t="shared" si="88"/>
        <v>387</v>
      </c>
      <c r="J407">
        <f t="shared" si="89"/>
        <v>1</v>
      </c>
      <c r="K407" s="8" t="str">
        <f>IF(OR($E407=9,$E407=5),VLOOKUP(J407,KeyValues!$D$2:$E$562,2),IF(AND($E407=14,NOT(VLOOKUP(J407,KeyValues!$D$2:$E$562,2) = 0)),"???",0))</f>
        <v>???</v>
      </c>
      <c r="L407">
        <f t="shared" si="90"/>
        <v>1</v>
      </c>
      <c r="M407">
        <f t="shared" si="91"/>
        <v>1</v>
      </c>
      <c r="N407">
        <f t="shared" si="92"/>
        <v>3</v>
      </c>
      <c r="O407">
        <f t="shared" si="93"/>
        <v>10</v>
      </c>
      <c r="P407">
        <f t="shared" si="94"/>
        <v>3</v>
      </c>
      <c r="Q407">
        <f t="shared" si="95"/>
        <v>0</v>
      </c>
      <c r="R407" t="str">
        <f t="shared" si="96"/>
        <v>00000011</v>
      </c>
      <c r="S407">
        <f t="shared" si="97"/>
        <v>1</v>
      </c>
    </row>
    <row r="408" spans="1:19" x14ac:dyDescent="0.25">
      <c r="A408" t="s">
        <v>374</v>
      </c>
      <c r="B408" s="5" t="str">
        <f>VLOOKUP(I408,KeyValues!$J$2:$K$1401,2)</f>
        <v>Nifty Box</v>
      </c>
      <c r="C408">
        <f t="shared" si="84"/>
        <v>8000</v>
      </c>
      <c r="D408">
        <f t="shared" si="85"/>
        <v>200</v>
      </c>
      <c r="E408">
        <f t="shared" si="86"/>
        <v>14</v>
      </c>
      <c r="F408" s="7" t="str">
        <f>VLOOKUP(E408,KeyValues!$A$2:$B391,2)</f>
        <v>Box 3</v>
      </c>
      <c r="G408">
        <f t="shared" si="87"/>
        <v>24</v>
      </c>
      <c r="H408" s="7" t="str">
        <f>VLOOKUP($G408,KeyValues!$S$2:$T$64,2)</f>
        <v>Chest 2</v>
      </c>
      <c r="I408">
        <f t="shared" si="88"/>
        <v>375</v>
      </c>
      <c r="J408">
        <f t="shared" si="89"/>
        <v>0</v>
      </c>
      <c r="K408" s="8">
        <f>IF(OR($E408=9,$E408=5),VLOOKUP(J408,KeyValues!$D$2:$E$562,2),IF(AND($E408=14,NOT(VLOOKUP(J408,KeyValues!$D$2:$E$562,2) = 0)),"???",0))</f>
        <v>0</v>
      </c>
      <c r="L408">
        <f t="shared" si="90"/>
        <v>0</v>
      </c>
      <c r="M408">
        <f t="shared" si="91"/>
        <v>0</v>
      </c>
      <c r="N408">
        <f t="shared" si="92"/>
        <v>0</v>
      </c>
      <c r="O408">
        <f t="shared" si="93"/>
        <v>10</v>
      </c>
      <c r="P408">
        <f t="shared" si="94"/>
        <v>3</v>
      </c>
      <c r="Q408">
        <f t="shared" si="95"/>
        <v>0</v>
      </c>
      <c r="R408" t="str">
        <f t="shared" si="96"/>
        <v>00000011</v>
      </c>
      <c r="S408">
        <f t="shared" si="97"/>
        <v>1</v>
      </c>
    </row>
    <row r="409" spans="1:19" x14ac:dyDescent="0.25">
      <c r="A409" t="s">
        <v>377</v>
      </c>
      <c r="B409" s="5" t="str">
        <f>VLOOKUP(I409,KeyValues!$J$2:$K$1401,2)</f>
        <v>Dainty Box</v>
      </c>
      <c r="C409">
        <f t="shared" si="84"/>
        <v>8000</v>
      </c>
      <c r="D409">
        <f t="shared" si="85"/>
        <v>200</v>
      </c>
      <c r="E409">
        <f t="shared" si="86"/>
        <v>14</v>
      </c>
      <c r="F409" s="7" t="str">
        <f>VLOOKUP(E409,KeyValues!$A$2:$B394,2)</f>
        <v>Box 3</v>
      </c>
      <c r="G409">
        <f t="shared" si="87"/>
        <v>24</v>
      </c>
      <c r="H409" s="7" t="str">
        <f>VLOOKUP($G409,KeyValues!$S$2:$T$64,2)</f>
        <v>Chest 2</v>
      </c>
      <c r="I409">
        <f t="shared" si="88"/>
        <v>378</v>
      </c>
      <c r="J409">
        <f t="shared" si="89"/>
        <v>0</v>
      </c>
      <c r="K409" s="8">
        <f>IF(OR($E409=9,$E409=5),VLOOKUP(J409,KeyValues!$D$2:$E$562,2),IF(AND($E409=14,NOT(VLOOKUP(J409,KeyValues!$D$2:$E$562,2) = 0)),"???",0))</f>
        <v>0</v>
      </c>
      <c r="L409">
        <f t="shared" si="90"/>
        <v>0</v>
      </c>
      <c r="M409">
        <f t="shared" si="91"/>
        <v>0</v>
      </c>
      <c r="N409">
        <f t="shared" si="92"/>
        <v>0</v>
      </c>
      <c r="O409">
        <f t="shared" si="93"/>
        <v>10</v>
      </c>
      <c r="P409">
        <f t="shared" si="94"/>
        <v>3</v>
      </c>
      <c r="Q409">
        <f t="shared" si="95"/>
        <v>0</v>
      </c>
      <c r="R409" t="str">
        <f t="shared" si="96"/>
        <v>00000011</v>
      </c>
      <c r="S409">
        <f t="shared" si="97"/>
        <v>1</v>
      </c>
    </row>
    <row r="410" spans="1:19" x14ac:dyDescent="0.25">
      <c r="A410" t="s">
        <v>392</v>
      </c>
      <c r="B410" s="5" t="str">
        <f>VLOOKUP(I410,KeyValues!$J$2:$K$1401,2)</f>
        <v>Cute Box</v>
      </c>
      <c r="C410">
        <f t="shared" si="84"/>
        <v>8000</v>
      </c>
      <c r="D410">
        <f t="shared" si="85"/>
        <v>200</v>
      </c>
      <c r="E410">
        <f t="shared" si="86"/>
        <v>14</v>
      </c>
      <c r="F410" s="7" t="str">
        <f>VLOOKUP(E410,KeyValues!$A$2:$B409,2)</f>
        <v>Box 3</v>
      </c>
      <c r="G410">
        <f t="shared" si="87"/>
        <v>24</v>
      </c>
      <c r="H410" s="7" t="str">
        <f>VLOOKUP($G410,KeyValues!$S$2:$T$64,2)</f>
        <v>Chest 2</v>
      </c>
      <c r="I410">
        <f t="shared" si="88"/>
        <v>393</v>
      </c>
      <c r="J410">
        <f t="shared" si="89"/>
        <v>3</v>
      </c>
      <c r="K410" s="8" t="str">
        <f>IF(OR($E410=9,$E410=5),VLOOKUP(J410,KeyValues!$D$2:$E$562,2),IF(AND($E410=14,NOT(VLOOKUP(J410,KeyValues!$D$2:$E$562,2) = 0)),"???",0))</f>
        <v>???</v>
      </c>
      <c r="L410">
        <f t="shared" si="90"/>
        <v>3</v>
      </c>
      <c r="M410">
        <f t="shared" si="91"/>
        <v>3</v>
      </c>
      <c r="N410">
        <f t="shared" si="92"/>
        <v>0</v>
      </c>
      <c r="O410">
        <f t="shared" si="93"/>
        <v>10</v>
      </c>
      <c r="P410">
        <f t="shared" si="94"/>
        <v>3</v>
      </c>
      <c r="Q410">
        <f t="shared" si="95"/>
        <v>0</v>
      </c>
      <c r="R410" t="str">
        <f t="shared" si="96"/>
        <v>00000011</v>
      </c>
      <c r="S410">
        <f t="shared" si="97"/>
        <v>1</v>
      </c>
    </row>
    <row r="411" spans="1:19" x14ac:dyDescent="0.25">
      <c r="A411" t="s">
        <v>398</v>
      </c>
      <c r="B411" s="5" t="str">
        <f>VLOOKUP(I411,KeyValues!$J$2:$K$1401,2)</f>
        <v>Sinister Box</v>
      </c>
      <c r="C411">
        <f t="shared" si="84"/>
        <v>8000</v>
      </c>
      <c r="D411">
        <f t="shared" si="85"/>
        <v>200</v>
      </c>
      <c r="E411">
        <f t="shared" si="86"/>
        <v>14</v>
      </c>
      <c r="F411" s="7" t="str">
        <f>VLOOKUP(E411,KeyValues!$A$2:$B415,2)</f>
        <v>Box 3</v>
      </c>
      <c r="G411">
        <f t="shared" si="87"/>
        <v>24</v>
      </c>
      <c r="H411" s="7" t="str">
        <f>VLOOKUP($G411,KeyValues!$S$2:$T$64,2)</f>
        <v>Chest 2</v>
      </c>
      <c r="I411">
        <f t="shared" si="88"/>
        <v>399</v>
      </c>
      <c r="J411">
        <f t="shared" si="89"/>
        <v>5</v>
      </c>
      <c r="K411" s="8" t="str">
        <f>IF(OR($E411=9,$E411=5),VLOOKUP(J411,KeyValues!$D$2:$E$562,2),IF(AND($E411=14,NOT(VLOOKUP(J411,KeyValues!$D$2:$E$562,2) = 0)),"???",0))</f>
        <v>???</v>
      </c>
      <c r="L411">
        <f t="shared" si="90"/>
        <v>5</v>
      </c>
      <c r="M411">
        <f t="shared" si="91"/>
        <v>5</v>
      </c>
      <c r="N411">
        <f t="shared" si="92"/>
        <v>0</v>
      </c>
      <c r="O411">
        <f t="shared" si="93"/>
        <v>10</v>
      </c>
      <c r="P411">
        <f t="shared" si="94"/>
        <v>3</v>
      </c>
      <c r="Q411">
        <f t="shared" si="95"/>
        <v>0</v>
      </c>
      <c r="R411" t="str">
        <f t="shared" si="96"/>
        <v>00000011</v>
      </c>
      <c r="S411">
        <f t="shared" si="97"/>
        <v>1</v>
      </c>
    </row>
    <row r="412" spans="1:19" x14ac:dyDescent="0.25">
      <c r="A412" t="s">
        <v>1090</v>
      </c>
      <c r="B412" s="5" t="str">
        <f>VLOOKUP(I412,KeyValues!$J$2:$K$1401,2)</f>
        <v>Dream Coin</v>
      </c>
      <c r="C412">
        <f t="shared" si="84"/>
        <v>2500</v>
      </c>
      <c r="D412">
        <f t="shared" si="85"/>
        <v>125</v>
      </c>
      <c r="E412">
        <f t="shared" si="86"/>
        <v>15</v>
      </c>
      <c r="F412" s="7" t="str">
        <f>VLOOKUP(E412,KeyValues!$A$2:$B1107,2)</f>
        <v>Specific Items</v>
      </c>
      <c r="G412">
        <f t="shared" si="87"/>
        <v>6</v>
      </c>
      <c r="H412" s="7" t="str">
        <f>VLOOKUP($G412,KeyValues!$S$2:$T$64,2)</f>
        <v>Money</v>
      </c>
      <c r="I412">
        <f t="shared" si="88"/>
        <v>1091</v>
      </c>
      <c r="J412">
        <f t="shared" si="89"/>
        <v>0</v>
      </c>
      <c r="K412" s="8">
        <f>IF(OR($E412=9,$E412=5),VLOOKUP(J412,KeyValues!$D$2:$E$562,2),IF(AND($E412=14,NOT(VLOOKUP(J412,KeyValues!$D$2:$E$562,2) = 0)),"???",0))</f>
        <v>0</v>
      </c>
      <c r="L412">
        <f t="shared" si="90"/>
        <v>0</v>
      </c>
      <c r="M412">
        <f t="shared" si="91"/>
        <v>0</v>
      </c>
      <c r="N412">
        <f t="shared" si="92"/>
        <v>11</v>
      </c>
      <c r="O412">
        <f t="shared" si="93"/>
        <v>0</v>
      </c>
      <c r="P412">
        <f t="shared" si="94"/>
        <v>1</v>
      </c>
      <c r="Q412">
        <f t="shared" si="95"/>
        <v>0</v>
      </c>
      <c r="R412" t="str">
        <f t="shared" si="96"/>
        <v>00000001</v>
      </c>
      <c r="S412">
        <f t="shared" si="97"/>
        <v>1</v>
      </c>
    </row>
    <row r="413" spans="1:19" x14ac:dyDescent="0.25">
      <c r="A413" t="s">
        <v>1087</v>
      </c>
      <c r="B413" s="5" t="str">
        <f>VLOOKUP(I413,KeyValues!$J$2:$K$1401,2)</f>
        <v>Sunglasses</v>
      </c>
      <c r="C413">
        <f t="shared" si="84"/>
        <v>2500</v>
      </c>
      <c r="D413">
        <f t="shared" si="85"/>
        <v>125</v>
      </c>
      <c r="E413">
        <f t="shared" si="86"/>
        <v>15</v>
      </c>
      <c r="F413" s="7" t="str">
        <f>VLOOKUP(E413,KeyValues!$A$2:$B1104,2)</f>
        <v>Specific Items</v>
      </c>
      <c r="G413">
        <f t="shared" si="87"/>
        <v>13</v>
      </c>
      <c r="H413" s="7" t="str">
        <f>VLOOKUP($G413,KeyValues!$S$2:$T$64,2)</f>
        <v>Glasses</v>
      </c>
      <c r="I413">
        <f t="shared" si="88"/>
        <v>1088</v>
      </c>
      <c r="J413">
        <f t="shared" si="89"/>
        <v>0</v>
      </c>
      <c r="K413" s="8">
        <f>IF(OR($E413=9,$E413=5),VLOOKUP(J413,KeyValues!$D$2:$E$562,2),IF(AND($E413=14,NOT(VLOOKUP(J413,KeyValues!$D$2:$E$562,2) = 0)),"???",0))</f>
        <v>0</v>
      </c>
      <c r="L413">
        <f t="shared" si="90"/>
        <v>0</v>
      </c>
      <c r="M413">
        <f t="shared" si="91"/>
        <v>0</v>
      </c>
      <c r="N413">
        <f t="shared" si="92"/>
        <v>11</v>
      </c>
      <c r="O413">
        <f t="shared" si="93"/>
        <v>0</v>
      </c>
      <c r="P413">
        <f t="shared" si="94"/>
        <v>1</v>
      </c>
      <c r="Q413">
        <f t="shared" si="95"/>
        <v>0</v>
      </c>
      <c r="R413" t="str">
        <f t="shared" si="96"/>
        <v>00000001</v>
      </c>
      <c r="S413">
        <f t="shared" si="97"/>
        <v>1</v>
      </c>
    </row>
    <row r="414" spans="1:19" x14ac:dyDescent="0.25">
      <c r="A414" t="s">
        <v>1251</v>
      </c>
      <c r="B414" s="5" t="str">
        <f>VLOOKUP(I414,KeyValues!$J$2:$K$1401,2)</f>
        <v>Red Glasses</v>
      </c>
      <c r="C414">
        <f t="shared" si="84"/>
        <v>2500</v>
      </c>
      <c r="D414">
        <f t="shared" si="85"/>
        <v>125</v>
      </c>
      <c r="E414">
        <f t="shared" si="86"/>
        <v>15</v>
      </c>
      <c r="F414" s="7" t="str">
        <f>VLOOKUP(E414,KeyValues!$A$2:$B1268,2)</f>
        <v>Specific Items</v>
      </c>
      <c r="G414">
        <f t="shared" si="87"/>
        <v>13</v>
      </c>
      <c r="H414" s="7" t="str">
        <f>VLOOKUP($G414,KeyValues!$S$2:$T$64,2)</f>
        <v>Glasses</v>
      </c>
      <c r="I414">
        <f t="shared" si="88"/>
        <v>1252</v>
      </c>
      <c r="J414">
        <f t="shared" si="89"/>
        <v>0</v>
      </c>
      <c r="K414" s="8">
        <f>IF(OR($E414=9,$E414=5),VLOOKUP(J414,KeyValues!$D$2:$E$562,2),IF(AND($E414=14,NOT(VLOOKUP(J414,KeyValues!$D$2:$E$562,2) = 0)),"???",0))</f>
        <v>0</v>
      </c>
      <c r="L414">
        <f t="shared" si="90"/>
        <v>0</v>
      </c>
      <c r="M414">
        <f t="shared" si="91"/>
        <v>0</v>
      </c>
      <c r="N414">
        <f t="shared" si="92"/>
        <v>11</v>
      </c>
      <c r="O414">
        <f t="shared" si="93"/>
        <v>0</v>
      </c>
      <c r="P414">
        <f t="shared" si="94"/>
        <v>1</v>
      </c>
      <c r="Q414">
        <f t="shared" si="95"/>
        <v>0</v>
      </c>
      <c r="R414" t="str">
        <f t="shared" si="96"/>
        <v>00000001</v>
      </c>
      <c r="S414">
        <f t="shared" si="97"/>
        <v>1</v>
      </c>
    </row>
    <row r="415" spans="1:19" x14ac:dyDescent="0.25">
      <c r="A415" t="s">
        <v>1043</v>
      </c>
      <c r="B415" s="5" t="str">
        <f>VLOOKUP(I415,KeyValues!$J$2:$K$1401,2)</f>
        <v>Gaze Goggles</v>
      </c>
      <c r="C415">
        <f t="shared" si="84"/>
        <v>2500</v>
      </c>
      <c r="D415">
        <f t="shared" si="85"/>
        <v>125</v>
      </c>
      <c r="E415">
        <f t="shared" si="86"/>
        <v>15</v>
      </c>
      <c r="F415" s="7" t="str">
        <f>VLOOKUP(E415,KeyValues!$A$2:$B1060,2)</f>
        <v>Specific Items</v>
      </c>
      <c r="G415">
        <f t="shared" si="87"/>
        <v>13</v>
      </c>
      <c r="H415" s="7" t="str">
        <f>VLOOKUP($G415,KeyValues!$S$2:$T$64,2)</f>
        <v>Glasses</v>
      </c>
      <c r="I415">
        <f t="shared" si="88"/>
        <v>1044</v>
      </c>
      <c r="J415">
        <f t="shared" si="89"/>
        <v>0</v>
      </c>
      <c r="K415" s="8">
        <f>IF(OR($E415=9,$E415=5),VLOOKUP(J415,KeyValues!$D$2:$E$562,2),IF(AND($E415=14,NOT(VLOOKUP(J415,KeyValues!$D$2:$E$562,2) = 0)),"???",0))</f>
        <v>0</v>
      </c>
      <c r="L415">
        <f t="shared" si="90"/>
        <v>0</v>
      </c>
      <c r="M415">
        <f t="shared" si="91"/>
        <v>0</v>
      </c>
      <c r="N415">
        <f t="shared" si="92"/>
        <v>12</v>
      </c>
      <c r="O415">
        <f t="shared" si="93"/>
        <v>0</v>
      </c>
      <c r="P415">
        <f t="shared" si="94"/>
        <v>1</v>
      </c>
      <c r="Q415">
        <f t="shared" si="95"/>
        <v>0</v>
      </c>
      <c r="R415" t="str">
        <f t="shared" si="96"/>
        <v>00000001</v>
      </c>
      <c r="S415">
        <f t="shared" si="97"/>
        <v>1</v>
      </c>
    </row>
    <row r="416" spans="1:19" x14ac:dyDescent="0.25">
      <c r="A416" t="s">
        <v>1225</v>
      </c>
      <c r="B416" s="5" t="str">
        <f>VLOOKUP(I416,KeyValues!$J$2:$K$1401,2)</f>
        <v>Sable-Scope</v>
      </c>
      <c r="C416">
        <f t="shared" si="84"/>
        <v>2500</v>
      </c>
      <c r="D416">
        <f t="shared" si="85"/>
        <v>125</v>
      </c>
      <c r="E416">
        <f t="shared" si="86"/>
        <v>15</v>
      </c>
      <c r="F416" s="7" t="str">
        <f>VLOOKUP(E416,KeyValues!$A$2:$B1242,2)</f>
        <v>Specific Items</v>
      </c>
      <c r="G416">
        <f t="shared" si="87"/>
        <v>13</v>
      </c>
      <c r="H416" s="7" t="str">
        <f>VLOOKUP($G416,KeyValues!$S$2:$T$64,2)</f>
        <v>Glasses</v>
      </c>
      <c r="I416">
        <f t="shared" si="88"/>
        <v>1226</v>
      </c>
      <c r="J416">
        <f t="shared" si="89"/>
        <v>0</v>
      </c>
      <c r="K416" s="8">
        <f>IF(OR($E416=9,$E416=5),VLOOKUP(J416,KeyValues!$D$2:$E$562,2),IF(AND($E416=14,NOT(VLOOKUP(J416,KeyValues!$D$2:$E$562,2) = 0)),"???",0))</f>
        <v>0</v>
      </c>
      <c r="L416">
        <f t="shared" si="90"/>
        <v>0</v>
      </c>
      <c r="M416">
        <f t="shared" si="91"/>
        <v>0</v>
      </c>
      <c r="N416">
        <f t="shared" si="92"/>
        <v>12</v>
      </c>
      <c r="O416">
        <f t="shared" si="93"/>
        <v>0</v>
      </c>
      <c r="P416">
        <f t="shared" si="94"/>
        <v>1</v>
      </c>
      <c r="Q416">
        <f t="shared" si="95"/>
        <v>0</v>
      </c>
      <c r="R416" t="str">
        <f t="shared" si="96"/>
        <v>00000001</v>
      </c>
      <c r="S416">
        <f t="shared" si="97"/>
        <v>1</v>
      </c>
    </row>
    <row r="417" spans="1:19" x14ac:dyDescent="0.25">
      <c r="A417" t="s">
        <v>1128</v>
      </c>
      <c r="B417" s="5" t="str">
        <f>VLOOKUP(I417,KeyValues!$J$2:$K$1401,2)</f>
        <v>Expose Specs</v>
      </c>
      <c r="C417">
        <f t="shared" si="84"/>
        <v>2500</v>
      </c>
      <c r="D417">
        <f t="shared" si="85"/>
        <v>125</v>
      </c>
      <c r="E417">
        <f t="shared" si="86"/>
        <v>15</v>
      </c>
      <c r="F417" s="7" t="str">
        <f>VLOOKUP(E417,KeyValues!$A$2:$B1145,2)</f>
        <v>Specific Items</v>
      </c>
      <c r="G417">
        <f t="shared" si="87"/>
        <v>13</v>
      </c>
      <c r="H417" s="7" t="str">
        <f>VLOOKUP($G417,KeyValues!$S$2:$T$64,2)</f>
        <v>Glasses</v>
      </c>
      <c r="I417">
        <f t="shared" si="88"/>
        <v>1129</v>
      </c>
      <c r="J417">
        <f t="shared" si="89"/>
        <v>0</v>
      </c>
      <c r="K417" s="8">
        <f>IF(OR($E417=9,$E417=5),VLOOKUP(J417,KeyValues!$D$2:$E$562,2),IF(AND($E417=14,NOT(VLOOKUP(J417,KeyValues!$D$2:$E$562,2) = 0)),"???",0))</f>
        <v>0</v>
      </c>
      <c r="L417">
        <f t="shared" si="90"/>
        <v>0</v>
      </c>
      <c r="M417">
        <f t="shared" si="91"/>
        <v>0</v>
      </c>
      <c r="N417">
        <f t="shared" si="92"/>
        <v>13</v>
      </c>
      <c r="O417">
        <f t="shared" si="93"/>
        <v>0</v>
      </c>
      <c r="P417">
        <f t="shared" si="94"/>
        <v>1</v>
      </c>
      <c r="Q417">
        <f t="shared" si="95"/>
        <v>0</v>
      </c>
      <c r="R417" t="str">
        <f t="shared" si="96"/>
        <v>00000001</v>
      </c>
      <c r="S417">
        <f t="shared" si="97"/>
        <v>1</v>
      </c>
    </row>
    <row r="418" spans="1:19" x14ac:dyDescent="0.25">
      <c r="A418" t="s">
        <v>997</v>
      </c>
      <c r="B418" s="5" t="str">
        <f>VLOOKUP(I418,KeyValues!$J$2:$K$1401,2)</f>
        <v>Vulpix Tail</v>
      </c>
      <c r="C418">
        <f t="shared" si="84"/>
        <v>2500</v>
      </c>
      <c r="D418">
        <f t="shared" si="85"/>
        <v>125</v>
      </c>
      <c r="E418">
        <f t="shared" si="86"/>
        <v>15</v>
      </c>
      <c r="F418" s="7" t="str">
        <f>VLOOKUP(E418,KeyValues!$A$2:$B1014,2)</f>
        <v>Specific Items</v>
      </c>
      <c r="G418">
        <f t="shared" si="87"/>
        <v>26</v>
      </c>
      <c r="H418" s="7" t="str">
        <f>VLOOKUP($G418,KeyValues!$S$2:$T$64,2)</f>
        <v>Tail 1</v>
      </c>
      <c r="I418">
        <f t="shared" si="88"/>
        <v>998</v>
      </c>
      <c r="J418">
        <f t="shared" si="89"/>
        <v>0</v>
      </c>
      <c r="K418" s="8">
        <f>IF(OR($E418=9,$E418=5),VLOOKUP(J418,KeyValues!$D$2:$E$562,2),IF(AND($E418=14,NOT(VLOOKUP(J418,KeyValues!$D$2:$E$562,2) = 0)),"???",0))</f>
        <v>0</v>
      </c>
      <c r="L418">
        <f t="shared" si="90"/>
        <v>0</v>
      </c>
      <c r="M418">
        <f t="shared" si="91"/>
        <v>0</v>
      </c>
      <c r="N418">
        <f t="shared" si="92"/>
        <v>1</v>
      </c>
      <c r="O418">
        <f t="shared" si="93"/>
        <v>0</v>
      </c>
      <c r="P418">
        <f t="shared" si="94"/>
        <v>1</v>
      </c>
      <c r="Q418">
        <f t="shared" si="95"/>
        <v>0</v>
      </c>
      <c r="R418" t="str">
        <f t="shared" si="96"/>
        <v>00000001</v>
      </c>
      <c r="S418">
        <f t="shared" si="97"/>
        <v>1</v>
      </c>
    </row>
    <row r="419" spans="1:19" x14ac:dyDescent="0.25">
      <c r="A419" t="s">
        <v>999</v>
      </c>
      <c r="B419" s="5" t="str">
        <f>VLOOKUP(I419,KeyValues!$J$2:$K$1401,2)</f>
        <v>Vulpix Tag</v>
      </c>
      <c r="C419">
        <f t="shared" si="84"/>
        <v>2500</v>
      </c>
      <c r="D419">
        <f t="shared" si="85"/>
        <v>125</v>
      </c>
      <c r="E419">
        <f t="shared" si="86"/>
        <v>15</v>
      </c>
      <c r="F419" s="7" t="str">
        <f>VLOOKUP(E419,KeyValues!$A$2:$B1016,2)</f>
        <v>Specific Items</v>
      </c>
      <c r="G419">
        <f t="shared" si="87"/>
        <v>27</v>
      </c>
      <c r="H419" s="7" t="str">
        <f>VLOOKUP($G419,KeyValues!$S$2:$T$64,2)</f>
        <v>Tag</v>
      </c>
      <c r="I419">
        <f t="shared" si="88"/>
        <v>1000</v>
      </c>
      <c r="J419">
        <f t="shared" si="89"/>
        <v>0</v>
      </c>
      <c r="K419" s="8">
        <f>IF(OR($E419=9,$E419=5),VLOOKUP(J419,KeyValues!$D$2:$E$562,2),IF(AND($E419=14,NOT(VLOOKUP(J419,KeyValues!$D$2:$E$562,2) = 0)),"???",0))</f>
        <v>0</v>
      </c>
      <c r="L419">
        <f t="shared" si="90"/>
        <v>0</v>
      </c>
      <c r="M419">
        <f t="shared" si="91"/>
        <v>0</v>
      </c>
      <c r="N419">
        <f t="shared" si="92"/>
        <v>13</v>
      </c>
      <c r="O419">
        <f t="shared" si="93"/>
        <v>0</v>
      </c>
      <c r="P419">
        <f t="shared" si="94"/>
        <v>1</v>
      </c>
      <c r="Q419">
        <f t="shared" si="95"/>
        <v>0</v>
      </c>
      <c r="R419" t="str">
        <f t="shared" si="96"/>
        <v>00000001</v>
      </c>
      <c r="S419">
        <f t="shared" si="97"/>
        <v>1</v>
      </c>
    </row>
    <row r="420" spans="1:19" x14ac:dyDescent="0.25">
      <c r="A420" t="s">
        <v>1007</v>
      </c>
      <c r="B420" s="5" t="str">
        <f>VLOOKUP(I420,KeyValues!$J$2:$K$1401,2)</f>
        <v>Phanpy Tag</v>
      </c>
      <c r="C420">
        <f t="shared" si="84"/>
        <v>2500</v>
      </c>
      <c r="D420">
        <f t="shared" si="85"/>
        <v>125</v>
      </c>
      <c r="E420">
        <f t="shared" si="86"/>
        <v>15</v>
      </c>
      <c r="F420" s="7" t="str">
        <f>VLOOKUP(E420,KeyValues!$A$2:$B1024,2)</f>
        <v>Specific Items</v>
      </c>
      <c r="G420">
        <f t="shared" si="87"/>
        <v>27</v>
      </c>
      <c r="H420" s="7" t="str">
        <f>VLOOKUP($G420,KeyValues!$S$2:$T$64,2)</f>
        <v>Tag</v>
      </c>
      <c r="I420">
        <f t="shared" si="88"/>
        <v>1008</v>
      </c>
      <c r="J420">
        <f t="shared" si="89"/>
        <v>0</v>
      </c>
      <c r="K420" s="8">
        <f>IF(OR($E420=9,$E420=5),VLOOKUP(J420,KeyValues!$D$2:$E$562,2),IF(AND($E420=14,NOT(VLOOKUP(J420,KeyValues!$D$2:$E$562,2) = 0)),"???",0))</f>
        <v>0</v>
      </c>
      <c r="L420">
        <f t="shared" si="90"/>
        <v>0</v>
      </c>
      <c r="M420">
        <f t="shared" si="91"/>
        <v>0</v>
      </c>
      <c r="N420">
        <f t="shared" si="92"/>
        <v>13</v>
      </c>
      <c r="O420">
        <f t="shared" si="93"/>
        <v>0</v>
      </c>
      <c r="P420">
        <f t="shared" si="94"/>
        <v>1</v>
      </c>
      <c r="Q420">
        <f t="shared" si="95"/>
        <v>0</v>
      </c>
      <c r="R420" t="str">
        <f t="shared" si="96"/>
        <v>00000001</v>
      </c>
      <c r="S420">
        <f t="shared" si="97"/>
        <v>1</v>
      </c>
    </row>
    <row r="421" spans="1:19" x14ac:dyDescent="0.25">
      <c r="A421" t="s">
        <v>998</v>
      </c>
      <c r="B421" s="5" t="str">
        <f>VLOOKUP(I421,KeyValues!$J$2:$K$1401,2)</f>
        <v>Vulpix Card</v>
      </c>
      <c r="C421">
        <f t="shared" si="84"/>
        <v>2500</v>
      </c>
      <c r="D421">
        <f t="shared" si="85"/>
        <v>125</v>
      </c>
      <c r="E421">
        <f t="shared" si="86"/>
        <v>15</v>
      </c>
      <c r="F421" s="7" t="str">
        <f>VLOOKUP(E421,KeyValues!$A$2:$B1015,2)</f>
        <v>Specific Items</v>
      </c>
      <c r="G421">
        <f t="shared" si="87"/>
        <v>27</v>
      </c>
      <c r="H421" s="7" t="str">
        <f>VLOOKUP($G421,KeyValues!$S$2:$T$64,2)</f>
        <v>Tag</v>
      </c>
      <c r="I421">
        <f t="shared" si="88"/>
        <v>999</v>
      </c>
      <c r="J421">
        <f t="shared" si="89"/>
        <v>0</v>
      </c>
      <c r="K421" s="8">
        <f>IF(OR($E421=9,$E421=5),VLOOKUP(J421,KeyValues!$D$2:$E$562,2),IF(AND($E421=14,NOT(VLOOKUP(J421,KeyValues!$D$2:$E$562,2) = 0)),"???",0))</f>
        <v>0</v>
      </c>
      <c r="L421">
        <f t="shared" si="90"/>
        <v>0</v>
      </c>
      <c r="M421">
        <f t="shared" si="91"/>
        <v>0</v>
      </c>
      <c r="N421">
        <f t="shared" si="92"/>
        <v>14</v>
      </c>
      <c r="O421">
        <f t="shared" si="93"/>
        <v>0</v>
      </c>
      <c r="P421">
        <f t="shared" si="94"/>
        <v>1</v>
      </c>
      <c r="Q421">
        <f t="shared" si="95"/>
        <v>0</v>
      </c>
      <c r="R421" t="str">
        <f t="shared" si="96"/>
        <v>00000001</v>
      </c>
      <c r="S421">
        <f t="shared" si="97"/>
        <v>1</v>
      </c>
    </row>
    <row r="422" spans="1:19" x14ac:dyDescent="0.25">
      <c r="A422" t="s">
        <v>1002</v>
      </c>
      <c r="B422" s="5" t="str">
        <f>VLOOKUP(I422,KeyValues!$J$2:$K$1401,2)</f>
        <v>Nine-Card</v>
      </c>
      <c r="C422">
        <f t="shared" si="84"/>
        <v>2500</v>
      </c>
      <c r="D422">
        <f t="shared" si="85"/>
        <v>125</v>
      </c>
      <c r="E422">
        <f t="shared" si="86"/>
        <v>15</v>
      </c>
      <c r="F422" s="7" t="str">
        <f>VLOOKUP(E422,KeyValues!$A$2:$B1019,2)</f>
        <v>Specific Items</v>
      </c>
      <c r="G422">
        <f t="shared" si="87"/>
        <v>27</v>
      </c>
      <c r="H422" s="7" t="str">
        <f>VLOOKUP($G422,KeyValues!$S$2:$T$64,2)</f>
        <v>Tag</v>
      </c>
      <c r="I422">
        <f t="shared" si="88"/>
        <v>1003</v>
      </c>
      <c r="J422">
        <f t="shared" si="89"/>
        <v>0</v>
      </c>
      <c r="K422" s="8">
        <f>IF(OR($E422=9,$E422=5),VLOOKUP(J422,KeyValues!$D$2:$E$562,2),IF(AND($E422=14,NOT(VLOOKUP(J422,KeyValues!$D$2:$E$562,2) = 0)),"???",0))</f>
        <v>0</v>
      </c>
      <c r="L422">
        <f t="shared" si="90"/>
        <v>0</v>
      </c>
      <c r="M422">
        <f t="shared" si="91"/>
        <v>0</v>
      </c>
      <c r="N422">
        <f t="shared" si="92"/>
        <v>14</v>
      </c>
      <c r="O422">
        <f t="shared" si="93"/>
        <v>0</v>
      </c>
      <c r="P422">
        <f t="shared" si="94"/>
        <v>1</v>
      </c>
      <c r="Q422">
        <f t="shared" si="95"/>
        <v>0</v>
      </c>
      <c r="R422" t="str">
        <f t="shared" si="96"/>
        <v>00000001</v>
      </c>
      <c r="S422">
        <f t="shared" si="97"/>
        <v>1</v>
      </c>
    </row>
    <row r="423" spans="1:19" x14ac:dyDescent="0.25">
      <c r="A423" t="s">
        <v>1006</v>
      </c>
      <c r="B423" s="5" t="str">
        <f>VLOOKUP(I423,KeyValues!$J$2:$K$1401,2)</f>
        <v>Phanpy Card</v>
      </c>
      <c r="C423">
        <f t="shared" si="84"/>
        <v>2500</v>
      </c>
      <c r="D423">
        <f t="shared" si="85"/>
        <v>125</v>
      </c>
      <c r="E423">
        <f t="shared" si="86"/>
        <v>15</v>
      </c>
      <c r="F423" s="7" t="str">
        <f>VLOOKUP(E423,KeyValues!$A$2:$B1023,2)</f>
        <v>Specific Items</v>
      </c>
      <c r="G423">
        <f t="shared" si="87"/>
        <v>27</v>
      </c>
      <c r="H423" s="7" t="str">
        <f>VLOOKUP($G423,KeyValues!$S$2:$T$64,2)</f>
        <v>Tag</v>
      </c>
      <c r="I423">
        <f t="shared" si="88"/>
        <v>1007</v>
      </c>
      <c r="J423">
        <f t="shared" si="89"/>
        <v>0</v>
      </c>
      <c r="K423" s="8">
        <f>IF(OR($E423=9,$E423=5),VLOOKUP(J423,KeyValues!$D$2:$E$562,2),IF(AND($E423=14,NOT(VLOOKUP(J423,KeyValues!$D$2:$E$562,2) = 0)),"???",0))</f>
        <v>0</v>
      </c>
      <c r="L423">
        <f t="shared" si="90"/>
        <v>0</v>
      </c>
      <c r="M423">
        <f t="shared" si="91"/>
        <v>0</v>
      </c>
      <c r="N423">
        <f t="shared" si="92"/>
        <v>14</v>
      </c>
      <c r="O423">
        <f t="shared" si="93"/>
        <v>0</v>
      </c>
      <c r="P423">
        <f t="shared" si="94"/>
        <v>1</v>
      </c>
      <c r="Q423">
        <f t="shared" si="95"/>
        <v>0</v>
      </c>
      <c r="R423" t="str">
        <f t="shared" si="96"/>
        <v>00000001</v>
      </c>
      <c r="S423">
        <f t="shared" si="97"/>
        <v>1</v>
      </c>
    </row>
    <row r="424" spans="1:19" x14ac:dyDescent="0.25">
      <c r="A424" t="s">
        <v>1010</v>
      </c>
      <c r="B424" s="5" t="str">
        <f>VLOOKUP(I424,KeyValues!$J$2:$K$1401,2)</f>
        <v>Donphan Card</v>
      </c>
      <c r="C424">
        <f t="shared" si="84"/>
        <v>2500</v>
      </c>
      <c r="D424">
        <f t="shared" si="85"/>
        <v>125</v>
      </c>
      <c r="E424">
        <f t="shared" si="86"/>
        <v>15</v>
      </c>
      <c r="F424" s="7" t="str">
        <f>VLOOKUP(E424,KeyValues!$A$2:$B1027,2)</f>
        <v>Specific Items</v>
      </c>
      <c r="G424">
        <f t="shared" si="87"/>
        <v>27</v>
      </c>
      <c r="H424" s="7" t="str">
        <f>VLOOKUP($G424,KeyValues!$S$2:$T$64,2)</f>
        <v>Tag</v>
      </c>
      <c r="I424">
        <f t="shared" si="88"/>
        <v>1011</v>
      </c>
      <c r="J424">
        <f t="shared" si="89"/>
        <v>0</v>
      </c>
      <c r="K424" s="8">
        <f>IF(OR($E424=9,$E424=5),VLOOKUP(J424,KeyValues!$D$2:$E$562,2),IF(AND($E424=14,NOT(VLOOKUP(J424,KeyValues!$D$2:$E$562,2) = 0)),"???",0))</f>
        <v>0</v>
      </c>
      <c r="L424">
        <f t="shared" si="90"/>
        <v>0</v>
      </c>
      <c r="M424">
        <f t="shared" si="91"/>
        <v>0</v>
      </c>
      <c r="N424">
        <f t="shared" si="92"/>
        <v>14</v>
      </c>
      <c r="O424">
        <f t="shared" si="93"/>
        <v>0</v>
      </c>
      <c r="P424">
        <f t="shared" si="94"/>
        <v>1</v>
      </c>
      <c r="Q424">
        <f t="shared" si="95"/>
        <v>0</v>
      </c>
      <c r="R424" t="str">
        <f t="shared" si="96"/>
        <v>00000001</v>
      </c>
      <c r="S424">
        <f t="shared" si="97"/>
        <v>1</v>
      </c>
    </row>
    <row r="425" spans="1:19" x14ac:dyDescent="0.25">
      <c r="A425" t="s">
        <v>1011</v>
      </c>
      <c r="B425" s="5" t="str">
        <f>VLOOKUP(I425,KeyValues!$J$2:$K$1401,2)</f>
        <v>Don-Crest</v>
      </c>
      <c r="C425">
        <f t="shared" si="84"/>
        <v>2500</v>
      </c>
      <c r="D425">
        <f t="shared" si="85"/>
        <v>125</v>
      </c>
      <c r="E425">
        <f t="shared" si="86"/>
        <v>15</v>
      </c>
      <c r="F425" s="7" t="str">
        <f>VLOOKUP(E425,KeyValues!$A$2:$B1028,2)</f>
        <v>Specific Items</v>
      </c>
      <c r="G425">
        <f t="shared" si="87"/>
        <v>28</v>
      </c>
      <c r="H425" s="7" t="str">
        <f>VLOOKUP($G425,KeyValues!$S$2:$T$64,2)</f>
        <v>Amulet</v>
      </c>
      <c r="I425">
        <f t="shared" si="88"/>
        <v>1012</v>
      </c>
      <c r="J425">
        <f t="shared" si="89"/>
        <v>0</v>
      </c>
      <c r="K425" s="8">
        <f>IF(OR($E425=9,$E425=5),VLOOKUP(J425,KeyValues!$D$2:$E$562,2),IF(AND($E425=14,NOT(VLOOKUP(J425,KeyValues!$D$2:$E$562,2) = 0)),"???",0))</f>
        <v>0</v>
      </c>
      <c r="L425">
        <f t="shared" si="90"/>
        <v>0</v>
      </c>
      <c r="M425">
        <f t="shared" si="91"/>
        <v>0</v>
      </c>
      <c r="N425">
        <f t="shared" si="92"/>
        <v>2</v>
      </c>
      <c r="O425">
        <f t="shared" si="93"/>
        <v>0</v>
      </c>
      <c r="P425">
        <f t="shared" si="94"/>
        <v>1</v>
      </c>
      <c r="Q425">
        <f t="shared" si="95"/>
        <v>0</v>
      </c>
      <c r="R425" t="str">
        <f t="shared" si="96"/>
        <v>00000001</v>
      </c>
      <c r="S425">
        <f t="shared" si="97"/>
        <v>1</v>
      </c>
    </row>
    <row r="426" spans="1:19" x14ac:dyDescent="0.25">
      <c r="A426" t="s">
        <v>1003</v>
      </c>
      <c r="B426" s="5" t="str">
        <f>VLOOKUP(I426,KeyValues!$J$2:$K$1401,2)</f>
        <v>Nine-Seal</v>
      </c>
      <c r="C426">
        <f t="shared" si="84"/>
        <v>2500</v>
      </c>
      <c r="D426">
        <f t="shared" si="85"/>
        <v>125</v>
      </c>
      <c r="E426">
        <f t="shared" si="86"/>
        <v>15</v>
      </c>
      <c r="F426" s="7" t="str">
        <f>VLOOKUP(E426,KeyValues!$A$2:$B1020,2)</f>
        <v>Specific Items</v>
      </c>
      <c r="G426">
        <f t="shared" si="87"/>
        <v>28</v>
      </c>
      <c r="H426" s="7" t="str">
        <f>VLOOKUP($G426,KeyValues!$S$2:$T$64,2)</f>
        <v>Amulet</v>
      </c>
      <c r="I426">
        <f t="shared" si="88"/>
        <v>1004</v>
      </c>
      <c r="J426">
        <f t="shared" si="89"/>
        <v>0</v>
      </c>
      <c r="K426" s="8">
        <f>IF(OR($E426=9,$E426=5),VLOOKUP(J426,KeyValues!$D$2:$E$562,2),IF(AND($E426=14,NOT(VLOOKUP(J426,KeyValues!$D$2:$E$562,2) = 0)),"???",0))</f>
        <v>0</v>
      </c>
      <c r="L426">
        <f t="shared" si="90"/>
        <v>0</v>
      </c>
      <c r="M426">
        <f t="shared" si="91"/>
        <v>0</v>
      </c>
      <c r="N426">
        <f t="shared" si="92"/>
        <v>11</v>
      </c>
      <c r="O426">
        <f t="shared" si="93"/>
        <v>0</v>
      </c>
      <c r="P426">
        <f t="shared" si="94"/>
        <v>1</v>
      </c>
      <c r="Q426">
        <f t="shared" si="95"/>
        <v>0</v>
      </c>
      <c r="R426" t="str">
        <f t="shared" si="96"/>
        <v>00000001</v>
      </c>
      <c r="S426">
        <f t="shared" si="97"/>
        <v>1</v>
      </c>
    </row>
    <row r="427" spans="1:19" x14ac:dyDescent="0.25">
      <c r="A427" t="s">
        <v>1143</v>
      </c>
      <c r="B427" s="5" t="str">
        <f>VLOOKUP(I427,KeyValues!$J$2:$K$1401,2)</f>
        <v>Rain Crown</v>
      </c>
      <c r="C427">
        <f t="shared" si="84"/>
        <v>2500</v>
      </c>
      <c r="D427">
        <f t="shared" si="85"/>
        <v>125</v>
      </c>
      <c r="E427">
        <f t="shared" si="86"/>
        <v>15</v>
      </c>
      <c r="F427" s="7" t="str">
        <f>VLOOKUP(E427,KeyValues!$A$2:$B1160,2)</f>
        <v>Specific Items</v>
      </c>
      <c r="G427">
        <f t="shared" si="87"/>
        <v>31</v>
      </c>
      <c r="H427" s="7" t="str">
        <f>VLOOKUP($G427,KeyValues!$S$2:$T$64,2)</f>
        <v>Tiara</v>
      </c>
      <c r="I427">
        <f t="shared" si="88"/>
        <v>1144</v>
      </c>
      <c r="J427">
        <f t="shared" si="89"/>
        <v>0</v>
      </c>
      <c r="K427" s="8">
        <f>IF(OR($E427=9,$E427=5),VLOOKUP(J427,KeyValues!$D$2:$E$562,2),IF(AND($E427=14,NOT(VLOOKUP(J427,KeyValues!$D$2:$E$562,2) = 0)),"???",0))</f>
        <v>0</v>
      </c>
      <c r="L427">
        <f t="shared" si="90"/>
        <v>0</v>
      </c>
      <c r="M427">
        <f t="shared" si="91"/>
        <v>0</v>
      </c>
      <c r="N427">
        <f t="shared" si="92"/>
        <v>5</v>
      </c>
      <c r="O427">
        <f t="shared" si="93"/>
        <v>0</v>
      </c>
      <c r="P427">
        <f t="shared" si="94"/>
        <v>1</v>
      </c>
      <c r="Q427">
        <f t="shared" si="95"/>
        <v>0</v>
      </c>
      <c r="R427" t="str">
        <f t="shared" si="96"/>
        <v>00000001</v>
      </c>
      <c r="S427">
        <f t="shared" si="97"/>
        <v>1</v>
      </c>
    </row>
    <row r="428" spans="1:19" x14ac:dyDescent="0.25">
      <c r="A428" t="s">
        <v>1142</v>
      </c>
      <c r="B428" s="5" t="str">
        <f>VLOOKUP(I428,KeyValues!$J$2:$K$1401,2)</f>
        <v>Bright Tiara</v>
      </c>
      <c r="C428">
        <f t="shared" si="84"/>
        <v>2500</v>
      </c>
      <c r="D428">
        <f t="shared" si="85"/>
        <v>125</v>
      </c>
      <c r="E428">
        <f t="shared" si="86"/>
        <v>15</v>
      </c>
      <c r="F428" s="7" t="str">
        <f>VLOOKUP(E428,KeyValues!$A$2:$B1159,2)</f>
        <v>Specific Items</v>
      </c>
      <c r="G428">
        <f t="shared" si="87"/>
        <v>31</v>
      </c>
      <c r="H428" s="7" t="str">
        <f>VLOOKUP($G428,KeyValues!$S$2:$T$64,2)</f>
        <v>Tiara</v>
      </c>
      <c r="I428">
        <f t="shared" si="88"/>
        <v>1143</v>
      </c>
      <c r="J428">
        <f t="shared" si="89"/>
        <v>0</v>
      </c>
      <c r="K428" s="8">
        <f>IF(OR($E428=9,$E428=5),VLOOKUP(J428,KeyValues!$D$2:$E$562,2),IF(AND($E428=14,NOT(VLOOKUP(J428,KeyValues!$D$2:$E$562,2) = 0)),"???",0))</f>
        <v>0</v>
      </c>
      <c r="L428">
        <f t="shared" si="90"/>
        <v>0</v>
      </c>
      <c r="M428">
        <f t="shared" si="91"/>
        <v>0</v>
      </c>
      <c r="N428">
        <f t="shared" si="92"/>
        <v>10</v>
      </c>
      <c r="O428">
        <f t="shared" si="93"/>
        <v>0</v>
      </c>
      <c r="P428">
        <f t="shared" si="94"/>
        <v>1</v>
      </c>
      <c r="Q428">
        <f t="shared" si="95"/>
        <v>0</v>
      </c>
      <c r="R428" t="str">
        <f t="shared" si="96"/>
        <v>00000001</v>
      </c>
      <c r="S428">
        <f t="shared" si="97"/>
        <v>1</v>
      </c>
    </row>
    <row r="429" spans="1:19" x14ac:dyDescent="0.25">
      <c r="A429" t="s">
        <v>1009</v>
      </c>
      <c r="B429" s="5" t="str">
        <f>VLOOKUP(I429,KeyValues!$J$2:$K$1401,2)</f>
        <v>Donphan Fang</v>
      </c>
      <c r="C429">
        <f t="shared" si="84"/>
        <v>2500</v>
      </c>
      <c r="D429">
        <f t="shared" si="85"/>
        <v>125</v>
      </c>
      <c r="E429">
        <f t="shared" si="86"/>
        <v>15</v>
      </c>
      <c r="F429" s="7" t="str">
        <f>VLOOKUP(E429,KeyValues!$A$2:$B1026,2)</f>
        <v>Specific Items</v>
      </c>
      <c r="G429">
        <f t="shared" si="87"/>
        <v>32</v>
      </c>
      <c r="H429" s="7" t="str">
        <f>VLOOKUP($G429,KeyValues!$S$2:$T$64,2)</f>
        <v>Fang</v>
      </c>
      <c r="I429">
        <f t="shared" si="88"/>
        <v>1010</v>
      </c>
      <c r="J429">
        <f t="shared" si="89"/>
        <v>0</v>
      </c>
      <c r="K429" s="8">
        <f>IF(OR($E429=9,$E429=5),VLOOKUP(J429,KeyValues!$D$2:$E$562,2),IF(AND($E429=14,NOT(VLOOKUP(J429,KeyValues!$D$2:$E$562,2) = 0)),"???",0))</f>
        <v>0</v>
      </c>
      <c r="L429">
        <f t="shared" si="90"/>
        <v>0</v>
      </c>
      <c r="M429">
        <f t="shared" si="91"/>
        <v>0</v>
      </c>
      <c r="N429">
        <f t="shared" si="92"/>
        <v>0</v>
      </c>
      <c r="O429">
        <f t="shared" si="93"/>
        <v>0</v>
      </c>
      <c r="P429">
        <f t="shared" si="94"/>
        <v>1</v>
      </c>
      <c r="Q429">
        <f t="shared" si="95"/>
        <v>0</v>
      </c>
      <c r="R429" t="str">
        <f t="shared" si="96"/>
        <v>00000001</v>
      </c>
      <c r="S429">
        <f t="shared" si="97"/>
        <v>1</v>
      </c>
    </row>
    <row r="430" spans="1:19" x14ac:dyDescent="0.25">
      <c r="A430" t="s">
        <v>1178</v>
      </c>
      <c r="B430" s="5" t="str">
        <f>VLOOKUP(I430,KeyValues!$J$2:$K$1401,2)</f>
        <v>Pit Fang</v>
      </c>
      <c r="C430">
        <f t="shared" si="84"/>
        <v>2500</v>
      </c>
      <c r="D430">
        <f t="shared" si="85"/>
        <v>125</v>
      </c>
      <c r="E430">
        <f t="shared" si="86"/>
        <v>15</v>
      </c>
      <c r="F430" s="7" t="str">
        <f>VLOOKUP(E430,KeyValues!$A$2:$B1195,2)</f>
        <v>Specific Items</v>
      </c>
      <c r="G430">
        <f t="shared" si="87"/>
        <v>32</v>
      </c>
      <c r="H430" s="7" t="str">
        <f>VLOOKUP($G430,KeyValues!$S$2:$T$64,2)</f>
        <v>Fang</v>
      </c>
      <c r="I430">
        <f t="shared" si="88"/>
        <v>1179</v>
      </c>
      <c r="J430">
        <f t="shared" si="89"/>
        <v>0</v>
      </c>
      <c r="K430" s="8">
        <f>IF(OR($E430=9,$E430=5),VLOOKUP(J430,KeyValues!$D$2:$E$562,2),IF(AND($E430=14,NOT(VLOOKUP(J430,KeyValues!$D$2:$E$562,2) = 0)),"???",0))</f>
        <v>0</v>
      </c>
      <c r="L430">
        <f t="shared" si="90"/>
        <v>0</v>
      </c>
      <c r="M430">
        <f t="shared" si="91"/>
        <v>0</v>
      </c>
      <c r="N430">
        <f t="shared" si="92"/>
        <v>0</v>
      </c>
      <c r="O430">
        <f t="shared" si="93"/>
        <v>0</v>
      </c>
      <c r="P430">
        <f t="shared" si="94"/>
        <v>1</v>
      </c>
      <c r="Q430">
        <f t="shared" si="95"/>
        <v>0</v>
      </c>
      <c r="R430" t="str">
        <f t="shared" si="96"/>
        <v>00000001</v>
      </c>
      <c r="S430">
        <f t="shared" si="97"/>
        <v>1</v>
      </c>
    </row>
    <row r="431" spans="1:19" x14ac:dyDescent="0.25">
      <c r="A431" t="s">
        <v>1188</v>
      </c>
      <c r="B431" s="5" t="str">
        <f>VLOOKUP(I431,KeyValues!$J$2:$K$1401,2)</f>
        <v>Dark Fang</v>
      </c>
      <c r="C431">
        <f t="shared" si="84"/>
        <v>2500</v>
      </c>
      <c r="D431">
        <f t="shared" si="85"/>
        <v>125</v>
      </c>
      <c r="E431">
        <f t="shared" si="86"/>
        <v>15</v>
      </c>
      <c r="F431" s="7" t="str">
        <f>VLOOKUP(E431,KeyValues!$A$2:$B1205,2)</f>
        <v>Specific Items</v>
      </c>
      <c r="G431">
        <f t="shared" si="87"/>
        <v>32</v>
      </c>
      <c r="H431" s="7" t="str">
        <f>VLOOKUP($G431,KeyValues!$S$2:$T$64,2)</f>
        <v>Fang</v>
      </c>
      <c r="I431">
        <f t="shared" si="88"/>
        <v>1189</v>
      </c>
      <c r="J431">
        <f t="shared" si="89"/>
        <v>0</v>
      </c>
      <c r="K431" s="8">
        <f>IF(OR($E431=9,$E431=5),VLOOKUP(J431,KeyValues!$D$2:$E$562,2),IF(AND($E431=14,NOT(VLOOKUP(J431,KeyValues!$D$2:$E$562,2) = 0)),"???",0))</f>
        <v>0</v>
      </c>
      <c r="L431">
        <f t="shared" si="90"/>
        <v>0</v>
      </c>
      <c r="M431">
        <f t="shared" si="91"/>
        <v>0</v>
      </c>
      <c r="N431">
        <f t="shared" si="92"/>
        <v>10</v>
      </c>
      <c r="O431">
        <f t="shared" si="93"/>
        <v>0</v>
      </c>
      <c r="P431">
        <f t="shared" si="94"/>
        <v>1</v>
      </c>
      <c r="Q431">
        <f t="shared" si="95"/>
        <v>0</v>
      </c>
      <c r="R431" t="str">
        <f t="shared" si="96"/>
        <v>00000001</v>
      </c>
      <c r="S431">
        <f t="shared" si="97"/>
        <v>1</v>
      </c>
    </row>
    <row r="432" spans="1:19" x14ac:dyDescent="0.25">
      <c r="A432" t="s">
        <v>1001</v>
      </c>
      <c r="B432" s="5" t="str">
        <f>VLOOKUP(I432,KeyValues!$J$2:$K$1401,2)</f>
        <v>Nine-Hair</v>
      </c>
      <c r="C432">
        <f t="shared" si="84"/>
        <v>2500</v>
      </c>
      <c r="D432">
        <f t="shared" si="85"/>
        <v>125</v>
      </c>
      <c r="E432">
        <f t="shared" si="86"/>
        <v>15</v>
      </c>
      <c r="F432" s="7" t="str">
        <f>VLOOKUP(E432,KeyValues!$A$2:$B1018,2)</f>
        <v>Specific Items</v>
      </c>
      <c r="G432">
        <f t="shared" si="87"/>
        <v>33</v>
      </c>
      <c r="H432" s="7" t="str">
        <f>VLOOKUP($G432,KeyValues!$S$2:$T$64,2)</f>
        <v>Hair</v>
      </c>
      <c r="I432">
        <f t="shared" si="88"/>
        <v>1002</v>
      </c>
      <c r="J432">
        <f t="shared" si="89"/>
        <v>0</v>
      </c>
      <c r="K432" s="8">
        <f>IF(OR($E432=9,$E432=5),VLOOKUP(J432,KeyValues!$D$2:$E$562,2),IF(AND($E432=14,NOT(VLOOKUP(J432,KeyValues!$D$2:$E$562,2) = 0)),"???",0))</f>
        <v>0</v>
      </c>
      <c r="L432">
        <f t="shared" si="90"/>
        <v>0</v>
      </c>
      <c r="M432">
        <f t="shared" si="91"/>
        <v>0</v>
      </c>
      <c r="N432">
        <f t="shared" si="92"/>
        <v>1</v>
      </c>
      <c r="O432">
        <f t="shared" si="93"/>
        <v>0</v>
      </c>
      <c r="P432">
        <f t="shared" si="94"/>
        <v>1</v>
      </c>
      <c r="Q432">
        <f t="shared" si="95"/>
        <v>0</v>
      </c>
      <c r="R432" t="str">
        <f t="shared" si="96"/>
        <v>00000001</v>
      </c>
      <c r="S432">
        <f t="shared" si="97"/>
        <v>1</v>
      </c>
    </row>
    <row r="433" spans="1:19" x14ac:dyDescent="0.25">
      <c r="A433" t="s">
        <v>1035</v>
      </c>
      <c r="B433" s="5" t="str">
        <f>VLOOKUP(I433,KeyValues!$J$2:$K$1401,2)</f>
        <v>King Sash</v>
      </c>
      <c r="C433">
        <f t="shared" si="84"/>
        <v>2500</v>
      </c>
      <c r="D433">
        <f t="shared" si="85"/>
        <v>125</v>
      </c>
      <c r="E433">
        <f t="shared" si="86"/>
        <v>15</v>
      </c>
      <c r="F433" s="7" t="str">
        <f>VLOOKUP(E433,KeyValues!$A$2:$B1052,2)</f>
        <v>Specific Items</v>
      </c>
      <c r="G433">
        <f t="shared" si="87"/>
        <v>37</v>
      </c>
      <c r="H433" s="7" t="str">
        <f>VLOOKUP($G433,KeyValues!$S$2:$T$64,2)</f>
        <v>Scarf 2</v>
      </c>
      <c r="I433">
        <f t="shared" si="88"/>
        <v>1036</v>
      </c>
      <c r="J433">
        <f t="shared" si="89"/>
        <v>0</v>
      </c>
      <c r="K433" s="8">
        <f>IF(OR($E433=9,$E433=5),VLOOKUP(J433,KeyValues!$D$2:$E$562,2),IF(AND($E433=14,NOT(VLOOKUP(J433,KeyValues!$D$2:$E$562,2) = 0)),"???",0))</f>
        <v>0</v>
      </c>
      <c r="L433">
        <f t="shared" si="90"/>
        <v>0</v>
      </c>
      <c r="M433">
        <f t="shared" si="91"/>
        <v>0</v>
      </c>
      <c r="N433">
        <f t="shared" si="92"/>
        <v>0</v>
      </c>
      <c r="O433">
        <f t="shared" si="93"/>
        <v>0</v>
      </c>
      <c r="P433">
        <f t="shared" si="94"/>
        <v>1</v>
      </c>
      <c r="Q433">
        <f t="shared" si="95"/>
        <v>0</v>
      </c>
      <c r="R433" t="str">
        <f t="shared" si="96"/>
        <v>00000001</v>
      </c>
      <c r="S433">
        <f t="shared" si="97"/>
        <v>1</v>
      </c>
    </row>
    <row r="434" spans="1:19" x14ac:dyDescent="0.25">
      <c r="A434" t="s">
        <v>1069</v>
      </c>
      <c r="B434" s="5" t="str">
        <f>VLOOKUP(I434,KeyValues!$J$2:$K$1401,2)</f>
        <v>Rugged Sash</v>
      </c>
      <c r="C434">
        <f t="shared" si="84"/>
        <v>2500</v>
      </c>
      <c r="D434">
        <f t="shared" si="85"/>
        <v>125</v>
      </c>
      <c r="E434">
        <f t="shared" si="86"/>
        <v>15</v>
      </c>
      <c r="F434" s="7" t="str">
        <f>VLOOKUP(E434,KeyValues!$A$2:$B1086,2)</f>
        <v>Specific Items</v>
      </c>
      <c r="G434">
        <f t="shared" si="87"/>
        <v>37</v>
      </c>
      <c r="H434" s="7" t="str">
        <f>VLOOKUP($G434,KeyValues!$S$2:$T$64,2)</f>
        <v>Scarf 2</v>
      </c>
      <c r="I434">
        <f t="shared" si="88"/>
        <v>1070</v>
      </c>
      <c r="J434">
        <f t="shared" si="89"/>
        <v>0</v>
      </c>
      <c r="K434" s="8">
        <f>IF(OR($E434=9,$E434=5),VLOOKUP(J434,KeyValues!$D$2:$E$562,2),IF(AND($E434=14,NOT(VLOOKUP(J434,KeyValues!$D$2:$E$562,2) = 0)),"???",0))</f>
        <v>0</v>
      </c>
      <c r="L434">
        <f t="shared" si="90"/>
        <v>0</v>
      </c>
      <c r="M434">
        <f t="shared" si="91"/>
        <v>0</v>
      </c>
      <c r="N434">
        <f t="shared" si="92"/>
        <v>0</v>
      </c>
      <c r="O434">
        <f t="shared" si="93"/>
        <v>0</v>
      </c>
      <c r="P434">
        <f t="shared" si="94"/>
        <v>1</v>
      </c>
      <c r="Q434">
        <f t="shared" si="95"/>
        <v>0</v>
      </c>
      <c r="R434" t="str">
        <f t="shared" si="96"/>
        <v>00000001</v>
      </c>
      <c r="S434">
        <f t="shared" si="97"/>
        <v>1</v>
      </c>
    </row>
    <row r="435" spans="1:19" x14ac:dyDescent="0.25">
      <c r="A435" t="s">
        <v>1092</v>
      </c>
      <c r="B435" s="5" t="str">
        <f>VLOOKUP(I435,KeyValues!$J$2:$K$1401,2)</f>
        <v>Super Sash</v>
      </c>
      <c r="C435">
        <f t="shared" si="84"/>
        <v>2500</v>
      </c>
      <c r="D435">
        <f t="shared" si="85"/>
        <v>125</v>
      </c>
      <c r="E435">
        <f t="shared" si="86"/>
        <v>15</v>
      </c>
      <c r="F435" s="7" t="str">
        <f>VLOOKUP(E435,KeyValues!$A$2:$B1109,2)</f>
        <v>Specific Items</v>
      </c>
      <c r="G435">
        <f t="shared" si="87"/>
        <v>37</v>
      </c>
      <c r="H435" s="7" t="str">
        <f>VLOOKUP($G435,KeyValues!$S$2:$T$64,2)</f>
        <v>Scarf 2</v>
      </c>
      <c r="I435">
        <f t="shared" si="88"/>
        <v>1093</v>
      </c>
      <c r="J435">
        <f t="shared" si="89"/>
        <v>0</v>
      </c>
      <c r="K435" s="8">
        <f>IF(OR($E435=9,$E435=5),VLOOKUP(J435,KeyValues!$D$2:$E$562,2),IF(AND($E435=14,NOT(VLOOKUP(J435,KeyValues!$D$2:$E$562,2) = 0)),"???",0))</f>
        <v>0</v>
      </c>
      <c r="L435">
        <f t="shared" si="90"/>
        <v>0</v>
      </c>
      <c r="M435">
        <f t="shared" si="91"/>
        <v>0</v>
      </c>
      <c r="N435">
        <f t="shared" si="92"/>
        <v>0</v>
      </c>
      <c r="O435">
        <f t="shared" si="93"/>
        <v>0</v>
      </c>
      <c r="P435">
        <f t="shared" si="94"/>
        <v>1</v>
      </c>
      <c r="Q435">
        <f t="shared" si="95"/>
        <v>0</v>
      </c>
      <c r="R435" t="str">
        <f t="shared" si="96"/>
        <v>00000001</v>
      </c>
      <c r="S435">
        <f t="shared" si="97"/>
        <v>1</v>
      </c>
    </row>
    <row r="436" spans="1:19" x14ac:dyDescent="0.25">
      <c r="A436" t="s">
        <v>1096</v>
      </c>
      <c r="B436" s="5" t="str">
        <f>VLOOKUP(I436,KeyValues!$J$2:$K$1401,2)</f>
        <v>Exeggu-Sash</v>
      </c>
      <c r="C436">
        <f t="shared" si="84"/>
        <v>2500</v>
      </c>
      <c r="D436">
        <f t="shared" si="85"/>
        <v>125</v>
      </c>
      <c r="E436">
        <f t="shared" si="86"/>
        <v>15</v>
      </c>
      <c r="F436" s="7" t="str">
        <f>VLOOKUP(E436,KeyValues!$A$2:$B1113,2)</f>
        <v>Specific Items</v>
      </c>
      <c r="G436">
        <f t="shared" si="87"/>
        <v>37</v>
      </c>
      <c r="H436" s="7" t="str">
        <f>VLOOKUP($G436,KeyValues!$S$2:$T$64,2)</f>
        <v>Scarf 2</v>
      </c>
      <c r="I436">
        <f t="shared" si="88"/>
        <v>1097</v>
      </c>
      <c r="J436">
        <f t="shared" si="89"/>
        <v>0</v>
      </c>
      <c r="K436" s="8">
        <f>IF(OR($E436=9,$E436=5),VLOOKUP(J436,KeyValues!$D$2:$E$562,2),IF(AND($E436=14,NOT(VLOOKUP(J436,KeyValues!$D$2:$E$562,2) = 0)),"???",0))</f>
        <v>0</v>
      </c>
      <c r="L436">
        <f t="shared" si="90"/>
        <v>0</v>
      </c>
      <c r="M436">
        <f t="shared" si="91"/>
        <v>0</v>
      </c>
      <c r="N436">
        <f t="shared" si="92"/>
        <v>0</v>
      </c>
      <c r="O436">
        <f t="shared" si="93"/>
        <v>0</v>
      </c>
      <c r="P436">
        <f t="shared" si="94"/>
        <v>1</v>
      </c>
      <c r="Q436">
        <f t="shared" si="95"/>
        <v>0</v>
      </c>
      <c r="R436" t="str">
        <f t="shared" si="96"/>
        <v>00000001</v>
      </c>
      <c r="S436">
        <f t="shared" si="97"/>
        <v>1</v>
      </c>
    </row>
    <row r="437" spans="1:19" x14ac:dyDescent="0.25">
      <c r="A437" t="s">
        <v>1112</v>
      </c>
      <c r="B437" s="5" t="str">
        <f>VLOOKUP(I437,KeyValues!$J$2:$K$1401,2)</f>
        <v>Pinsir Sash</v>
      </c>
      <c r="C437">
        <f t="shared" si="84"/>
        <v>2500</v>
      </c>
      <c r="D437">
        <f t="shared" si="85"/>
        <v>125</v>
      </c>
      <c r="E437">
        <f t="shared" si="86"/>
        <v>15</v>
      </c>
      <c r="F437" s="7" t="str">
        <f>VLOOKUP(E437,KeyValues!$A$2:$B1129,2)</f>
        <v>Specific Items</v>
      </c>
      <c r="G437">
        <f t="shared" si="87"/>
        <v>37</v>
      </c>
      <c r="H437" s="7" t="str">
        <f>VLOOKUP($G437,KeyValues!$S$2:$T$64,2)</f>
        <v>Scarf 2</v>
      </c>
      <c r="I437">
        <f t="shared" si="88"/>
        <v>1113</v>
      </c>
      <c r="J437">
        <f t="shared" si="89"/>
        <v>0</v>
      </c>
      <c r="K437" s="8">
        <f>IF(OR($E437=9,$E437=5),VLOOKUP(J437,KeyValues!$D$2:$E$562,2),IF(AND($E437=14,NOT(VLOOKUP(J437,KeyValues!$D$2:$E$562,2) = 0)),"???",0))</f>
        <v>0</v>
      </c>
      <c r="L437">
        <f t="shared" si="90"/>
        <v>0</v>
      </c>
      <c r="M437">
        <f t="shared" si="91"/>
        <v>0</v>
      </c>
      <c r="N437">
        <f t="shared" si="92"/>
        <v>0</v>
      </c>
      <c r="O437">
        <f t="shared" si="93"/>
        <v>0</v>
      </c>
      <c r="P437">
        <f t="shared" si="94"/>
        <v>1</v>
      </c>
      <c r="Q437">
        <f t="shared" si="95"/>
        <v>0</v>
      </c>
      <c r="R437" t="str">
        <f t="shared" si="96"/>
        <v>00000001</v>
      </c>
      <c r="S437">
        <f t="shared" si="97"/>
        <v>1</v>
      </c>
    </row>
    <row r="438" spans="1:19" x14ac:dyDescent="0.25">
      <c r="A438" t="s">
        <v>1115</v>
      </c>
      <c r="B438" s="5" t="str">
        <f>VLOOKUP(I438,KeyValues!$J$2:$K$1401,2)</f>
        <v>Tempest Sash</v>
      </c>
      <c r="C438">
        <f t="shared" si="84"/>
        <v>2500</v>
      </c>
      <c r="D438">
        <f t="shared" si="85"/>
        <v>125</v>
      </c>
      <c r="E438">
        <f t="shared" si="86"/>
        <v>15</v>
      </c>
      <c r="F438" s="7" t="str">
        <f>VLOOKUP(E438,KeyValues!$A$2:$B1132,2)</f>
        <v>Specific Items</v>
      </c>
      <c r="G438">
        <f t="shared" si="87"/>
        <v>37</v>
      </c>
      <c r="H438" s="7" t="str">
        <f>VLOOKUP($G438,KeyValues!$S$2:$T$64,2)</f>
        <v>Scarf 2</v>
      </c>
      <c r="I438">
        <f t="shared" si="88"/>
        <v>1116</v>
      </c>
      <c r="J438">
        <f t="shared" si="89"/>
        <v>0</v>
      </c>
      <c r="K438" s="8">
        <f>IF(OR($E438=9,$E438=5),VLOOKUP(J438,KeyValues!$D$2:$E$562,2),IF(AND($E438=14,NOT(VLOOKUP(J438,KeyValues!$D$2:$E$562,2) = 0)),"???",0))</f>
        <v>0</v>
      </c>
      <c r="L438">
        <f t="shared" si="90"/>
        <v>0</v>
      </c>
      <c r="M438">
        <f t="shared" si="91"/>
        <v>0</v>
      </c>
      <c r="N438">
        <f t="shared" si="92"/>
        <v>0</v>
      </c>
      <c r="O438">
        <f t="shared" si="93"/>
        <v>0</v>
      </c>
      <c r="P438">
        <f t="shared" si="94"/>
        <v>1</v>
      </c>
      <c r="Q438">
        <f t="shared" si="95"/>
        <v>0</v>
      </c>
      <c r="R438" t="str">
        <f t="shared" si="96"/>
        <v>00000001</v>
      </c>
      <c r="S438">
        <f t="shared" si="97"/>
        <v>1</v>
      </c>
    </row>
    <row r="439" spans="1:19" x14ac:dyDescent="0.25">
      <c r="A439" t="s">
        <v>1156</v>
      </c>
      <c r="B439" s="5" t="str">
        <f>VLOOKUP(I439,KeyValues!$J$2:$K$1401,2)</f>
        <v>Cryptic Sash</v>
      </c>
      <c r="C439">
        <f t="shared" si="84"/>
        <v>2500</v>
      </c>
      <c r="D439">
        <f t="shared" si="85"/>
        <v>125</v>
      </c>
      <c r="E439">
        <f t="shared" si="86"/>
        <v>15</v>
      </c>
      <c r="F439" s="7" t="str">
        <f>VLOOKUP(E439,KeyValues!$A$2:$B1173,2)</f>
        <v>Specific Items</v>
      </c>
      <c r="G439">
        <f t="shared" si="87"/>
        <v>37</v>
      </c>
      <c r="H439" s="7" t="str">
        <f>VLOOKUP($G439,KeyValues!$S$2:$T$64,2)</f>
        <v>Scarf 2</v>
      </c>
      <c r="I439">
        <f t="shared" si="88"/>
        <v>1157</v>
      </c>
      <c r="J439">
        <f t="shared" si="89"/>
        <v>0</v>
      </c>
      <c r="K439" s="8">
        <f>IF(OR($E439=9,$E439=5),VLOOKUP(J439,KeyValues!$D$2:$E$562,2),IF(AND($E439=14,NOT(VLOOKUP(J439,KeyValues!$D$2:$E$562,2) = 0)),"???",0))</f>
        <v>0</v>
      </c>
      <c r="L439">
        <f t="shared" si="90"/>
        <v>0</v>
      </c>
      <c r="M439">
        <f t="shared" si="91"/>
        <v>0</v>
      </c>
      <c r="N439">
        <f t="shared" si="92"/>
        <v>0</v>
      </c>
      <c r="O439">
        <f t="shared" si="93"/>
        <v>0</v>
      </c>
      <c r="P439">
        <f t="shared" si="94"/>
        <v>1</v>
      </c>
      <c r="Q439">
        <f t="shared" si="95"/>
        <v>0</v>
      </c>
      <c r="R439" t="str">
        <f t="shared" si="96"/>
        <v>00000001</v>
      </c>
      <c r="S439">
        <f t="shared" si="97"/>
        <v>1</v>
      </c>
    </row>
    <row r="440" spans="1:19" x14ac:dyDescent="0.25">
      <c r="A440" t="s">
        <v>1164</v>
      </c>
      <c r="B440" s="5" t="str">
        <f>VLOOKUP(I440,KeyValues!$J$2:$K$1401,2)</f>
        <v>Stern Sash</v>
      </c>
      <c r="C440">
        <f t="shared" si="84"/>
        <v>2500</v>
      </c>
      <c r="D440">
        <f t="shared" si="85"/>
        <v>125</v>
      </c>
      <c r="E440">
        <f t="shared" si="86"/>
        <v>15</v>
      </c>
      <c r="F440" s="7" t="str">
        <f>VLOOKUP(E440,KeyValues!$A$2:$B1181,2)</f>
        <v>Specific Items</v>
      </c>
      <c r="G440">
        <f t="shared" si="87"/>
        <v>37</v>
      </c>
      <c r="H440" s="7" t="str">
        <f>VLOOKUP($G440,KeyValues!$S$2:$T$64,2)</f>
        <v>Scarf 2</v>
      </c>
      <c r="I440">
        <f t="shared" si="88"/>
        <v>1165</v>
      </c>
      <c r="J440">
        <f t="shared" si="89"/>
        <v>0</v>
      </c>
      <c r="K440" s="8">
        <f>IF(OR($E440=9,$E440=5),VLOOKUP(J440,KeyValues!$D$2:$E$562,2),IF(AND($E440=14,NOT(VLOOKUP(J440,KeyValues!$D$2:$E$562,2) = 0)),"???",0))</f>
        <v>0</v>
      </c>
      <c r="L440">
        <f t="shared" si="90"/>
        <v>0</v>
      </c>
      <c r="M440">
        <f t="shared" si="91"/>
        <v>0</v>
      </c>
      <c r="N440">
        <f t="shared" si="92"/>
        <v>0</v>
      </c>
      <c r="O440">
        <f t="shared" si="93"/>
        <v>0</v>
      </c>
      <c r="P440">
        <f t="shared" si="94"/>
        <v>1</v>
      </c>
      <c r="Q440">
        <f t="shared" si="95"/>
        <v>0</v>
      </c>
      <c r="R440" t="str">
        <f t="shared" si="96"/>
        <v>00000001</v>
      </c>
      <c r="S440">
        <f t="shared" si="97"/>
        <v>1</v>
      </c>
    </row>
    <row r="441" spans="1:19" x14ac:dyDescent="0.25">
      <c r="A441" t="s">
        <v>1214</v>
      </c>
      <c r="B441" s="5" t="str">
        <f>VLOOKUP(I441,KeyValues!$J$2:$K$1401,2)</f>
        <v>Vigor Sash</v>
      </c>
      <c r="C441">
        <f t="shared" si="84"/>
        <v>2500</v>
      </c>
      <c r="D441">
        <f t="shared" si="85"/>
        <v>125</v>
      </c>
      <c r="E441">
        <f t="shared" si="86"/>
        <v>15</v>
      </c>
      <c r="F441" s="7" t="str">
        <f>VLOOKUP(E441,KeyValues!$A$2:$B1231,2)</f>
        <v>Specific Items</v>
      </c>
      <c r="G441">
        <f t="shared" si="87"/>
        <v>37</v>
      </c>
      <c r="H441" s="7" t="str">
        <f>VLOOKUP($G441,KeyValues!$S$2:$T$64,2)</f>
        <v>Scarf 2</v>
      </c>
      <c r="I441">
        <f t="shared" si="88"/>
        <v>1215</v>
      </c>
      <c r="J441">
        <f t="shared" si="89"/>
        <v>0</v>
      </c>
      <c r="K441" s="8">
        <f>IF(OR($E441=9,$E441=5),VLOOKUP(J441,KeyValues!$D$2:$E$562,2),IF(AND($E441=14,NOT(VLOOKUP(J441,KeyValues!$D$2:$E$562,2) = 0)),"???",0))</f>
        <v>0</v>
      </c>
      <c r="L441">
        <f t="shared" si="90"/>
        <v>0</v>
      </c>
      <c r="M441">
        <f t="shared" si="91"/>
        <v>0</v>
      </c>
      <c r="N441">
        <f t="shared" si="92"/>
        <v>0</v>
      </c>
      <c r="O441">
        <f t="shared" si="93"/>
        <v>0</v>
      </c>
      <c r="P441">
        <f t="shared" si="94"/>
        <v>1</v>
      </c>
      <c r="Q441">
        <f t="shared" si="95"/>
        <v>0</v>
      </c>
      <c r="R441" t="str">
        <f t="shared" si="96"/>
        <v>00000001</v>
      </c>
      <c r="S441">
        <f t="shared" si="97"/>
        <v>1</v>
      </c>
    </row>
    <row r="442" spans="1:19" x14ac:dyDescent="0.25">
      <c r="A442" t="s">
        <v>1231</v>
      </c>
      <c r="B442" s="5" t="str">
        <f>VLOOKUP(I442,KeyValues!$J$2:$K$1401,2)</f>
        <v>Ponder Sash</v>
      </c>
      <c r="C442">
        <f t="shared" si="84"/>
        <v>2500</v>
      </c>
      <c r="D442">
        <f t="shared" si="85"/>
        <v>125</v>
      </c>
      <c r="E442">
        <f t="shared" si="86"/>
        <v>15</v>
      </c>
      <c r="F442" s="7" t="str">
        <f>VLOOKUP(E442,KeyValues!$A$2:$B1248,2)</f>
        <v>Specific Items</v>
      </c>
      <c r="G442">
        <f t="shared" si="87"/>
        <v>37</v>
      </c>
      <c r="H442" s="7" t="str">
        <f>VLOOKUP($G442,KeyValues!$S$2:$T$64,2)</f>
        <v>Scarf 2</v>
      </c>
      <c r="I442">
        <f t="shared" si="88"/>
        <v>1232</v>
      </c>
      <c r="J442">
        <f t="shared" si="89"/>
        <v>0</v>
      </c>
      <c r="K442" s="8">
        <f>IF(OR($E442=9,$E442=5),VLOOKUP(J442,KeyValues!$D$2:$E$562,2),IF(AND($E442=14,NOT(VLOOKUP(J442,KeyValues!$D$2:$E$562,2) = 0)),"???",0))</f>
        <v>0</v>
      </c>
      <c r="L442">
        <f t="shared" si="90"/>
        <v>0</v>
      </c>
      <c r="M442">
        <f t="shared" si="91"/>
        <v>0</v>
      </c>
      <c r="N442">
        <f t="shared" si="92"/>
        <v>0</v>
      </c>
      <c r="O442">
        <f t="shared" si="93"/>
        <v>0</v>
      </c>
      <c r="P442">
        <f t="shared" si="94"/>
        <v>1</v>
      </c>
      <c r="Q442">
        <f t="shared" si="95"/>
        <v>0</v>
      </c>
      <c r="R442" t="str">
        <f t="shared" si="96"/>
        <v>00000001</v>
      </c>
      <c r="S442">
        <f t="shared" si="97"/>
        <v>1</v>
      </c>
    </row>
    <row r="443" spans="1:19" x14ac:dyDescent="0.25">
      <c r="A443" t="s">
        <v>1239</v>
      </c>
      <c r="B443" s="5" t="str">
        <f>VLOOKUP(I443,KeyValues!$J$2:$K$1401,2)</f>
        <v>Carva-Sash</v>
      </c>
      <c r="C443">
        <f t="shared" si="84"/>
        <v>2500</v>
      </c>
      <c r="D443">
        <f t="shared" si="85"/>
        <v>125</v>
      </c>
      <c r="E443">
        <f t="shared" si="86"/>
        <v>15</v>
      </c>
      <c r="F443" s="7" t="str">
        <f>VLOOKUP(E443,KeyValues!$A$2:$B1256,2)</f>
        <v>Specific Items</v>
      </c>
      <c r="G443">
        <f t="shared" si="87"/>
        <v>37</v>
      </c>
      <c r="H443" s="7" t="str">
        <f>VLOOKUP($G443,KeyValues!$S$2:$T$64,2)</f>
        <v>Scarf 2</v>
      </c>
      <c r="I443">
        <f t="shared" si="88"/>
        <v>1240</v>
      </c>
      <c r="J443">
        <f t="shared" si="89"/>
        <v>0</v>
      </c>
      <c r="K443" s="8">
        <f>IF(OR($E443=9,$E443=5),VLOOKUP(J443,KeyValues!$D$2:$E$562,2),IF(AND($E443=14,NOT(VLOOKUP(J443,KeyValues!$D$2:$E$562,2) = 0)),"???",0))</f>
        <v>0</v>
      </c>
      <c r="L443">
        <f t="shared" si="90"/>
        <v>0</v>
      </c>
      <c r="M443">
        <f t="shared" si="91"/>
        <v>0</v>
      </c>
      <c r="N443">
        <f t="shared" si="92"/>
        <v>0</v>
      </c>
      <c r="O443">
        <f t="shared" si="93"/>
        <v>0</v>
      </c>
      <c r="P443">
        <f t="shared" si="94"/>
        <v>1</v>
      </c>
      <c r="Q443">
        <f t="shared" si="95"/>
        <v>0</v>
      </c>
      <c r="R443" t="str">
        <f t="shared" si="96"/>
        <v>00000001</v>
      </c>
      <c r="S443">
        <f t="shared" si="97"/>
        <v>1</v>
      </c>
    </row>
    <row r="444" spans="1:19" x14ac:dyDescent="0.25">
      <c r="A444" t="s">
        <v>1245</v>
      </c>
      <c r="B444" s="5" t="str">
        <f>VLOOKUP(I444,KeyValues!$J$2:$K$1401,2)</f>
        <v>Sooty Sash</v>
      </c>
      <c r="C444">
        <f t="shared" si="84"/>
        <v>2500</v>
      </c>
      <c r="D444">
        <f t="shared" si="85"/>
        <v>125</v>
      </c>
      <c r="E444">
        <f t="shared" si="86"/>
        <v>15</v>
      </c>
      <c r="F444" s="7" t="str">
        <f>VLOOKUP(E444,KeyValues!$A$2:$B1262,2)</f>
        <v>Specific Items</v>
      </c>
      <c r="G444">
        <f t="shared" si="87"/>
        <v>37</v>
      </c>
      <c r="H444" s="7" t="str">
        <f>VLOOKUP($G444,KeyValues!$S$2:$T$64,2)</f>
        <v>Scarf 2</v>
      </c>
      <c r="I444">
        <f t="shared" si="88"/>
        <v>1246</v>
      </c>
      <c r="J444">
        <f t="shared" si="89"/>
        <v>0</v>
      </c>
      <c r="K444" s="8">
        <f>IF(OR($E444=9,$E444=5),VLOOKUP(J444,KeyValues!$D$2:$E$562,2),IF(AND($E444=14,NOT(VLOOKUP(J444,KeyValues!$D$2:$E$562,2) = 0)),"???",0))</f>
        <v>0</v>
      </c>
      <c r="L444">
        <f t="shared" si="90"/>
        <v>0</v>
      </c>
      <c r="M444">
        <f t="shared" si="91"/>
        <v>0</v>
      </c>
      <c r="N444">
        <f t="shared" si="92"/>
        <v>0</v>
      </c>
      <c r="O444">
        <f t="shared" si="93"/>
        <v>0</v>
      </c>
      <c r="P444">
        <f t="shared" si="94"/>
        <v>1</v>
      </c>
      <c r="Q444">
        <f t="shared" si="95"/>
        <v>0</v>
      </c>
      <c r="R444" t="str">
        <f t="shared" si="96"/>
        <v>00000001</v>
      </c>
      <c r="S444">
        <f t="shared" si="97"/>
        <v>1</v>
      </c>
    </row>
    <row r="445" spans="1:19" x14ac:dyDescent="0.25">
      <c r="A445" t="s">
        <v>1252</v>
      </c>
      <c r="B445" s="5" t="str">
        <f>VLOOKUP(I445,KeyValues!$J$2:$K$1401,2)</f>
        <v>Desert Sash</v>
      </c>
      <c r="C445">
        <f t="shared" si="84"/>
        <v>2500</v>
      </c>
      <c r="D445">
        <f t="shared" si="85"/>
        <v>125</v>
      </c>
      <c r="E445">
        <f t="shared" si="86"/>
        <v>15</v>
      </c>
      <c r="F445" s="7" t="str">
        <f>VLOOKUP(E445,KeyValues!$A$2:$B1269,2)</f>
        <v>Specific Items</v>
      </c>
      <c r="G445">
        <f t="shared" si="87"/>
        <v>37</v>
      </c>
      <c r="H445" s="7" t="str">
        <f>VLOOKUP($G445,KeyValues!$S$2:$T$64,2)</f>
        <v>Scarf 2</v>
      </c>
      <c r="I445">
        <f t="shared" si="88"/>
        <v>1253</v>
      </c>
      <c r="J445">
        <f t="shared" si="89"/>
        <v>0</v>
      </c>
      <c r="K445" s="8">
        <f>IF(OR($E445=9,$E445=5),VLOOKUP(J445,KeyValues!$D$2:$E$562,2),IF(AND($E445=14,NOT(VLOOKUP(J445,KeyValues!$D$2:$E$562,2) = 0)),"???",0))</f>
        <v>0</v>
      </c>
      <c r="L445">
        <f t="shared" si="90"/>
        <v>0</v>
      </c>
      <c r="M445">
        <f t="shared" si="91"/>
        <v>0</v>
      </c>
      <c r="N445">
        <f t="shared" si="92"/>
        <v>0</v>
      </c>
      <c r="O445">
        <f t="shared" si="93"/>
        <v>0</v>
      </c>
      <c r="P445">
        <f t="shared" si="94"/>
        <v>1</v>
      </c>
      <c r="Q445">
        <f t="shared" si="95"/>
        <v>0</v>
      </c>
      <c r="R445" t="str">
        <f t="shared" si="96"/>
        <v>00000001</v>
      </c>
      <c r="S445">
        <f t="shared" si="97"/>
        <v>1</v>
      </c>
    </row>
    <row r="446" spans="1:19" x14ac:dyDescent="0.25">
      <c r="A446" t="s">
        <v>1256</v>
      </c>
      <c r="B446" s="5" t="str">
        <f>VLOOKUP(I446,KeyValues!$J$2:$K$1401,2)</f>
        <v>Strong Sash</v>
      </c>
      <c r="C446">
        <f t="shared" si="84"/>
        <v>2500</v>
      </c>
      <c r="D446">
        <f t="shared" si="85"/>
        <v>125</v>
      </c>
      <c r="E446">
        <f t="shared" si="86"/>
        <v>15</v>
      </c>
      <c r="F446" s="7" t="str">
        <f>VLOOKUP(E446,KeyValues!$A$2:$B1273,2)</f>
        <v>Specific Items</v>
      </c>
      <c r="G446">
        <f t="shared" si="87"/>
        <v>37</v>
      </c>
      <c r="H446" s="7" t="str">
        <f>VLOOKUP($G446,KeyValues!$S$2:$T$64,2)</f>
        <v>Scarf 2</v>
      </c>
      <c r="I446">
        <f t="shared" si="88"/>
        <v>1257</v>
      </c>
      <c r="J446">
        <f t="shared" si="89"/>
        <v>0</v>
      </c>
      <c r="K446" s="8">
        <f>IF(OR($E446=9,$E446=5),VLOOKUP(J446,KeyValues!$D$2:$E$562,2),IF(AND($E446=14,NOT(VLOOKUP(J446,KeyValues!$D$2:$E$562,2) = 0)),"???",0))</f>
        <v>0</v>
      </c>
      <c r="L446">
        <f t="shared" si="90"/>
        <v>0</v>
      </c>
      <c r="M446">
        <f t="shared" si="91"/>
        <v>0</v>
      </c>
      <c r="N446">
        <f t="shared" si="92"/>
        <v>0</v>
      </c>
      <c r="O446">
        <f t="shared" si="93"/>
        <v>0</v>
      </c>
      <c r="P446">
        <f t="shared" si="94"/>
        <v>1</v>
      </c>
      <c r="Q446">
        <f t="shared" si="95"/>
        <v>0</v>
      </c>
      <c r="R446" t="str">
        <f t="shared" si="96"/>
        <v>00000001</v>
      </c>
      <c r="S446">
        <f t="shared" si="97"/>
        <v>1</v>
      </c>
    </row>
    <row r="447" spans="1:19" x14ac:dyDescent="0.25">
      <c r="A447" t="s">
        <v>1263</v>
      </c>
      <c r="B447" s="5" t="str">
        <f>VLOOKUP(I447,KeyValues!$J$2:$K$1401,2)</f>
        <v>Cower Sash</v>
      </c>
      <c r="C447">
        <f t="shared" si="84"/>
        <v>2500</v>
      </c>
      <c r="D447">
        <f t="shared" si="85"/>
        <v>125</v>
      </c>
      <c r="E447">
        <f t="shared" si="86"/>
        <v>15</v>
      </c>
      <c r="F447" s="7" t="str">
        <f>VLOOKUP(E447,KeyValues!$A$2:$B1280,2)</f>
        <v>Specific Items</v>
      </c>
      <c r="G447">
        <f t="shared" si="87"/>
        <v>37</v>
      </c>
      <c r="H447" s="7" t="str">
        <f>VLOOKUP($G447,KeyValues!$S$2:$T$64,2)</f>
        <v>Scarf 2</v>
      </c>
      <c r="I447">
        <f t="shared" si="88"/>
        <v>1264</v>
      </c>
      <c r="J447">
        <f t="shared" si="89"/>
        <v>0</v>
      </c>
      <c r="K447" s="8">
        <f>IF(OR($E447=9,$E447=5),VLOOKUP(J447,KeyValues!$D$2:$E$562,2),IF(AND($E447=14,NOT(VLOOKUP(J447,KeyValues!$D$2:$E$562,2) = 0)),"???",0))</f>
        <v>0</v>
      </c>
      <c r="L447">
        <f t="shared" si="90"/>
        <v>0</v>
      </c>
      <c r="M447">
        <f t="shared" si="91"/>
        <v>0</v>
      </c>
      <c r="N447">
        <f t="shared" si="92"/>
        <v>0</v>
      </c>
      <c r="O447">
        <f t="shared" si="93"/>
        <v>0</v>
      </c>
      <c r="P447">
        <f t="shared" si="94"/>
        <v>1</v>
      </c>
      <c r="Q447">
        <f t="shared" si="95"/>
        <v>0</v>
      </c>
      <c r="R447" t="str">
        <f t="shared" si="96"/>
        <v>00000001</v>
      </c>
      <c r="S447">
        <f t="shared" si="97"/>
        <v>1</v>
      </c>
    </row>
    <row r="448" spans="1:19" x14ac:dyDescent="0.25">
      <c r="A448" t="s">
        <v>1298</v>
      </c>
      <c r="B448" s="5" t="str">
        <f>VLOOKUP(I448,KeyValues!$J$2:$K$1401,2)</f>
        <v>Guts Sash</v>
      </c>
      <c r="C448">
        <f t="shared" si="84"/>
        <v>2500</v>
      </c>
      <c r="D448">
        <f t="shared" si="85"/>
        <v>125</v>
      </c>
      <c r="E448">
        <f t="shared" si="86"/>
        <v>15</v>
      </c>
      <c r="F448" s="7" t="str">
        <f>VLOOKUP(E448,KeyValues!$A$2:$B1315,2)</f>
        <v>Specific Items</v>
      </c>
      <c r="G448">
        <f t="shared" si="87"/>
        <v>37</v>
      </c>
      <c r="H448" s="7" t="str">
        <f>VLOOKUP($G448,KeyValues!$S$2:$T$64,2)</f>
        <v>Scarf 2</v>
      </c>
      <c r="I448">
        <f t="shared" si="88"/>
        <v>1299</v>
      </c>
      <c r="J448">
        <f t="shared" si="89"/>
        <v>0</v>
      </c>
      <c r="K448" s="8">
        <f>IF(OR($E448=9,$E448=5),VLOOKUP(J448,KeyValues!$D$2:$E$562,2),IF(AND($E448=14,NOT(VLOOKUP(J448,KeyValues!$D$2:$E$562,2) = 0)),"???",0))</f>
        <v>0</v>
      </c>
      <c r="L448">
        <f t="shared" si="90"/>
        <v>0</v>
      </c>
      <c r="M448">
        <f t="shared" si="91"/>
        <v>0</v>
      </c>
      <c r="N448">
        <f t="shared" si="92"/>
        <v>0</v>
      </c>
      <c r="O448">
        <f t="shared" si="93"/>
        <v>0</v>
      </c>
      <c r="P448">
        <f t="shared" si="94"/>
        <v>1</v>
      </c>
      <c r="Q448">
        <f t="shared" si="95"/>
        <v>0</v>
      </c>
      <c r="R448" t="str">
        <f t="shared" si="96"/>
        <v>00000001</v>
      </c>
      <c r="S448">
        <f t="shared" si="97"/>
        <v>1</v>
      </c>
    </row>
    <row r="449" spans="1:19" x14ac:dyDescent="0.25">
      <c r="A449" t="s">
        <v>1323</v>
      </c>
      <c r="B449" s="5" t="str">
        <f>VLOOKUP(I449,KeyValues!$J$2:$K$1401,2)</f>
        <v>Stench Sash</v>
      </c>
      <c r="C449">
        <f t="shared" si="84"/>
        <v>2500</v>
      </c>
      <c r="D449">
        <f t="shared" si="85"/>
        <v>125</v>
      </c>
      <c r="E449">
        <f t="shared" si="86"/>
        <v>15</v>
      </c>
      <c r="F449" s="7" t="str">
        <f>VLOOKUP(E449,KeyValues!$A$2:$B1340,2)</f>
        <v>Specific Items</v>
      </c>
      <c r="G449">
        <f t="shared" si="87"/>
        <v>37</v>
      </c>
      <c r="H449" s="7" t="str">
        <f>VLOOKUP($G449,KeyValues!$S$2:$T$64,2)</f>
        <v>Scarf 2</v>
      </c>
      <c r="I449">
        <f t="shared" si="88"/>
        <v>1324</v>
      </c>
      <c r="J449">
        <f t="shared" si="89"/>
        <v>0</v>
      </c>
      <c r="K449" s="8">
        <f>IF(OR($E449=9,$E449=5),VLOOKUP(J449,KeyValues!$D$2:$E$562,2),IF(AND($E449=14,NOT(VLOOKUP(J449,KeyValues!$D$2:$E$562,2) = 0)),"???",0))</f>
        <v>0</v>
      </c>
      <c r="L449">
        <f t="shared" si="90"/>
        <v>0</v>
      </c>
      <c r="M449">
        <f t="shared" si="91"/>
        <v>0</v>
      </c>
      <c r="N449">
        <f t="shared" si="92"/>
        <v>0</v>
      </c>
      <c r="O449">
        <f t="shared" si="93"/>
        <v>0</v>
      </c>
      <c r="P449">
        <f t="shared" si="94"/>
        <v>1</v>
      </c>
      <c r="Q449">
        <f t="shared" si="95"/>
        <v>0</v>
      </c>
      <c r="R449" t="str">
        <f t="shared" si="96"/>
        <v>00000001</v>
      </c>
      <c r="S449">
        <f t="shared" si="97"/>
        <v>1</v>
      </c>
    </row>
    <row r="450" spans="1:19" x14ac:dyDescent="0.25">
      <c r="A450" t="s">
        <v>1338</v>
      </c>
      <c r="B450" s="5" t="str">
        <f>VLOOKUP(I450,KeyValues!$J$2:$K$1401,2)</f>
        <v>Builder Sash</v>
      </c>
      <c r="C450">
        <f t="shared" ref="C450:C513" si="98">HEX2DEC(MID($A450,4,2)&amp;MID($A450,1,2))</f>
        <v>2500</v>
      </c>
      <c r="D450">
        <f t="shared" ref="D450:D513" si="99">HEX2DEC(MID($A450,10,2)&amp;MID($A450,7,2))</f>
        <v>125</v>
      </c>
      <c r="E450">
        <f t="shared" ref="E450:E513" si="100">HEX2DEC(MID($A450,13,2))</f>
        <v>15</v>
      </c>
      <c r="F450" s="7" t="str">
        <f>VLOOKUP(E450,KeyValues!$A$2:$B1355,2)</f>
        <v>Specific Items</v>
      </c>
      <c r="G450">
        <f t="shared" ref="G450:G513" si="101">HEX2DEC(MID($A450,16,2))</f>
        <v>37</v>
      </c>
      <c r="H450" s="7" t="str">
        <f>VLOOKUP($G450,KeyValues!$S$2:$T$64,2)</f>
        <v>Scarf 2</v>
      </c>
      <c r="I450">
        <f t="shared" ref="I450:I513" si="102">HEX2DEC(MID($A450,22,2)&amp;MID($A450,19,2))</f>
        <v>1339</v>
      </c>
      <c r="J450">
        <f t="shared" ref="J450:J513" si="103">HEX2DEC(MID($A450,28,2)&amp;MID($A450,25,2))</f>
        <v>0</v>
      </c>
      <c r="K450" s="8">
        <f>IF(OR($E450=9,$E450=5),VLOOKUP(J450,KeyValues!$D$2:$E$562,2),IF(AND($E450=14,NOT(VLOOKUP(J450,KeyValues!$D$2:$E$562,2) = 0)),"???",0))</f>
        <v>0</v>
      </c>
      <c r="L450">
        <f t="shared" ref="L450:L513" si="104">HEX2DEC(MID($A450,31,2))</f>
        <v>0</v>
      </c>
      <c r="M450">
        <f t="shared" ref="M450:M513" si="105">HEX2DEC(MID($A450,34,2))</f>
        <v>0</v>
      </c>
      <c r="N450">
        <f t="shared" ref="N450:N513" si="106">HEX2DEC(MID($A450,37,2))</f>
        <v>0</v>
      </c>
      <c r="O450">
        <f t="shared" ref="O450:O513" si="107">HEX2DEC(MID($A450,40,2))</f>
        <v>0</v>
      </c>
      <c r="P450">
        <f t="shared" ref="P450:P513" si="108">HEX2DEC(MID($A450,43,2))</f>
        <v>1</v>
      </c>
      <c r="Q450">
        <f t="shared" ref="Q450:Q513" si="109">HEX2DEC(MID($A450,46,2))</f>
        <v>0</v>
      </c>
      <c r="R450" t="str">
        <f t="shared" ref="R450:R513" si="110">DEC2BIN(P450,8)</f>
        <v>00000001</v>
      </c>
      <c r="S450">
        <f t="shared" ref="S450:S513" si="111">VALUE(RIGHT(R450,1))</f>
        <v>1</v>
      </c>
    </row>
    <row r="451" spans="1:19" x14ac:dyDescent="0.25">
      <c r="A451" t="s">
        <v>1348</v>
      </c>
      <c r="B451" s="5" t="str">
        <f>VLOOKUP(I451,KeyValues!$J$2:$K$1401,2)</f>
        <v>Unlucky Sash</v>
      </c>
      <c r="C451">
        <f t="shared" si="98"/>
        <v>2500</v>
      </c>
      <c r="D451">
        <f t="shared" si="99"/>
        <v>125</v>
      </c>
      <c r="E451">
        <f t="shared" si="100"/>
        <v>15</v>
      </c>
      <c r="F451" s="7" t="str">
        <f>VLOOKUP(E451,KeyValues!$A$2:$B1365,2)</f>
        <v>Specific Items</v>
      </c>
      <c r="G451">
        <f t="shared" si="101"/>
        <v>37</v>
      </c>
      <c r="H451" s="7" t="str">
        <f>VLOOKUP($G451,KeyValues!$S$2:$T$64,2)</f>
        <v>Scarf 2</v>
      </c>
      <c r="I451">
        <f t="shared" si="102"/>
        <v>1349</v>
      </c>
      <c r="J451">
        <f t="shared" si="103"/>
        <v>0</v>
      </c>
      <c r="K451" s="8">
        <f>IF(OR($E451=9,$E451=5),VLOOKUP(J451,KeyValues!$D$2:$E$562,2),IF(AND($E451=14,NOT(VLOOKUP(J451,KeyValues!$D$2:$E$562,2) = 0)),"???",0))</f>
        <v>0</v>
      </c>
      <c r="L451">
        <f t="shared" si="104"/>
        <v>0</v>
      </c>
      <c r="M451">
        <f t="shared" si="105"/>
        <v>0</v>
      </c>
      <c r="N451">
        <f t="shared" si="106"/>
        <v>0</v>
      </c>
      <c r="O451">
        <f t="shared" si="107"/>
        <v>0</v>
      </c>
      <c r="P451">
        <f t="shared" si="108"/>
        <v>1</v>
      </c>
      <c r="Q451">
        <f t="shared" si="109"/>
        <v>0</v>
      </c>
      <c r="R451" t="str">
        <f t="shared" si="110"/>
        <v>00000001</v>
      </c>
      <c r="S451">
        <f t="shared" si="111"/>
        <v>1</v>
      </c>
    </row>
    <row r="452" spans="1:19" x14ac:dyDescent="0.25">
      <c r="A452" t="s">
        <v>1155</v>
      </c>
      <c r="B452" s="5" t="str">
        <f>VLOOKUP(I452,KeyValues!$J$2:$K$1401,2)</f>
        <v>Misdrea-Cape</v>
      </c>
      <c r="C452">
        <f t="shared" si="98"/>
        <v>2500</v>
      </c>
      <c r="D452">
        <f t="shared" si="99"/>
        <v>125</v>
      </c>
      <c r="E452">
        <f t="shared" si="100"/>
        <v>15</v>
      </c>
      <c r="F452" s="7" t="str">
        <f>VLOOKUP(E452,KeyValues!$A$2:$B1172,2)</f>
        <v>Specific Items</v>
      </c>
      <c r="G452">
        <f t="shared" si="101"/>
        <v>37</v>
      </c>
      <c r="H452" s="7" t="str">
        <f>VLOOKUP($G452,KeyValues!$S$2:$T$64,2)</f>
        <v>Scarf 2</v>
      </c>
      <c r="I452">
        <f t="shared" si="102"/>
        <v>1156</v>
      </c>
      <c r="J452">
        <f t="shared" si="103"/>
        <v>0</v>
      </c>
      <c r="K452" s="8">
        <f>IF(OR($E452=9,$E452=5),VLOOKUP(J452,KeyValues!$D$2:$E$562,2),IF(AND($E452=14,NOT(VLOOKUP(J452,KeyValues!$D$2:$E$562,2) = 0)),"???",0))</f>
        <v>0</v>
      </c>
      <c r="L452">
        <f t="shared" si="104"/>
        <v>0</v>
      </c>
      <c r="M452">
        <f t="shared" si="105"/>
        <v>0</v>
      </c>
      <c r="N452">
        <f t="shared" si="106"/>
        <v>3</v>
      </c>
      <c r="O452">
        <f t="shared" si="107"/>
        <v>0</v>
      </c>
      <c r="P452">
        <f t="shared" si="108"/>
        <v>1</v>
      </c>
      <c r="Q452">
        <f t="shared" si="109"/>
        <v>0</v>
      </c>
      <c r="R452" t="str">
        <f t="shared" si="110"/>
        <v>00000001</v>
      </c>
      <c r="S452">
        <f t="shared" si="111"/>
        <v>1</v>
      </c>
    </row>
    <row r="453" spans="1:19" x14ac:dyDescent="0.25">
      <c r="A453" t="s">
        <v>1163</v>
      </c>
      <c r="B453" s="5" t="str">
        <f>VLOOKUP(I453,KeyValues!$J$2:$K$1401,2)</f>
        <v>Snub-Cape</v>
      </c>
      <c r="C453">
        <f t="shared" si="98"/>
        <v>2500</v>
      </c>
      <c r="D453">
        <f t="shared" si="99"/>
        <v>125</v>
      </c>
      <c r="E453">
        <f t="shared" si="100"/>
        <v>15</v>
      </c>
      <c r="F453" s="7" t="str">
        <f>VLOOKUP(E453,KeyValues!$A$2:$B1180,2)</f>
        <v>Specific Items</v>
      </c>
      <c r="G453">
        <f t="shared" si="101"/>
        <v>37</v>
      </c>
      <c r="H453" s="7" t="str">
        <f>VLOOKUP($G453,KeyValues!$S$2:$T$64,2)</f>
        <v>Scarf 2</v>
      </c>
      <c r="I453">
        <f t="shared" si="102"/>
        <v>1164</v>
      </c>
      <c r="J453">
        <f t="shared" si="103"/>
        <v>0</v>
      </c>
      <c r="K453" s="8">
        <f>IF(OR($E453=9,$E453=5),VLOOKUP(J453,KeyValues!$D$2:$E$562,2),IF(AND($E453=14,NOT(VLOOKUP(J453,KeyValues!$D$2:$E$562,2) = 0)),"???",0))</f>
        <v>0</v>
      </c>
      <c r="L453">
        <f t="shared" si="104"/>
        <v>0</v>
      </c>
      <c r="M453">
        <f t="shared" si="105"/>
        <v>0</v>
      </c>
      <c r="N453">
        <f t="shared" si="106"/>
        <v>3</v>
      </c>
      <c r="O453">
        <f t="shared" si="107"/>
        <v>0</v>
      </c>
      <c r="P453">
        <f t="shared" si="108"/>
        <v>1</v>
      </c>
      <c r="Q453">
        <f t="shared" si="109"/>
        <v>0</v>
      </c>
      <c r="R453" t="str">
        <f t="shared" si="110"/>
        <v>00000001</v>
      </c>
      <c r="S453">
        <f t="shared" si="111"/>
        <v>1</v>
      </c>
    </row>
    <row r="454" spans="1:19" x14ac:dyDescent="0.25">
      <c r="A454" t="s">
        <v>1273</v>
      </c>
      <c r="B454" s="5" t="str">
        <f>VLOOKUP(I454,KeyValues!$J$2:$K$1401,2)</f>
        <v>Shuppet Cape</v>
      </c>
      <c r="C454">
        <f t="shared" si="98"/>
        <v>2500</v>
      </c>
      <c r="D454">
        <f t="shared" si="99"/>
        <v>125</v>
      </c>
      <c r="E454">
        <f t="shared" si="100"/>
        <v>15</v>
      </c>
      <c r="F454" s="7" t="str">
        <f>VLOOKUP(E454,KeyValues!$A$2:$B1290,2)</f>
        <v>Specific Items</v>
      </c>
      <c r="G454">
        <f t="shared" si="101"/>
        <v>37</v>
      </c>
      <c r="H454" s="7" t="str">
        <f>VLOOKUP($G454,KeyValues!$S$2:$T$64,2)</f>
        <v>Scarf 2</v>
      </c>
      <c r="I454">
        <f t="shared" si="102"/>
        <v>1274</v>
      </c>
      <c r="J454">
        <f t="shared" si="103"/>
        <v>0</v>
      </c>
      <c r="K454" s="8">
        <f>IF(OR($E454=9,$E454=5),VLOOKUP(J454,KeyValues!$D$2:$E$562,2),IF(AND($E454=14,NOT(VLOOKUP(J454,KeyValues!$D$2:$E$562,2) = 0)),"???",0))</f>
        <v>0</v>
      </c>
      <c r="L454">
        <f t="shared" si="104"/>
        <v>0</v>
      </c>
      <c r="M454">
        <f t="shared" si="105"/>
        <v>0</v>
      </c>
      <c r="N454">
        <f t="shared" si="106"/>
        <v>3</v>
      </c>
      <c r="O454">
        <f t="shared" si="107"/>
        <v>0</v>
      </c>
      <c r="P454">
        <f t="shared" si="108"/>
        <v>1</v>
      </c>
      <c r="Q454">
        <f t="shared" si="109"/>
        <v>0</v>
      </c>
      <c r="R454" t="str">
        <f t="shared" si="110"/>
        <v>00000001</v>
      </c>
      <c r="S454">
        <f t="shared" si="111"/>
        <v>1</v>
      </c>
    </row>
    <row r="455" spans="1:19" x14ac:dyDescent="0.25">
      <c r="A455" t="s">
        <v>1004</v>
      </c>
      <c r="B455" s="5" t="str">
        <f>VLOOKUP(I455,KeyValues!$J$2:$K$1401,2)</f>
        <v>Afire Collar</v>
      </c>
      <c r="C455">
        <f t="shared" si="98"/>
        <v>2500</v>
      </c>
      <c r="D455">
        <f t="shared" si="99"/>
        <v>125</v>
      </c>
      <c r="E455">
        <f t="shared" si="100"/>
        <v>15</v>
      </c>
      <c r="F455" s="7" t="str">
        <f>VLOOKUP(E455,KeyValues!$A$2:$B1021,2)</f>
        <v>Specific Items</v>
      </c>
      <c r="G455">
        <f t="shared" si="101"/>
        <v>37</v>
      </c>
      <c r="H455" s="7" t="str">
        <f>VLOOKUP($G455,KeyValues!$S$2:$T$64,2)</f>
        <v>Scarf 2</v>
      </c>
      <c r="I455">
        <f t="shared" si="102"/>
        <v>1005</v>
      </c>
      <c r="J455">
        <f t="shared" si="103"/>
        <v>0</v>
      </c>
      <c r="K455" s="8">
        <f>IF(OR($E455=9,$E455=5),VLOOKUP(J455,KeyValues!$D$2:$E$562,2),IF(AND($E455=14,NOT(VLOOKUP(J455,KeyValues!$D$2:$E$562,2) = 0)),"???",0))</f>
        <v>0</v>
      </c>
      <c r="L455">
        <f t="shared" si="104"/>
        <v>0</v>
      </c>
      <c r="M455">
        <f t="shared" si="105"/>
        <v>0</v>
      </c>
      <c r="N455">
        <f t="shared" si="106"/>
        <v>11</v>
      </c>
      <c r="O455">
        <f t="shared" si="107"/>
        <v>0</v>
      </c>
      <c r="P455">
        <f t="shared" si="108"/>
        <v>1</v>
      </c>
      <c r="Q455">
        <f t="shared" si="109"/>
        <v>0</v>
      </c>
      <c r="R455" t="str">
        <f t="shared" si="110"/>
        <v>00000001</v>
      </c>
      <c r="S455">
        <f t="shared" si="111"/>
        <v>1</v>
      </c>
    </row>
    <row r="456" spans="1:19" x14ac:dyDescent="0.25">
      <c r="A456" t="s">
        <v>1127</v>
      </c>
      <c r="B456" s="5" t="str">
        <f>VLOOKUP(I456,KeyValues!$J$2:$K$1401,2)</f>
        <v>Body Collar</v>
      </c>
      <c r="C456">
        <f t="shared" si="98"/>
        <v>2500</v>
      </c>
      <c r="D456">
        <f t="shared" si="99"/>
        <v>125</v>
      </c>
      <c r="E456">
        <f t="shared" si="100"/>
        <v>15</v>
      </c>
      <c r="F456" s="7" t="str">
        <f>VLOOKUP(E456,KeyValues!$A$2:$B1144,2)</f>
        <v>Specific Items</v>
      </c>
      <c r="G456">
        <f t="shared" si="101"/>
        <v>37</v>
      </c>
      <c r="H456" s="7" t="str">
        <f>VLOOKUP($G456,KeyValues!$S$2:$T$64,2)</f>
        <v>Scarf 2</v>
      </c>
      <c r="I456">
        <f t="shared" si="102"/>
        <v>1128</v>
      </c>
      <c r="J456">
        <f t="shared" si="103"/>
        <v>0</v>
      </c>
      <c r="K456" s="8">
        <f>IF(OR($E456=9,$E456=5),VLOOKUP(J456,KeyValues!$D$2:$E$562,2),IF(AND($E456=14,NOT(VLOOKUP(J456,KeyValues!$D$2:$E$562,2) = 0)),"???",0))</f>
        <v>0</v>
      </c>
      <c r="L456">
        <f t="shared" si="104"/>
        <v>0</v>
      </c>
      <c r="M456">
        <f t="shared" si="105"/>
        <v>0</v>
      </c>
      <c r="N456">
        <f t="shared" si="106"/>
        <v>11</v>
      </c>
      <c r="O456">
        <f t="shared" si="107"/>
        <v>0</v>
      </c>
      <c r="P456">
        <f t="shared" si="108"/>
        <v>1</v>
      </c>
      <c r="Q456">
        <f t="shared" si="109"/>
        <v>0</v>
      </c>
      <c r="R456" t="str">
        <f t="shared" si="110"/>
        <v>00000001</v>
      </c>
      <c r="S456">
        <f t="shared" si="111"/>
        <v>1</v>
      </c>
    </row>
    <row r="457" spans="1:19" x14ac:dyDescent="0.25">
      <c r="A457" t="s">
        <v>1012</v>
      </c>
      <c r="B457" s="5" t="str">
        <f>VLOOKUP(I457,KeyValues!$J$2:$K$1401,2)</f>
        <v>Armor Scarf</v>
      </c>
      <c r="C457">
        <f t="shared" si="98"/>
        <v>2500</v>
      </c>
      <c r="D457">
        <f t="shared" si="99"/>
        <v>125</v>
      </c>
      <c r="E457">
        <f t="shared" si="100"/>
        <v>15</v>
      </c>
      <c r="F457" s="7" t="str">
        <f>VLOOKUP(E457,KeyValues!$A$2:$B1029,2)</f>
        <v>Specific Items</v>
      </c>
      <c r="G457">
        <f t="shared" si="101"/>
        <v>37</v>
      </c>
      <c r="H457" s="7" t="str">
        <f>VLOOKUP($G457,KeyValues!$S$2:$T$64,2)</f>
        <v>Scarf 2</v>
      </c>
      <c r="I457">
        <f t="shared" si="102"/>
        <v>1013</v>
      </c>
      <c r="J457">
        <f t="shared" si="103"/>
        <v>0</v>
      </c>
      <c r="K457" s="8">
        <f>IF(OR($E457=9,$E457=5),VLOOKUP(J457,KeyValues!$D$2:$E$562,2),IF(AND($E457=14,NOT(VLOOKUP(J457,KeyValues!$D$2:$E$562,2) = 0)),"???",0))</f>
        <v>0</v>
      </c>
      <c r="L457">
        <f t="shared" si="104"/>
        <v>0</v>
      </c>
      <c r="M457">
        <f t="shared" si="105"/>
        <v>0</v>
      </c>
      <c r="N457">
        <f t="shared" si="106"/>
        <v>12</v>
      </c>
      <c r="O457">
        <f t="shared" si="107"/>
        <v>0</v>
      </c>
      <c r="P457">
        <f t="shared" si="108"/>
        <v>1</v>
      </c>
      <c r="Q457">
        <f t="shared" si="109"/>
        <v>0</v>
      </c>
      <c r="R457" t="str">
        <f t="shared" si="110"/>
        <v>00000001</v>
      </c>
      <c r="S457">
        <f t="shared" si="111"/>
        <v>1</v>
      </c>
    </row>
    <row r="458" spans="1:19" x14ac:dyDescent="0.25">
      <c r="A458" t="s">
        <v>1017</v>
      </c>
      <c r="B458" s="5" t="str">
        <f>VLOOKUP(I458,KeyValues!$J$2:$K$1401,2)</f>
        <v>Kakuna Scarf</v>
      </c>
      <c r="C458">
        <f t="shared" si="98"/>
        <v>2500</v>
      </c>
      <c r="D458">
        <f t="shared" si="99"/>
        <v>125</v>
      </c>
      <c r="E458">
        <f t="shared" si="100"/>
        <v>15</v>
      </c>
      <c r="F458" s="7" t="str">
        <f>VLOOKUP(E458,KeyValues!$A$2:$B1034,2)</f>
        <v>Specific Items</v>
      </c>
      <c r="G458">
        <f t="shared" si="101"/>
        <v>37</v>
      </c>
      <c r="H458" s="7" t="str">
        <f>VLOOKUP($G458,KeyValues!$S$2:$T$64,2)</f>
        <v>Scarf 2</v>
      </c>
      <c r="I458">
        <f t="shared" si="102"/>
        <v>1018</v>
      </c>
      <c r="J458">
        <f t="shared" si="103"/>
        <v>0</v>
      </c>
      <c r="K458" s="8">
        <f>IF(OR($E458=9,$E458=5),VLOOKUP(J458,KeyValues!$D$2:$E$562,2),IF(AND($E458=14,NOT(VLOOKUP(J458,KeyValues!$D$2:$E$562,2) = 0)),"???",0))</f>
        <v>0</v>
      </c>
      <c r="L458">
        <f t="shared" si="104"/>
        <v>0</v>
      </c>
      <c r="M458">
        <f t="shared" si="105"/>
        <v>0</v>
      </c>
      <c r="N458">
        <f t="shared" si="106"/>
        <v>12</v>
      </c>
      <c r="O458">
        <f t="shared" si="107"/>
        <v>0</v>
      </c>
      <c r="P458">
        <f t="shared" si="108"/>
        <v>1</v>
      </c>
      <c r="Q458">
        <f t="shared" si="109"/>
        <v>0</v>
      </c>
      <c r="R458" t="str">
        <f t="shared" si="110"/>
        <v>00000001</v>
      </c>
      <c r="S458">
        <f t="shared" si="111"/>
        <v>1</v>
      </c>
    </row>
    <row r="459" spans="1:19" x14ac:dyDescent="0.25">
      <c r="A459" t="s">
        <v>1018</v>
      </c>
      <c r="B459" s="5" t="str">
        <f>VLOOKUP(I459,KeyValues!$J$2:$K$1401,2)</f>
        <v>Charge Scarf</v>
      </c>
      <c r="C459">
        <f t="shared" si="98"/>
        <v>2500</v>
      </c>
      <c r="D459">
        <f t="shared" si="99"/>
        <v>125</v>
      </c>
      <c r="E459">
        <f t="shared" si="100"/>
        <v>15</v>
      </c>
      <c r="F459" s="7" t="str">
        <f>VLOOKUP(E459,KeyValues!$A$2:$B1035,2)</f>
        <v>Specific Items</v>
      </c>
      <c r="G459">
        <f t="shared" si="101"/>
        <v>37</v>
      </c>
      <c r="H459" s="7" t="str">
        <f>VLOOKUP($G459,KeyValues!$S$2:$T$64,2)</f>
        <v>Scarf 2</v>
      </c>
      <c r="I459">
        <f t="shared" si="102"/>
        <v>1019</v>
      </c>
      <c r="J459">
        <f t="shared" si="103"/>
        <v>0</v>
      </c>
      <c r="K459" s="8">
        <f>IF(OR($E459=9,$E459=5),VLOOKUP(J459,KeyValues!$D$2:$E$562,2),IF(AND($E459=14,NOT(VLOOKUP(J459,KeyValues!$D$2:$E$562,2) = 0)),"???",0))</f>
        <v>0</v>
      </c>
      <c r="L459">
        <f t="shared" si="104"/>
        <v>0</v>
      </c>
      <c r="M459">
        <f t="shared" si="105"/>
        <v>0</v>
      </c>
      <c r="N459">
        <f t="shared" si="106"/>
        <v>12</v>
      </c>
      <c r="O459">
        <f t="shared" si="107"/>
        <v>0</v>
      </c>
      <c r="P459">
        <f t="shared" si="108"/>
        <v>1</v>
      </c>
      <c r="Q459">
        <f t="shared" si="109"/>
        <v>0</v>
      </c>
      <c r="R459" t="str">
        <f t="shared" si="110"/>
        <v>00000001</v>
      </c>
      <c r="S459">
        <f t="shared" si="111"/>
        <v>1</v>
      </c>
    </row>
    <row r="460" spans="1:19" x14ac:dyDescent="0.25">
      <c r="A460" t="s">
        <v>1020</v>
      </c>
      <c r="B460" s="5" t="str">
        <f>VLOOKUP(I460,KeyValues!$J$2:$K$1401,2)</f>
        <v>Pidgeo-Scarf</v>
      </c>
      <c r="C460">
        <f t="shared" si="98"/>
        <v>2500</v>
      </c>
      <c r="D460">
        <f t="shared" si="99"/>
        <v>125</v>
      </c>
      <c r="E460">
        <f t="shared" si="100"/>
        <v>15</v>
      </c>
      <c r="F460" s="7" t="str">
        <f>VLOOKUP(E460,KeyValues!$A$2:$B1037,2)</f>
        <v>Specific Items</v>
      </c>
      <c r="G460">
        <f t="shared" si="101"/>
        <v>37</v>
      </c>
      <c r="H460" s="7" t="str">
        <f>VLOOKUP($G460,KeyValues!$S$2:$T$64,2)</f>
        <v>Scarf 2</v>
      </c>
      <c r="I460">
        <f t="shared" si="102"/>
        <v>1021</v>
      </c>
      <c r="J460">
        <f t="shared" si="103"/>
        <v>0</v>
      </c>
      <c r="K460" s="8">
        <f>IF(OR($E460=9,$E460=5),VLOOKUP(J460,KeyValues!$D$2:$E$562,2),IF(AND($E460=14,NOT(VLOOKUP(J460,KeyValues!$D$2:$E$562,2) = 0)),"???",0))</f>
        <v>0</v>
      </c>
      <c r="L460">
        <f t="shared" si="104"/>
        <v>0</v>
      </c>
      <c r="M460">
        <f t="shared" si="105"/>
        <v>0</v>
      </c>
      <c r="N460">
        <f t="shared" si="106"/>
        <v>12</v>
      </c>
      <c r="O460">
        <f t="shared" si="107"/>
        <v>0</v>
      </c>
      <c r="P460">
        <f t="shared" si="108"/>
        <v>1</v>
      </c>
      <c r="Q460">
        <f t="shared" si="109"/>
        <v>0</v>
      </c>
      <c r="R460" t="str">
        <f t="shared" si="110"/>
        <v>00000001</v>
      </c>
      <c r="S460">
        <f t="shared" si="111"/>
        <v>1</v>
      </c>
    </row>
    <row r="461" spans="1:19" x14ac:dyDescent="0.25">
      <c r="A461" t="s">
        <v>1022</v>
      </c>
      <c r="B461" s="5" t="str">
        <f>VLOOKUP(I461,KeyValues!$J$2:$K$1401,2)</f>
        <v>Ratta-Scarf</v>
      </c>
      <c r="C461">
        <f t="shared" si="98"/>
        <v>2500</v>
      </c>
      <c r="D461">
        <f t="shared" si="99"/>
        <v>125</v>
      </c>
      <c r="E461">
        <f t="shared" si="100"/>
        <v>15</v>
      </c>
      <c r="F461" s="7" t="str">
        <f>VLOOKUP(E461,KeyValues!$A$2:$B1039,2)</f>
        <v>Specific Items</v>
      </c>
      <c r="G461">
        <f t="shared" si="101"/>
        <v>37</v>
      </c>
      <c r="H461" s="7" t="str">
        <f>VLOOKUP($G461,KeyValues!$S$2:$T$64,2)</f>
        <v>Scarf 2</v>
      </c>
      <c r="I461">
        <f t="shared" si="102"/>
        <v>1023</v>
      </c>
      <c r="J461">
        <f t="shared" si="103"/>
        <v>0</v>
      </c>
      <c r="K461" s="8">
        <f>IF(OR($E461=9,$E461=5),VLOOKUP(J461,KeyValues!$D$2:$E$562,2),IF(AND($E461=14,NOT(VLOOKUP(J461,KeyValues!$D$2:$E$562,2) = 0)),"???",0))</f>
        <v>0</v>
      </c>
      <c r="L461">
        <f t="shared" si="104"/>
        <v>0</v>
      </c>
      <c r="M461">
        <f t="shared" si="105"/>
        <v>0</v>
      </c>
      <c r="N461">
        <f t="shared" si="106"/>
        <v>12</v>
      </c>
      <c r="O461">
        <f t="shared" si="107"/>
        <v>0</v>
      </c>
      <c r="P461">
        <f t="shared" si="108"/>
        <v>1</v>
      </c>
      <c r="Q461">
        <f t="shared" si="109"/>
        <v>0</v>
      </c>
      <c r="R461" t="str">
        <f t="shared" si="110"/>
        <v>00000001</v>
      </c>
      <c r="S461">
        <f t="shared" si="111"/>
        <v>1</v>
      </c>
    </row>
    <row r="462" spans="1:19" x14ac:dyDescent="0.25">
      <c r="A462" t="s">
        <v>1025</v>
      </c>
      <c r="B462" s="5" t="str">
        <f>VLOOKUP(I462,KeyValues!$J$2:$K$1401,2)</f>
        <v>Wing Scarf</v>
      </c>
      <c r="C462">
        <f t="shared" si="98"/>
        <v>2500</v>
      </c>
      <c r="D462">
        <f t="shared" si="99"/>
        <v>125</v>
      </c>
      <c r="E462">
        <f t="shared" si="100"/>
        <v>15</v>
      </c>
      <c r="F462" s="7" t="str">
        <f>VLOOKUP(E462,KeyValues!$A$2:$B1042,2)</f>
        <v>Specific Items</v>
      </c>
      <c r="G462">
        <f t="shared" si="101"/>
        <v>37</v>
      </c>
      <c r="H462" s="7" t="str">
        <f>VLOOKUP($G462,KeyValues!$S$2:$T$64,2)</f>
        <v>Scarf 2</v>
      </c>
      <c r="I462">
        <f t="shared" si="102"/>
        <v>1026</v>
      </c>
      <c r="J462">
        <f t="shared" si="103"/>
        <v>0</v>
      </c>
      <c r="K462" s="8">
        <f>IF(OR($E462=9,$E462=5),VLOOKUP(J462,KeyValues!$D$2:$E$562,2),IF(AND($E462=14,NOT(VLOOKUP(J462,KeyValues!$D$2:$E$562,2) = 0)),"???",0))</f>
        <v>0</v>
      </c>
      <c r="L462">
        <f t="shared" si="104"/>
        <v>0</v>
      </c>
      <c r="M462">
        <f t="shared" si="105"/>
        <v>0</v>
      </c>
      <c r="N462">
        <f t="shared" si="106"/>
        <v>12</v>
      </c>
      <c r="O462">
        <f t="shared" si="107"/>
        <v>0</v>
      </c>
      <c r="P462">
        <f t="shared" si="108"/>
        <v>1</v>
      </c>
      <c r="Q462">
        <f t="shared" si="109"/>
        <v>0</v>
      </c>
      <c r="R462" t="str">
        <f t="shared" si="110"/>
        <v>00000001</v>
      </c>
      <c r="S462">
        <f t="shared" si="111"/>
        <v>1</v>
      </c>
    </row>
    <row r="463" spans="1:19" x14ac:dyDescent="0.25">
      <c r="A463" t="s">
        <v>1028</v>
      </c>
      <c r="B463" s="5" t="str">
        <f>VLOOKUP(I463,KeyValues!$J$2:$K$1401,2)</f>
        <v>Sand-Scarf</v>
      </c>
      <c r="C463">
        <f t="shared" si="98"/>
        <v>2500</v>
      </c>
      <c r="D463">
        <f t="shared" si="99"/>
        <v>125</v>
      </c>
      <c r="E463">
        <f t="shared" si="100"/>
        <v>15</v>
      </c>
      <c r="F463" s="7" t="str">
        <f>VLOOKUP(E463,KeyValues!$A$2:$B1045,2)</f>
        <v>Specific Items</v>
      </c>
      <c r="G463">
        <f t="shared" si="101"/>
        <v>37</v>
      </c>
      <c r="H463" s="7" t="str">
        <f>VLOOKUP($G463,KeyValues!$S$2:$T$64,2)</f>
        <v>Scarf 2</v>
      </c>
      <c r="I463">
        <f t="shared" si="102"/>
        <v>1029</v>
      </c>
      <c r="J463">
        <f t="shared" si="103"/>
        <v>0</v>
      </c>
      <c r="K463" s="8">
        <f>IF(OR($E463=9,$E463=5),VLOOKUP(J463,KeyValues!$D$2:$E$562,2),IF(AND($E463=14,NOT(VLOOKUP(J463,KeyValues!$D$2:$E$562,2) = 0)),"???",0))</f>
        <v>0</v>
      </c>
      <c r="L463">
        <f t="shared" si="104"/>
        <v>0</v>
      </c>
      <c r="M463">
        <f t="shared" si="105"/>
        <v>0</v>
      </c>
      <c r="N463">
        <f t="shared" si="106"/>
        <v>12</v>
      </c>
      <c r="O463">
        <f t="shared" si="107"/>
        <v>0</v>
      </c>
      <c r="P463">
        <f t="shared" si="108"/>
        <v>1</v>
      </c>
      <c r="Q463">
        <f t="shared" si="109"/>
        <v>0</v>
      </c>
      <c r="R463" t="str">
        <f t="shared" si="110"/>
        <v>00000001</v>
      </c>
      <c r="S463">
        <f t="shared" si="111"/>
        <v>1</v>
      </c>
    </row>
    <row r="464" spans="1:19" x14ac:dyDescent="0.25">
      <c r="A464" t="s">
        <v>1030</v>
      </c>
      <c r="B464" s="5" t="str">
        <f>VLOOKUP(I464,KeyValues!$J$2:$K$1401,2)</f>
        <v>Pointy Scarf</v>
      </c>
      <c r="C464">
        <f t="shared" si="98"/>
        <v>2500</v>
      </c>
      <c r="D464">
        <f t="shared" si="99"/>
        <v>125</v>
      </c>
      <c r="E464">
        <f t="shared" si="100"/>
        <v>15</v>
      </c>
      <c r="F464" s="7" t="str">
        <f>VLOOKUP(E464,KeyValues!$A$2:$B1047,2)</f>
        <v>Specific Items</v>
      </c>
      <c r="G464">
        <f t="shared" si="101"/>
        <v>37</v>
      </c>
      <c r="H464" s="7" t="str">
        <f>VLOOKUP($G464,KeyValues!$S$2:$T$64,2)</f>
        <v>Scarf 2</v>
      </c>
      <c r="I464">
        <f t="shared" si="102"/>
        <v>1031</v>
      </c>
      <c r="J464">
        <f t="shared" si="103"/>
        <v>0</v>
      </c>
      <c r="K464" s="8">
        <f>IF(OR($E464=9,$E464=5),VLOOKUP(J464,KeyValues!$D$2:$E$562,2),IF(AND($E464=14,NOT(VLOOKUP(J464,KeyValues!$D$2:$E$562,2) = 0)),"???",0))</f>
        <v>0</v>
      </c>
      <c r="L464">
        <f t="shared" si="104"/>
        <v>0</v>
      </c>
      <c r="M464">
        <f t="shared" si="105"/>
        <v>0</v>
      </c>
      <c r="N464">
        <f t="shared" si="106"/>
        <v>12</v>
      </c>
      <c r="O464">
        <f t="shared" si="107"/>
        <v>0</v>
      </c>
      <c r="P464">
        <f t="shared" si="108"/>
        <v>1</v>
      </c>
      <c r="Q464">
        <f t="shared" si="109"/>
        <v>0</v>
      </c>
      <c r="R464" t="str">
        <f t="shared" si="110"/>
        <v>00000001</v>
      </c>
      <c r="S464">
        <f t="shared" si="111"/>
        <v>1</v>
      </c>
    </row>
    <row r="465" spans="1:19" x14ac:dyDescent="0.25">
      <c r="A465" t="s">
        <v>1031</v>
      </c>
      <c r="B465" s="5" t="str">
        <f>VLOOKUP(I465,KeyValues!$J$2:$K$1401,2)</f>
        <v>Return Scarf</v>
      </c>
      <c r="C465">
        <f t="shared" si="98"/>
        <v>2500</v>
      </c>
      <c r="D465">
        <f t="shared" si="99"/>
        <v>125</v>
      </c>
      <c r="E465">
        <f t="shared" si="100"/>
        <v>15</v>
      </c>
      <c r="F465" s="7" t="str">
        <f>VLOOKUP(E465,KeyValues!$A$2:$B1048,2)</f>
        <v>Specific Items</v>
      </c>
      <c r="G465">
        <f t="shared" si="101"/>
        <v>37</v>
      </c>
      <c r="H465" s="7" t="str">
        <f>VLOOKUP($G465,KeyValues!$S$2:$T$64,2)</f>
        <v>Scarf 2</v>
      </c>
      <c r="I465">
        <f t="shared" si="102"/>
        <v>1032</v>
      </c>
      <c r="J465">
        <f t="shared" si="103"/>
        <v>0</v>
      </c>
      <c r="K465" s="8">
        <f>IF(OR($E465=9,$E465=5),VLOOKUP(J465,KeyValues!$D$2:$E$562,2),IF(AND($E465=14,NOT(VLOOKUP(J465,KeyValues!$D$2:$E$562,2) = 0)),"???",0))</f>
        <v>0</v>
      </c>
      <c r="L465">
        <f t="shared" si="104"/>
        <v>0</v>
      </c>
      <c r="M465">
        <f t="shared" si="105"/>
        <v>0</v>
      </c>
      <c r="N465">
        <f t="shared" si="106"/>
        <v>12</v>
      </c>
      <c r="O465">
        <f t="shared" si="107"/>
        <v>0</v>
      </c>
      <c r="P465">
        <f t="shared" si="108"/>
        <v>1</v>
      </c>
      <c r="Q465">
        <f t="shared" si="109"/>
        <v>0</v>
      </c>
      <c r="R465" t="str">
        <f t="shared" si="110"/>
        <v>00000001</v>
      </c>
      <c r="S465">
        <f t="shared" si="111"/>
        <v>1</v>
      </c>
    </row>
    <row r="466" spans="1:19" x14ac:dyDescent="0.25">
      <c r="A466" t="s">
        <v>1033</v>
      </c>
      <c r="B466" s="5" t="str">
        <f>VLOOKUP(I466,KeyValues!$J$2:$K$1401,2)</f>
        <v>Halve Scarf</v>
      </c>
      <c r="C466">
        <f t="shared" si="98"/>
        <v>2500</v>
      </c>
      <c r="D466">
        <f t="shared" si="99"/>
        <v>125</v>
      </c>
      <c r="E466">
        <f t="shared" si="100"/>
        <v>15</v>
      </c>
      <c r="F466" s="7" t="str">
        <f>VLOOKUP(E466,KeyValues!$A$2:$B1050,2)</f>
        <v>Specific Items</v>
      </c>
      <c r="G466">
        <f t="shared" si="101"/>
        <v>37</v>
      </c>
      <c r="H466" s="7" t="str">
        <f>VLOOKUP($G466,KeyValues!$S$2:$T$64,2)</f>
        <v>Scarf 2</v>
      </c>
      <c r="I466">
        <f t="shared" si="102"/>
        <v>1034</v>
      </c>
      <c r="J466">
        <f t="shared" si="103"/>
        <v>0</v>
      </c>
      <c r="K466" s="8">
        <f>IF(OR($E466=9,$E466=5),VLOOKUP(J466,KeyValues!$D$2:$E$562,2),IF(AND($E466=14,NOT(VLOOKUP(J466,KeyValues!$D$2:$E$562,2) = 0)),"???",0))</f>
        <v>0</v>
      </c>
      <c r="L466">
        <f t="shared" si="104"/>
        <v>0</v>
      </c>
      <c r="M466">
        <f t="shared" si="105"/>
        <v>0</v>
      </c>
      <c r="N466">
        <f t="shared" si="106"/>
        <v>12</v>
      </c>
      <c r="O466">
        <f t="shared" si="107"/>
        <v>0</v>
      </c>
      <c r="P466">
        <f t="shared" si="108"/>
        <v>1</v>
      </c>
      <c r="Q466">
        <f t="shared" si="109"/>
        <v>0</v>
      </c>
      <c r="R466" t="str">
        <f t="shared" si="110"/>
        <v>00000001</v>
      </c>
      <c r="S466">
        <f t="shared" si="111"/>
        <v>1</v>
      </c>
    </row>
    <row r="467" spans="1:19" x14ac:dyDescent="0.25">
      <c r="A467" t="s">
        <v>1034</v>
      </c>
      <c r="B467" s="5" t="str">
        <f>VLOOKUP(I467,KeyValues!$J$2:$K$1401,2)</f>
        <v>Thorny Scarf</v>
      </c>
      <c r="C467">
        <f t="shared" si="98"/>
        <v>2500</v>
      </c>
      <c r="D467">
        <f t="shared" si="99"/>
        <v>125</v>
      </c>
      <c r="E467">
        <f t="shared" si="100"/>
        <v>15</v>
      </c>
      <c r="F467" s="7" t="str">
        <f>VLOOKUP(E467,KeyValues!$A$2:$B1051,2)</f>
        <v>Specific Items</v>
      </c>
      <c r="G467">
        <f t="shared" si="101"/>
        <v>37</v>
      </c>
      <c r="H467" s="7" t="str">
        <f>VLOOKUP($G467,KeyValues!$S$2:$T$64,2)</f>
        <v>Scarf 2</v>
      </c>
      <c r="I467">
        <f t="shared" si="102"/>
        <v>1035</v>
      </c>
      <c r="J467">
        <f t="shared" si="103"/>
        <v>0</v>
      </c>
      <c r="K467" s="8">
        <f>IF(OR($E467=9,$E467=5),VLOOKUP(J467,KeyValues!$D$2:$E$562,2),IF(AND($E467=14,NOT(VLOOKUP(J467,KeyValues!$D$2:$E$562,2) = 0)),"???",0))</f>
        <v>0</v>
      </c>
      <c r="L467">
        <f t="shared" si="104"/>
        <v>0</v>
      </c>
      <c r="M467">
        <f t="shared" si="105"/>
        <v>0</v>
      </c>
      <c r="N467">
        <f t="shared" si="106"/>
        <v>12</v>
      </c>
      <c r="O467">
        <f t="shared" si="107"/>
        <v>0</v>
      </c>
      <c r="P467">
        <f t="shared" si="108"/>
        <v>1</v>
      </c>
      <c r="Q467">
        <f t="shared" si="109"/>
        <v>0</v>
      </c>
      <c r="R467" t="str">
        <f t="shared" si="110"/>
        <v>00000001</v>
      </c>
      <c r="S467">
        <f t="shared" si="111"/>
        <v>1</v>
      </c>
    </row>
    <row r="468" spans="1:19" x14ac:dyDescent="0.25">
      <c r="A468" t="s">
        <v>1037</v>
      </c>
      <c r="B468" s="5" t="str">
        <f>VLOOKUP(I468,KeyValues!$J$2:$K$1401,2)</f>
        <v>Absorb Scarf</v>
      </c>
      <c r="C468">
        <f t="shared" si="98"/>
        <v>2500</v>
      </c>
      <c r="D468">
        <f t="shared" si="99"/>
        <v>125</v>
      </c>
      <c r="E468">
        <f t="shared" si="100"/>
        <v>15</v>
      </c>
      <c r="F468" s="7" t="str">
        <f>VLOOKUP(E468,KeyValues!$A$2:$B1054,2)</f>
        <v>Specific Items</v>
      </c>
      <c r="G468">
        <f t="shared" si="101"/>
        <v>37</v>
      </c>
      <c r="H468" s="7" t="str">
        <f>VLOOKUP($G468,KeyValues!$S$2:$T$64,2)</f>
        <v>Scarf 2</v>
      </c>
      <c r="I468">
        <f t="shared" si="102"/>
        <v>1038</v>
      </c>
      <c r="J468">
        <f t="shared" si="103"/>
        <v>0</v>
      </c>
      <c r="K468" s="8">
        <f>IF(OR($E468=9,$E468=5),VLOOKUP(J468,KeyValues!$D$2:$E$562,2),IF(AND($E468=14,NOT(VLOOKUP(J468,KeyValues!$D$2:$E$562,2) = 0)),"???",0))</f>
        <v>0</v>
      </c>
      <c r="L468">
        <f t="shared" si="104"/>
        <v>0</v>
      </c>
      <c r="M468">
        <f t="shared" si="105"/>
        <v>0</v>
      </c>
      <c r="N468">
        <f t="shared" si="106"/>
        <v>12</v>
      </c>
      <c r="O468">
        <f t="shared" si="107"/>
        <v>0</v>
      </c>
      <c r="P468">
        <f t="shared" si="108"/>
        <v>1</v>
      </c>
      <c r="Q468">
        <f t="shared" si="109"/>
        <v>0</v>
      </c>
      <c r="R468" t="str">
        <f t="shared" si="110"/>
        <v>00000001</v>
      </c>
      <c r="S468">
        <f t="shared" si="111"/>
        <v>1</v>
      </c>
    </row>
    <row r="469" spans="1:19" x14ac:dyDescent="0.25">
      <c r="A469" t="s">
        <v>1040</v>
      </c>
      <c r="B469" s="5" t="str">
        <f>VLOOKUP(I469,KeyValues!$J$2:$K$1401,2)</f>
        <v>Aroma Scarf</v>
      </c>
      <c r="C469">
        <f t="shared" si="98"/>
        <v>2500</v>
      </c>
      <c r="D469">
        <f t="shared" si="99"/>
        <v>125</v>
      </c>
      <c r="E469">
        <f t="shared" si="100"/>
        <v>15</v>
      </c>
      <c r="F469" s="7" t="str">
        <f>VLOOKUP(E469,KeyValues!$A$2:$B1057,2)</f>
        <v>Specific Items</v>
      </c>
      <c r="G469">
        <f t="shared" si="101"/>
        <v>37</v>
      </c>
      <c r="H469" s="7" t="str">
        <f>VLOOKUP($G469,KeyValues!$S$2:$T$64,2)</f>
        <v>Scarf 2</v>
      </c>
      <c r="I469">
        <f t="shared" si="102"/>
        <v>1041</v>
      </c>
      <c r="J469">
        <f t="shared" si="103"/>
        <v>0</v>
      </c>
      <c r="K469" s="8">
        <f>IF(OR($E469=9,$E469=5),VLOOKUP(J469,KeyValues!$D$2:$E$562,2),IF(AND($E469=14,NOT(VLOOKUP(J469,KeyValues!$D$2:$E$562,2) = 0)),"???",0))</f>
        <v>0</v>
      </c>
      <c r="L469">
        <f t="shared" si="104"/>
        <v>0</v>
      </c>
      <c r="M469">
        <f t="shared" si="105"/>
        <v>0</v>
      </c>
      <c r="N469">
        <f t="shared" si="106"/>
        <v>12</v>
      </c>
      <c r="O469">
        <f t="shared" si="107"/>
        <v>0</v>
      </c>
      <c r="P469">
        <f t="shared" si="108"/>
        <v>1</v>
      </c>
      <c r="Q469">
        <f t="shared" si="109"/>
        <v>0</v>
      </c>
      <c r="R469" t="str">
        <f t="shared" si="110"/>
        <v>00000001</v>
      </c>
      <c r="S469">
        <f t="shared" si="111"/>
        <v>1</v>
      </c>
    </row>
    <row r="470" spans="1:19" x14ac:dyDescent="0.25">
      <c r="A470" t="s">
        <v>1041</v>
      </c>
      <c r="B470" s="5" t="str">
        <f>VLOOKUP(I470,KeyValues!$J$2:$K$1401,2)</f>
        <v>Moving Scarf</v>
      </c>
      <c r="C470">
        <f t="shared" si="98"/>
        <v>2500</v>
      </c>
      <c r="D470">
        <f t="shared" si="99"/>
        <v>125</v>
      </c>
      <c r="E470">
        <f t="shared" si="100"/>
        <v>15</v>
      </c>
      <c r="F470" s="7" t="str">
        <f>VLOOKUP(E470,KeyValues!$A$2:$B1058,2)</f>
        <v>Specific Items</v>
      </c>
      <c r="G470">
        <f t="shared" si="101"/>
        <v>37</v>
      </c>
      <c r="H470" s="7" t="str">
        <f>VLOOKUP($G470,KeyValues!$S$2:$T$64,2)</f>
        <v>Scarf 2</v>
      </c>
      <c r="I470">
        <f t="shared" si="102"/>
        <v>1042</v>
      </c>
      <c r="J470">
        <f t="shared" si="103"/>
        <v>0</v>
      </c>
      <c r="K470" s="8">
        <f>IF(OR($E470=9,$E470=5),VLOOKUP(J470,KeyValues!$D$2:$E$562,2),IF(AND($E470=14,NOT(VLOOKUP(J470,KeyValues!$D$2:$E$562,2) = 0)),"???",0))</f>
        <v>0</v>
      </c>
      <c r="L470">
        <f t="shared" si="104"/>
        <v>0</v>
      </c>
      <c r="M470">
        <f t="shared" si="105"/>
        <v>0</v>
      </c>
      <c r="N470">
        <f t="shared" si="106"/>
        <v>12</v>
      </c>
      <c r="O470">
        <f t="shared" si="107"/>
        <v>0</v>
      </c>
      <c r="P470">
        <f t="shared" si="108"/>
        <v>1</v>
      </c>
      <c r="Q470">
        <f t="shared" si="109"/>
        <v>0</v>
      </c>
      <c r="R470" t="str">
        <f t="shared" si="110"/>
        <v>00000001</v>
      </c>
      <c r="S470">
        <f t="shared" si="111"/>
        <v>1</v>
      </c>
    </row>
    <row r="471" spans="1:19" x14ac:dyDescent="0.25">
      <c r="A471" t="s">
        <v>1048</v>
      </c>
      <c r="B471" s="5" t="str">
        <f>VLOOKUP(I471,KeyValues!$J$2:$K$1401,2)</f>
        <v>Paddle Scarf</v>
      </c>
      <c r="C471">
        <f t="shared" si="98"/>
        <v>2500</v>
      </c>
      <c r="D471">
        <f t="shared" si="99"/>
        <v>125</v>
      </c>
      <c r="E471">
        <f t="shared" si="100"/>
        <v>15</v>
      </c>
      <c r="F471" s="7" t="str">
        <f>VLOOKUP(E471,KeyValues!$A$2:$B1065,2)</f>
        <v>Specific Items</v>
      </c>
      <c r="G471">
        <f t="shared" si="101"/>
        <v>37</v>
      </c>
      <c r="H471" s="7" t="str">
        <f>VLOOKUP($G471,KeyValues!$S$2:$T$64,2)</f>
        <v>Scarf 2</v>
      </c>
      <c r="I471">
        <f t="shared" si="102"/>
        <v>1049</v>
      </c>
      <c r="J471">
        <f t="shared" si="103"/>
        <v>0</v>
      </c>
      <c r="K471" s="8">
        <f>IF(OR($E471=9,$E471=5),VLOOKUP(J471,KeyValues!$D$2:$E$562,2),IF(AND($E471=14,NOT(VLOOKUP(J471,KeyValues!$D$2:$E$562,2) = 0)),"???",0))</f>
        <v>0</v>
      </c>
      <c r="L471">
        <f t="shared" si="104"/>
        <v>0</v>
      </c>
      <c r="M471">
        <f t="shared" si="105"/>
        <v>0</v>
      </c>
      <c r="N471">
        <f t="shared" si="106"/>
        <v>12</v>
      </c>
      <c r="O471">
        <f t="shared" si="107"/>
        <v>0</v>
      </c>
      <c r="P471">
        <f t="shared" si="108"/>
        <v>1</v>
      </c>
      <c r="Q471">
        <f t="shared" si="109"/>
        <v>0</v>
      </c>
      <c r="R471" t="str">
        <f t="shared" si="110"/>
        <v>00000001</v>
      </c>
      <c r="S471">
        <f t="shared" si="111"/>
        <v>1</v>
      </c>
    </row>
    <row r="472" spans="1:19" x14ac:dyDescent="0.25">
      <c r="A472" t="s">
        <v>1051</v>
      </c>
      <c r="B472" s="5" t="str">
        <f>VLOOKUP(I472,KeyValues!$J$2:$K$1401,2)</f>
        <v>Growl-Scarf</v>
      </c>
      <c r="C472">
        <f t="shared" si="98"/>
        <v>2500</v>
      </c>
      <c r="D472">
        <f t="shared" si="99"/>
        <v>125</v>
      </c>
      <c r="E472">
        <f t="shared" si="100"/>
        <v>15</v>
      </c>
      <c r="F472" s="7" t="str">
        <f>VLOOKUP(E472,KeyValues!$A$2:$B1068,2)</f>
        <v>Specific Items</v>
      </c>
      <c r="G472">
        <f t="shared" si="101"/>
        <v>37</v>
      </c>
      <c r="H472" s="7" t="str">
        <f>VLOOKUP($G472,KeyValues!$S$2:$T$64,2)</f>
        <v>Scarf 2</v>
      </c>
      <c r="I472">
        <f t="shared" si="102"/>
        <v>1052</v>
      </c>
      <c r="J472">
        <f t="shared" si="103"/>
        <v>0</v>
      </c>
      <c r="K472" s="8">
        <f>IF(OR($E472=9,$E472=5),VLOOKUP(J472,KeyValues!$D$2:$E$562,2),IF(AND($E472=14,NOT(VLOOKUP(J472,KeyValues!$D$2:$E$562,2) = 0)),"???",0))</f>
        <v>0</v>
      </c>
      <c r="L472">
        <f t="shared" si="104"/>
        <v>0</v>
      </c>
      <c r="M472">
        <f t="shared" si="105"/>
        <v>0</v>
      </c>
      <c r="N472">
        <f t="shared" si="106"/>
        <v>12</v>
      </c>
      <c r="O472">
        <f t="shared" si="107"/>
        <v>0</v>
      </c>
      <c r="P472">
        <f t="shared" si="108"/>
        <v>1</v>
      </c>
      <c r="Q472">
        <f t="shared" si="109"/>
        <v>0</v>
      </c>
      <c r="R472" t="str">
        <f t="shared" si="110"/>
        <v>00000001</v>
      </c>
      <c r="S472">
        <f t="shared" si="111"/>
        <v>1</v>
      </c>
    </row>
    <row r="473" spans="1:19" x14ac:dyDescent="0.25">
      <c r="A473" t="s">
        <v>1063</v>
      </c>
      <c r="B473" s="5" t="str">
        <f>VLOOKUP(I473,KeyValues!$J$2:$K$1401,2)</f>
        <v>Digest Scarf</v>
      </c>
      <c r="C473">
        <f t="shared" si="98"/>
        <v>2500</v>
      </c>
      <c r="D473">
        <f t="shared" si="99"/>
        <v>125</v>
      </c>
      <c r="E473">
        <f t="shared" si="100"/>
        <v>15</v>
      </c>
      <c r="F473" s="7" t="str">
        <f>VLOOKUP(E473,KeyValues!$A$2:$B1080,2)</f>
        <v>Specific Items</v>
      </c>
      <c r="G473">
        <f t="shared" si="101"/>
        <v>37</v>
      </c>
      <c r="H473" s="7" t="str">
        <f>VLOOKUP($G473,KeyValues!$S$2:$T$64,2)</f>
        <v>Scarf 2</v>
      </c>
      <c r="I473">
        <f t="shared" si="102"/>
        <v>1064</v>
      </c>
      <c r="J473">
        <f t="shared" si="103"/>
        <v>0</v>
      </c>
      <c r="K473" s="8">
        <f>IF(OR($E473=9,$E473=5),VLOOKUP(J473,KeyValues!$D$2:$E$562,2),IF(AND($E473=14,NOT(VLOOKUP(J473,KeyValues!$D$2:$E$562,2) = 0)),"???",0))</f>
        <v>0</v>
      </c>
      <c r="L473">
        <f t="shared" si="104"/>
        <v>0</v>
      </c>
      <c r="M473">
        <f t="shared" si="105"/>
        <v>0</v>
      </c>
      <c r="N473">
        <f t="shared" si="106"/>
        <v>12</v>
      </c>
      <c r="O473">
        <f t="shared" si="107"/>
        <v>0</v>
      </c>
      <c r="P473">
        <f t="shared" si="108"/>
        <v>1</v>
      </c>
      <c r="Q473">
        <f t="shared" si="109"/>
        <v>0</v>
      </c>
      <c r="R473" t="str">
        <f t="shared" si="110"/>
        <v>00000001</v>
      </c>
      <c r="S473">
        <f t="shared" si="111"/>
        <v>1</v>
      </c>
    </row>
    <row r="474" spans="1:19" x14ac:dyDescent="0.25">
      <c r="A474" t="s">
        <v>1073</v>
      </c>
      <c r="B474" s="5" t="str">
        <f>VLOOKUP(I474,KeyValues!$J$2:$K$1401,2)</f>
        <v>Slow-Scarf</v>
      </c>
      <c r="C474">
        <f t="shared" si="98"/>
        <v>2500</v>
      </c>
      <c r="D474">
        <f t="shared" si="99"/>
        <v>125</v>
      </c>
      <c r="E474">
        <f t="shared" si="100"/>
        <v>15</v>
      </c>
      <c r="F474" s="7" t="str">
        <f>VLOOKUP(E474,KeyValues!$A$2:$B1090,2)</f>
        <v>Specific Items</v>
      </c>
      <c r="G474">
        <f t="shared" si="101"/>
        <v>37</v>
      </c>
      <c r="H474" s="7" t="str">
        <f>VLOOKUP($G474,KeyValues!$S$2:$T$64,2)</f>
        <v>Scarf 2</v>
      </c>
      <c r="I474">
        <f t="shared" si="102"/>
        <v>1074</v>
      </c>
      <c r="J474">
        <f t="shared" si="103"/>
        <v>0</v>
      </c>
      <c r="K474" s="8">
        <f>IF(OR($E474=9,$E474=5),VLOOKUP(J474,KeyValues!$D$2:$E$562,2),IF(AND($E474=14,NOT(VLOOKUP(J474,KeyValues!$D$2:$E$562,2) = 0)),"???",0))</f>
        <v>0</v>
      </c>
      <c r="L474">
        <f t="shared" si="104"/>
        <v>0</v>
      </c>
      <c r="M474">
        <f t="shared" si="105"/>
        <v>0</v>
      </c>
      <c r="N474">
        <f t="shared" si="106"/>
        <v>12</v>
      </c>
      <c r="O474">
        <f t="shared" si="107"/>
        <v>0</v>
      </c>
      <c r="P474">
        <f t="shared" si="108"/>
        <v>1</v>
      </c>
      <c r="Q474">
        <f t="shared" si="109"/>
        <v>0</v>
      </c>
      <c r="R474" t="str">
        <f t="shared" si="110"/>
        <v>00000001</v>
      </c>
      <c r="S474">
        <f t="shared" si="111"/>
        <v>1</v>
      </c>
    </row>
    <row r="475" spans="1:19" x14ac:dyDescent="0.25">
      <c r="A475" t="s">
        <v>1081</v>
      </c>
      <c r="B475" s="5" t="str">
        <f>VLOOKUP(I475,KeyValues!$J$2:$K$1401,2)</f>
        <v>Grimy Scarf</v>
      </c>
      <c r="C475">
        <f t="shared" si="98"/>
        <v>2500</v>
      </c>
      <c r="D475">
        <f t="shared" si="99"/>
        <v>125</v>
      </c>
      <c r="E475">
        <f t="shared" si="100"/>
        <v>15</v>
      </c>
      <c r="F475" s="7" t="str">
        <f>VLOOKUP(E475,KeyValues!$A$2:$B1098,2)</f>
        <v>Specific Items</v>
      </c>
      <c r="G475">
        <f t="shared" si="101"/>
        <v>37</v>
      </c>
      <c r="H475" s="7" t="str">
        <f>VLOOKUP($G475,KeyValues!$S$2:$T$64,2)</f>
        <v>Scarf 2</v>
      </c>
      <c r="I475">
        <f t="shared" si="102"/>
        <v>1082</v>
      </c>
      <c r="J475">
        <f t="shared" si="103"/>
        <v>0</v>
      </c>
      <c r="K475" s="8">
        <f>IF(OR($E475=9,$E475=5),VLOOKUP(J475,KeyValues!$D$2:$E$562,2),IF(AND($E475=14,NOT(VLOOKUP(J475,KeyValues!$D$2:$E$562,2) = 0)),"???",0))</f>
        <v>0</v>
      </c>
      <c r="L475">
        <f t="shared" si="104"/>
        <v>0</v>
      </c>
      <c r="M475">
        <f t="shared" si="105"/>
        <v>0</v>
      </c>
      <c r="N475">
        <f t="shared" si="106"/>
        <v>12</v>
      </c>
      <c r="O475">
        <f t="shared" si="107"/>
        <v>0</v>
      </c>
      <c r="P475">
        <f t="shared" si="108"/>
        <v>1</v>
      </c>
      <c r="Q475">
        <f t="shared" si="109"/>
        <v>0</v>
      </c>
      <c r="R475" t="str">
        <f t="shared" si="110"/>
        <v>00000001</v>
      </c>
      <c r="S475">
        <f t="shared" si="111"/>
        <v>1</v>
      </c>
    </row>
    <row r="476" spans="1:19" x14ac:dyDescent="0.25">
      <c r="A476" t="s">
        <v>1086</v>
      </c>
      <c r="B476" s="5" t="str">
        <f>VLOOKUP(I476,KeyValues!$J$2:$K$1401,2)</f>
        <v>Slip Scarf</v>
      </c>
      <c r="C476">
        <f t="shared" si="98"/>
        <v>2500</v>
      </c>
      <c r="D476">
        <f t="shared" si="99"/>
        <v>125</v>
      </c>
      <c r="E476">
        <f t="shared" si="100"/>
        <v>15</v>
      </c>
      <c r="F476" s="7" t="str">
        <f>VLOOKUP(E476,KeyValues!$A$2:$B1103,2)</f>
        <v>Specific Items</v>
      </c>
      <c r="G476">
        <f t="shared" si="101"/>
        <v>37</v>
      </c>
      <c r="H476" s="7" t="str">
        <f>VLOOKUP($G476,KeyValues!$S$2:$T$64,2)</f>
        <v>Scarf 2</v>
      </c>
      <c r="I476">
        <f t="shared" si="102"/>
        <v>1087</v>
      </c>
      <c r="J476">
        <f t="shared" si="103"/>
        <v>0</v>
      </c>
      <c r="K476" s="8">
        <f>IF(OR($E476=9,$E476=5),VLOOKUP(J476,KeyValues!$D$2:$E$562,2),IF(AND($E476=14,NOT(VLOOKUP(J476,KeyValues!$D$2:$E$562,2) = 0)),"???",0))</f>
        <v>0</v>
      </c>
      <c r="L476">
        <f t="shared" si="104"/>
        <v>0</v>
      </c>
      <c r="M476">
        <f t="shared" si="105"/>
        <v>0</v>
      </c>
      <c r="N476">
        <f t="shared" si="106"/>
        <v>12</v>
      </c>
      <c r="O476">
        <f t="shared" si="107"/>
        <v>0</v>
      </c>
      <c r="P476">
        <f t="shared" si="108"/>
        <v>1</v>
      </c>
      <c r="Q476">
        <f t="shared" si="109"/>
        <v>0</v>
      </c>
      <c r="R476" t="str">
        <f t="shared" si="110"/>
        <v>00000001</v>
      </c>
      <c r="S476">
        <f t="shared" si="111"/>
        <v>1</v>
      </c>
    </row>
    <row r="477" spans="1:19" x14ac:dyDescent="0.25">
      <c r="A477" t="s">
        <v>1093</v>
      </c>
      <c r="B477" s="5" t="str">
        <f>VLOOKUP(I477,KeyValues!$J$2:$K$1401,2)</f>
        <v>Ball Scarf</v>
      </c>
      <c r="C477">
        <f t="shared" si="98"/>
        <v>2500</v>
      </c>
      <c r="D477">
        <f t="shared" si="99"/>
        <v>125</v>
      </c>
      <c r="E477">
        <f t="shared" si="100"/>
        <v>15</v>
      </c>
      <c r="F477" s="7" t="str">
        <f>VLOOKUP(E477,KeyValues!$A$2:$B1110,2)</f>
        <v>Specific Items</v>
      </c>
      <c r="G477">
        <f t="shared" si="101"/>
        <v>37</v>
      </c>
      <c r="H477" s="7" t="str">
        <f>VLOOKUP($G477,KeyValues!$S$2:$T$64,2)</f>
        <v>Scarf 2</v>
      </c>
      <c r="I477">
        <f t="shared" si="102"/>
        <v>1094</v>
      </c>
      <c r="J477">
        <f t="shared" si="103"/>
        <v>0</v>
      </c>
      <c r="K477" s="8">
        <f>IF(OR($E477=9,$E477=5),VLOOKUP(J477,KeyValues!$D$2:$E$562,2),IF(AND($E477=14,NOT(VLOOKUP(J477,KeyValues!$D$2:$E$562,2) = 0)),"???",0))</f>
        <v>0</v>
      </c>
      <c r="L477">
        <f t="shared" si="104"/>
        <v>0</v>
      </c>
      <c r="M477">
        <f t="shared" si="105"/>
        <v>0</v>
      </c>
      <c r="N477">
        <f t="shared" si="106"/>
        <v>12</v>
      </c>
      <c r="O477">
        <f t="shared" si="107"/>
        <v>0</v>
      </c>
      <c r="P477">
        <f t="shared" si="108"/>
        <v>1</v>
      </c>
      <c r="Q477">
        <f t="shared" si="109"/>
        <v>0</v>
      </c>
      <c r="R477" t="str">
        <f t="shared" si="110"/>
        <v>00000001</v>
      </c>
      <c r="S477">
        <f t="shared" si="111"/>
        <v>1</v>
      </c>
    </row>
    <row r="478" spans="1:19" x14ac:dyDescent="0.25">
      <c r="A478" t="s">
        <v>1095</v>
      </c>
      <c r="B478" s="5" t="str">
        <f>VLOOKUP(I478,KeyValues!$J$2:$K$1401,2)</f>
        <v>Repel Scarf</v>
      </c>
      <c r="C478">
        <f t="shared" si="98"/>
        <v>2500</v>
      </c>
      <c r="D478">
        <f t="shared" si="99"/>
        <v>125</v>
      </c>
      <c r="E478">
        <f t="shared" si="100"/>
        <v>15</v>
      </c>
      <c r="F478" s="7" t="str">
        <f>VLOOKUP(E478,KeyValues!$A$2:$B1112,2)</f>
        <v>Specific Items</v>
      </c>
      <c r="G478">
        <f t="shared" si="101"/>
        <v>37</v>
      </c>
      <c r="H478" s="7" t="str">
        <f>VLOOKUP($G478,KeyValues!$S$2:$T$64,2)</f>
        <v>Scarf 2</v>
      </c>
      <c r="I478">
        <f t="shared" si="102"/>
        <v>1096</v>
      </c>
      <c r="J478">
        <f t="shared" si="103"/>
        <v>0</v>
      </c>
      <c r="K478" s="8">
        <f>IF(OR($E478=9,$E478=5),VLOOKUP(J478,KeyValues!$D$2:$E$562,2),IF(AND($E478=14,NOT(VLOOKUP(J478,KeyValues!$D$2:$E$562,2) = 0)),"???",0))</f>
        <v>0</v>
      </c>
      <c r="L478">
        <f t="shared" si="104"/>
        <v>0</v>
      </c>
      <c r="M478">
        <f t="shared" si="105"/>
        <v>0</v>
      </c>
      <c r="N478">
        <f t="shared" si="106"/>
        <v>12</v>
      </c>
      <c r="O478">
        <f t="shared" si="107"/>
        <v>0</v>
      </c>
      <c r="P478">
        <f t="shared" si="108"/>
        <v>1</v>
      </c>
      <c r="Q478">
        <f t="shared" si="109"/>
        <v>0</v>
      </c>
      <c r="R478" t="str">
        <f t="shared" si="110"/>
        <v>00000001</v>
      </c>
      <c r="S478">
        <f t="shared" si="111"/>
        <v>1</v>
      </c>
    </row>
    <row r="479" spans="1:19" x14ac:dyDescent="0.25">
      <c r="A479" t="s">
        <v>1097</v>
      </c>
      <c r="B479" s="5" t="str">
        <f>VLOOKUP(I479,KeyValues!$J$2:$K$1401,2)</f>
        <v>Cubone Scarf</v>
      </c>
      <c r="C479">
        <f t="shared" si="98"/>
        <v>2500</v>
      </c>
      <c r="D479">
        <f t="shared" si="99"/>
        <v>125</v>
      </c>
      <c r="E479">
        <f t="shared" si="100"/>
        <v>15</v>
      </c>
      <c r="F479" s="7" t="str">
        <f>VLOOKUP(E479,KeyValues!$A$2:$B1114,2)</f>
        <v>Specific Items</v>
      </c>
      <c r="G479">
        <f t="shared" si="101"/>
        <v>37</v>
      </c>
      <c r="H479" s="7" t="str">
        <f>VLOOKUP($G479,KeyValues!$S$2:$T$64,2)</f>
        <v>Scarf 2</v>
      </c>
      <c r="I479">
        <f t="shared" si="102"/>
        <v>1098</v>
      </c>
      <c r="J479">
        <f t="shared" si="103"/>
        <v>0</v>
      </c>
      <c r="K479" s="8">
        <f>IF(OR($E479=9,$E479=5),VLOOKUP(J479,KeyValues!$D$2:$E$562,2),IF(AND($E479=14,NOT(VLOOKUP(J479,KeyValues!$D$2:$E$562,2) = 0)),"???",0))</f>
        <v>0</v>
      </c>
      <c r="L479">
        <f t="shared" si="104"/>
        <v>0</v>
      </c>
      <c r="M479">
        <f t="shared" si="105"/>
        <v>0</v>
      </c>
      <c r="N479">
        <f t="shared" si="106"/>
        <v>12</v>
      </c>
      <c r="O479">
        <f t="shared" si="107"/>
        <v>0</v>
      </c>
      <c r="P479">
        <f t="shared" si="108"/>
        <v>1</v>
      </c>
      <c r="Q479">
        <f t="shared" si="109"/>
        <v>0</v>
      </c>
      <c r="R479" t="str">
        <f t="shared" si="110"/>
        <v>00000001</v>
      </c>
      <c r="S479">
        <f t="shared" si="111"/>
        <v>1</v>
      </c>
    </row>
    <row r="480" spans="1:19" x14ac:dyDescent="0.25">
      <c r="A480" t="s">
        <v>1099</v>
      </c>
      <c r="B480" s="5" t="str">
        <f>VLOOKUP(I480,KeyValues!$J$2:$K$1401,2)</f>
        <v>Licky Scarf</v>
      </c>
      <c r="C480">
        <f t="shared" si="98"/>
        <v>2500</v>
      </c>
      <c r="D480">
        <f t="shared" si="99"/>
        <v>125</v>
      </c>
      <c r="E480">
        <f t="shared" si="100"/>
        <v>15</v>
      </c>
      <c r="F480" s="7" t="str">
        <f>VLOOKUP(E480,KeyValues!$A$2:$B1116,2)</f>
        <v>Specific Items</v>
      </c>
      <c r="G480">
        <f t="shared" si="101"/>
        <v>37</v>
      </c>
      <c r="H480" s="7" t="str">
        <f>VLOOKUP($G480,KeyValues!$S$2:$T$64,2)</f>
        <v>Scarf 2</v>
      </c>
      <c r="I480">
        <f t="shared" si="102"/>
        <v>1100</v>
      </c>
      <c r="J480">
        <f t="shared" si="103"/>
        <v>0</v>
      </c>
      <c r="K480" s="8">
        <f>IF(OR($E480=9,$E480=5),VLOOKUP(J480,KeyValues!$D$2:$E$562,2),IF(AND($E480=14,NOT(VLOOKUP(J480,KeyValues!$D$2:$E$562,2) = 0)),"???",0))</f>
        <v>0</v>
      </c>
      <c r="L480">
        <f t="shared" si="104"/>
        <v>0</v>
      </c>
      <c r="M480">
        <f t="shared" si="105"/>
        <v>0</v>
      </c>
      <c r="N480">
        <f t="shared" si="106"/>
        <v>12</v>
      </c>
      <c r="O480">
        <f t="shared" si="107"/>
        <v>0</v>
      </c>
      <c r="P480">
        <f t="shared" si="108"/>
        <v>1</v>
      </c>
      <c r="Q480">
        <f t="shared" si="109"/>
        <v>0</v>
      </c>
      <c r="R480" t="str">
        <f t="shared" si="110"/>
        <v>00000001</v>
      </c>
      <c r="S480">
        <f t="shared" si="111"/>
        <v>1</v>
      </c>
    </row>
    <row r="481" spans="1:19" x14ac:dyDescent="0.25">
      <c r="A481" t="s">
        <v>1101</v>
      </c>
      <c r="B481" s="5" t="str">
        <f>VLOOKUP(I481,KeyValues!$J$2:$K$1401,2)</f>
        <v>Weez-Scarf</v>
      </c>
      <c r="C481">
        <f t="shared" si="98"/>
        <v>2500</v>
      </c>
      <c r="D481">
        <f t="shared" si="99"/>
        <v>125</v>
      </c>
      <c r="E481">
        <f t="shared" si="100"/>
        <v>15</v>
      </c>
      <c r="F481" s="7" t="str">
        <f>VLOOKUP(E481,KeyValues!$A$2:$B1118,2)</f>
        <v>Specific Items</v>
      </c>
      <c r="G481">
        <f t="shared" si="101"/>
        <v>37</v>
      </c>
      <c r="H481" s="7" t="str">
        <f>VLOOKUP($G481,KeyValues!$S$2:$T$64,2)</f>
        <v>Scarf 2</v>
      </c>
      <c r="I481">
        <f t="shared" si="102"/>
        <v>1102</v>
      </c>
      <c r="J481">
        <f t="shared" si="103"/>
        <v>0</v>
      </c>
      <c r="K481" s="8">
        <f>IF(OR($E481=9,$E481=5),VLOOKUP(J481,KeyValues!$D$2:$E$562,2),IF(AND($E481=14,NOT(VLOOKUP(J481,KeyValues!$D$2:$E$562,2) = 0)),"???",0))</f>
        <v>0</v>
      </c>
      <c r="L481">
        <f t="shared" si="104"/>
        <v>0</v>
      </c>
      <c r="M481">
        <f t="shared" si="105"/>
        <v>0</v>
      </c>
      <c r="N481">
        <f t="shared" si="106"/>
        <v>12</v>
      </c>
      <c r="O481">
        <f t="shared" si="107"/>
        <v>0</v>
      </c>
      <c r="P481">
        <f t="shared" si="108"/>
        <v>1</v>
      </c>
      <c r="Q481">
        <f t="shared" si="109"/>
        <v>0</v>
      </c>
      <c r="R481" t="str">
        <f t="shared" si="110"/>
        <v>00000001</v>
      </c>
      <c r="S481">
        <f t="shared" si="111"/>
        <v>1</v>
      </c>
    </row>
    <row r="482" spans="1:19" x14ac:dyDescent="0.25">
      <c r="A482" t="s">
        <v>1107</v>
      </c>
      <c r="B482" s="5" t="str">
        <f>VLOOKUP(I482,KeyValues!$J$2:$K$1401,2)</f>
        <v>Swirl Scarf</v>
      </c>
      <c r="C482">
        <f t="shared" si="98"/>
        <v>2500</v>
      </c>
      <c r="D482">
        <f t="shared" si="99"/>
        <v>125</v>
      </c>
      <c r="E482">
        <f t="shared" si="100"/>
        <v>15</v>
      </c>
      <c r="F482" s="7" t="str">
        <f>VLOOKUP(E482,KeyValues!$A$2:$B1124,2)</f>
        <v>Specific Items</v>
      </c>
      <c r="G482">
        <f t="shared" si="101"/>
        <v>37</v>
      </c>
      <c r="H482" s="7" t="str">
        <f>VLOOKUP($G482,KeyValues!$S$2:$T$64,2)</f>
        <v>Scarf 2</v>
      </c>
      <c r="I482">
        <f t="shared" si="102"/>
        <v>1108</v>
      </c>
      <c r="J482">
        <f t="shared" si="103"/>
        <v>0</v>
      </c>
      <c r="K482" s="8">
        <f>IF(OR($E482=9,$E482=5),VLOOKUP(J482,KeyValues!$D$2:$E$562,2),IF(AND($E482=14,NOT(VLOOKUP(J482,KeyValues!$D$2:$E$562,2) = 0)),"???",0))</f>
        <v>0</v>
      </c>
      <c r="L482">
        <f t="shared" si="104"/>
        <v>0</v>
      </c>
      <c r="M482">
        <f t="shared" si="105"/>
        <v>0</v>
      </c>
      <c r="N482">
        <f t="shared" si="106"/>
        <v>12</v>
      </c>
      <c r="O482">
        <f t="shared" si="107"/>
        <v>0</v>
      </c>
      <c r="P482">
        <f t="shared" si="108"/>
        <v>1</v>
      </c>
      <c r="Q482">
        <f t="shared" si="109"/>
        <v>0</v>
      </c>
      <c r="R482" t="str">
        <f t="shared" si="110"/>
        <v>00000001</v>
      </c>
      <c r="S482">
        <f t="shared" si="111"/>
        <v>1</v>
      </c>
    </row>
    <row r="483" spans="1:19" x14ac:dyDescent="0.25">
      <c r="A483" t="s">
        <v>1119</v>
      </c>
      <c r="B483" s="5" t="str">
        <f>VLOOKUP(I483,KeyValues!$J$2:$K$1401,2)</f>
        <v>Aged Scarf</v>
      </c>
      <c r="C483">
        <f t="shared" si="98"/>
        <v>2500</v>
      </c>
      <c r="D483">
        <f t="shared" si="99"/>
        <v>125</v>
      </c>
      <c r="E483">
        <f t="shared" si="100"/>
        <v>15</v>
      </c>
      <c r="F483" s="7" t="str">
        <f>VLOOKUP(E483,KeyValues!$A$2:$B1136,2)</f>
        <v>Specific Items</v>
      </c>
      <c r="G483">
        <f t="shared" si="101"/>
        <v>37</v>
      </c>
      <c r="H483" s="7" t="str">
        <f>VLOOKUP($G483,KeyValues!$S$2:$T$64,2)</f>
        <v>Scarf 2</v>
      </c>
      <c r="I483">
        <f t="shared" si="102"/>
        <v>1120</v>
      </c>
      <c r="J483">
        <f t="shared" si="103"/>
        <v>0</v>
      </c>
      <c r="K483" s="8">
        <f>IF(OR($E483=9,$E483=5),VLOOKUP(J483,KeyValues!$D$2:$E$562,2),IF(AND($E483=14,NOT(VLOOKUP(J483,KeyValues!$D$2:$E$562,2) = 0)),"???",0))</f>
        <v>0</v>
      </c>
      <c r="L483">
        <f t="shared" si="104"/>
        <v>0</v>
      </c>
      <c r="M483">
        <f t="shared" si="105"/>
        <v>0</v>
      </c>
      <c r="N483">
        <f t="shared" si="106"/>
        <v>12</v>
      </c>
      <c r="O483">
        <f t="shared" si="107"/>
        <v>0</v>
      </c>
      <c r="P483">
        <f t="shared" si="108"/>
        <v>1</v>
      </c>
      <c r="Q483">
        <f t="shared" si="109"/>
        <v>0</v>
      </c>
      <c r="R483" t="str">
        <f t="shared" si="110"/>
        <v>00000001</v>
      </c>
      <c r="S483">
        <f t="shared" si="111"/>
        <v>1</v>
      </c>
    </row>
    <row r="484" spans="1:19" x14ac:dyDescent="0.25">
      <c r="A484" t="s">
        <v>1132</v>
      </c>
      <c r="B484" s="5" t="str">
        <f>VLOOKUP(I484,KeyValues!$J$2:$K$1401,2)</f>
        <v>Spina-Scarf</v>
      </c>
      <c r="C484">
        <f t="shared" si="98"/>
        <v>2500</v>
      </c>
      <c r="D484">
        <f t="shared" si="99"/>
        <v>125</v>
      </c>
      <c r="E484">
        <f t="shared" si="100"/>
        <v>15</v>
      </c>
      <c r="F484" s="7" t="str">
        <f>VLOOKUP(E484,KeyValues!$A$2:$B1149,2)</f>
        <v>Specific Items</v>
      </c>
      <c r="G484">
        <f t="shared" si="101"/>
        <v>37</v>
      </c>
      <c r="H484" s="7" t="str">
        <f>VLOOKUP($G484,KeyValues!$S$2:$T$64,2)</f>
        <v>Scarf 2</v>
      </c>
      <c r="I484">
        <f t="shared" si="102"/>
        <v>1133</v>
      </c>
      <c r="J484">
        <f t="shared" si="103"/>
        <v>0</v>
      </c>
      <c r="K484" s="8">
        <f>IF(OR($E484=9,$E484=5),VLOOKUP(J484,KeyValues!$D$2:$E$562,2),IF(AND($E484=14,NOT(VLOOKUP(J484,KeyValues!$D$2:$E$562,2) = 0)),"???",0))</f>
        <v>0</v>
      </c>
      <c r="L484">
        <f t="shared" si="104"/>
        <v>0</v>
      </c>
      <c r="M484">
        <f t="shared" si="105"/>
        <v>0</v>
      </c>
      <c r="N484">
        <f t="shared" si="106"/>
        <v>12</v>
      </c>
      <c r="O484">
        <f t="shared" si="107"/>
        <v>0</v>
      </c>
      <c r="P484">
        <f t="shared" si="108"/>
        <v>1</v>
      </c>
      <c r="Q484">
        <f t="shared" si="109"/>
        <v>0</v>
      </c>
      <c r="R484" t="str">
        <f t="shared" si="110"/>
        <v>00000001</v>
      </c>
      <c r="S484">
        <f t="shared" si="111"/>
        <v>1</v>
      </c>
    </row>
    <row r="485" spans="1:19" x14ac:dyDescent="0.25">
      <c r="A485" t="s">
        <v>1137</v>
      </c>
      <c r="B485" s="5" t="str">
        <f>VLOOKUP(I485,KeyValues!$J$2:$K$1401,2)</f>
        <v>Lively Scarf</v>
      </c>
      <c r="C485">
        <f t="shared" si="98"/>
        <v>2500</v>
      </c>
      <c r="D485">
        <f t="shared" si="99"/>
        <v>125</v>
      </c>
      <c r="E485">
        <f t="shared" si="100"/>
        <v>15</v>
      </c>
      <c r="F485" s="7" t="str">
        <f>VLOOKUP(E485,KeyValues!$A$2:$B1154,2)</f>
        <v>Specific Items</v>
      </c>
      <c r="G485">
        <f t="shared" si="101"/>
        <v>37</v>
      </c>
      <c r="H485" s="7" t="str">
        <f>VLOOKUP($G485,KeyValues!$S$2:$T$64,2)</f>
        <v>Scarf 2</v>
      </c>
      <c r="I485">
        <f t="shared" si="102"/>
        <v>1138</v>
      </c>
      <c r="J485">
        <f t="shared" si="103"/>
        <v>0</v>
      </c>
      <c r="K485" s="8">
        <f>IF(OR($E485=9,$E485=5),VLOOKUP(J485,KeyValues!$D$2:$E$562,2),IF(AND($E485=14,NOT(VLOOKUP(J485,KeyValues!$D$2:$E$562,2) = 0)),"???",0))</f>
        <v>0</v>
      </c>
      <c r="L485">
        <f t="shared" si="104"/>
        <v>0</v>
      </c>
      <c r="M485">
        <f t="shared" si="105"/>
        <v>0</v>
      </c>
      <c r="N485">
        <f t="shared" si="106"/>
        <v>12</v>
      </c>
      <c r="O485">
        <f t="shared" si="107"/>
        <v>0</v>
      </c>
      <c r="P485">
        <f t="shared" si="108"/>
        <v>1</v>
      </c>
      <c r="Q485">
        <f t="shared" si="109"/>
        <v>0</v>
      </c>
      <c r="R485" t="str">
        <f t="shared" si="110"/>
        <v>00000001</v>
      </c>
      <c r="S485">
        <f t="shared" si="111"/>
        <v>1</v>
      </c>
    </row>
    <row r="486" spans="1:19" x14ac:dyDescent="0.25">
      <c r="A486" t="s">
        <v>1140</v>
      </c>
      <c r="B486" s="5" t="str">
        <f>VLOOKUP(I486,KeyValues!$J$2:$K$1401,2)</f>
        <v>Fluffy Scarf</v>
      </c>
      <c r="C486">
        <f t="shared" si="98"/>
        <v>2500</v>
      </c>
      <c r="D486">
        <f t="shared" si="99"/>
        <v>125</v>
      </c>
      <c r="E486">
        <f t="shared" si="100"/>
        <v>15</v>
      </c>
      <c r="F486" s="7" t="str">
        <f>VLOOKUP(E486,KeyValues!$A$2:$B1157,2)</f>
        <v>Specific Items</v>
      </c>
      <c r="G486">
        <f t="shared" si="101"/>
        <v>37</v>
      </c>
      <c r="H486" s="7" t="str">
        <f>VLOOKUP($G486,KeyValues!$S$2:$T$64,2)</f>
        <v>Scarf 2</v>
      </c>
      <c r="I486">
        <f t="shared" si="102"/>
        <v>1141</v>
      </c>
      <c r="J486">
        <f t="shared" si="103"/>
        <v>0</v>
      </c>
      <c r="K486" s="8">
        <f>IF(OR($E486=9,$E486=5),VLOOKUP(J486,KeyValues!$D$2:$E$562,2),IF(AND($E486=14,NOT(VLOOKUP(J486,KeyValues!$D$2:$E$562,2) = 0)),"???",0))</f>
        <v>0</v>
      </c>
      <c r="L486">
        <f t="shared" si="104"/>
        <v>0</v>
      </c>
      <c r="M486">
        <f t="shared" si="105"/>
        <v>0</v>
      </c>
      <c r="N486">
        <f t="shared" si="106"/>
        <v>12</v>
      </c>
      <c r="O486">
        <f t="shared" si="107"/>
        <v>0</v>
      </c>
      <c r="P486">
        <f t="shared" si="108"/>
        <v>1</v>
      </c>
      <c r="Q486">
        <f t="shared" si="109"/>
        <v>0</v>
      </c>
      <c r="R486" t="str">
        <f t="shared" si="110"/>
        <v>00000001</v>
      </c>
      <c r="S486">
        <f t="shared" si="111"/>
        <v>1</v>
      </c>
    </row>
    <row r="487" spans="1:19" x14ac:dyDescent="0.25">
      <c r="A487" t="s">
        <v>1141</v>
      </c>
      <c r="B487" s="5" t="str">
        <f>VLOOKUP(I487,KeyValues!$J$2:$K$1401,2)</f>
        <v>Sacred Scarf</v>
      </c>
      <c r="C487">
        <f t="shared" si="98"/>
        <v>2500</v>
      </c>
      <c r="D487">
        <f t="shared" si="99"/>
        <v>125</v>
      </c>
      <c r="E487">
        <f t="shared" si="100"/>
        <v>15</v>
      </c>
      <c r="F487" s="7" t="str">
        <f>VLOOKUP(E487,KeyValues!$A$2:$B1158,2)</f>
        <v>Specific Items</v>
      </c>
      <c r="G487">
        <f t="shared" si="101"/>
        <v>37</v>
      </c>
      <c r="H487" s="7" t="str">
        <f>VLOOKUP($G487,KeyValues!$S$2:$T$64,2)</f>
        <v>Scarf 2</v>
      </c>
      <c r="I487">
        <f t="shared" si="102"/>
        <v>1142</v>
      </c>
      <c r="J487">
        <f t="shared" si="103"/>
        <v>0</v>
      </c>
      <c r="K487" s="8">
        <f>IF(OR($E487=9,$E487=5),VLOOKUP(J487,KeyValues!$D$2:$E$562,2),IF(AND($E487=14,NOT(VLOOKUP(J487,KeyValues!$D$2:$E$562,2) = 0)),"???",0))</f>
        <v>0</v>
      </c>
      <c r="L487">
        <f t="shared" si="104"/>
        <v>0</v>
      </c>
      <c r="M487">
        <f t="shared" si="105"/>
        <v>0</v>
      </c>
      <c r="N487">
        <f t="shared" si="106"/>
        <v>12</v>
      </c>
      <c r="O487">
        <f t="shared" si="107"/>
        <v>0</v>
      </c>
      <c r="P487">
        <f t="shared" si="108"/>
        <v>1</v>
      </c>
      <c r="Q487">
        <f t="shared" si="109"/>
        <v>0</v>
      </c>
      <c r="R487" t="str">
        <f t="shared" si="110"/>
        <v>00000001</v>
      </c>
      <c r="S487">
        <f t="shared" si="111"/>
        <v>1</v>
      </c>
    </row>
    <row r="488" spans="1:19" x14ac:dyDescent="0.25">
      <c r="A488" t="s">
        <v>1145</v>
      </c>
      <c r="B488" s="5" t="str">
        <f>VLOOKUP(I488,KeyValues!$J$2:$K$1401,2)</f>
        <v>Skip-Scarf</v>
      </c>
      <c r="C488">
        <f t="shared" si="98"/>
        <v>2500</v>
      </c>
      <c r="D488">
        <f t="shared" si="99"/>
        <v>125</v>
      </c>
      <c r="E488">
        <f t="shared" si="100"/>
        <v>15</v>
      </c>
      <c r="F488" s="7" t="str">
        <f>VLOOKUP(E488,KeyValues!$A$2:$B1162,2)</f>
        <v>Specific Items</v>
      </c>
      <c r="G488">
        <f t="shared" si="101"/>
        <v>37</v>
      </c>
      <c r="H488" s="7" t="str">
        <f>VLOOKUP($G488,KeyValues!$S$2:$T$64,2)</f>
        <v>Scarf 2</v>
      </c>
      <c r="I488">
        <f t="shared" si="102"/>
        <v>1146</v>
      </c>
      <c r="J488">
        <f t="shared" si="103"/>
        <v>0</v>
      </c>
      <c r="K488" s="8">
        <f>IF(OR($E488=9,$E488=5),VLOOKUP(J488,KeyValues!$D$2:$E$562,2),IF(AND($E488=14,NOT(VLOOKUP(J488,KeyValues!$D$2:$E$562,2) = 0)),"???",0))</f>
        <v>0</v>
      </c>
      <c r="L488">
        <f t="shared" si="104"/>
        <v>0</v>
      </c>
      <c r="M488">
        <f t="shared" si="105"/>
        <v>0</v>
      </c>
      <c r="N488">
        <f t="shared" si="106"/>
        <v>12</v>
      </c>
      <c r="O488">
        <f t="shared" si="107"/>
        <v>0</v>
      </c>
      <c r="P488">
        <f t="shared" si="108"/>
        <v>1</v>
      </c>
      <c r="Q488">
        <f t="shared" si="109"/>
        <v>0</v>
      </c>
      <c r="R488" t="str">
        <f t="shared" si="110"/>
        <v>00000001</v>
      </c>
      <c r="S488">
        <f t="shared" si="111"/>
        <v>1</v>
      </c>
    </row>
    <row r="489" spans="1:19" x14ac:dyDescent="0.25">
      <c r="A489" t="s">
        <v>1149</v>
      </c>
      <c r="B489" s="5" t="str">
        <f>VLOOKUP(I489,KeyValues!$J$2:$K$1401,2)</f>
        <v>Sun Scarf</v>
      </c>
      <c r="C489">
        <f t="shared" si="98"/>
        <v>2500</v>
      </c>
      <c r="D489">
        <f t="shared" si="99"/>
        <v>125</v>
      </c>
      <c r="E489">
        <f t="shared" si="100"/>
        <v>15</v>
      </c>
      <c r="F489" s="7" t="str">
        <f>VLOOKUP(E489,KeyValues!$A$2:$B1166,2)</f>
        <v>Specific Items</v>
      </c>
      <c r="G489">
        <f t="shared" si="101"/>
        <v>37</v>
      </c>
      <c r="H489" s="7" t="str">
        <f>VLOOKUP($G489,KeyValues!$S$2:$T$64,2)</f>
        <v>Scarf 2</v>
      </c>
      <c r="I489">
        <f t="shared" si="102"/>
        <v>1150</v>
      </c>
      <c r="J489">
        <f t="shared" si="103"/>
        <v>0</v>
      </c>
      <c r="K489" s="8">
        <f>IF(OR($E489=9,$E489=5),VLOOKUP(J489,KeyValues!$D$2:$E$562,2),IF(AND($E489=14,NOT(VLOOKUP(J489,KeyValues!$D$2:$E$562,2) = 0)),"???",0))</f>
        <v>0</v>
      </c>
      <c r="L489">
        <f t="shared" si="104"/>
        <v>0</v>
      </c>
      <c r="M489">
        <f t="shared" si="105"/>
        <v>0</v>
      </c>
      <c r="N489">
        <f t="shared" si="106"/>
        <v>12</v>
      </c>
      <c r="O489">
        <f t="shared" si="107"/>
        <v>0</v>
      </c>
      <c r="P489">
        <f t="shared" si="108"/>
        <v>1</v>
      </c>
      <c r="Q489">
        <f t="shared" si="109"/>
        <v>0</v>
      </c>
      <c r="R489" t="str">
        <f t="shared" si="110"/>
        <v>00000001</v>
      </c>
      <c r="S489">
        <f t="shared" si="111"/>
        <v>1</v>
      </c>
    </row>
    <row r="490" spans="1:19" x14ac:dyDescent="0.25">
      <c r="A490" t="s">
        <v>1160</v>
      </c>
      <c r="B490" s="5" t="str">
        <f>VLOOKUP(I490,KeyValues!$J$2:$K$1401,2)</f>
        <v>Escape Scarf</v>
      </c>
      <c r="C490">
        <f t="shared" si="98"/>
        <v>2500</v>
      </c>
      <c r="D490">
        <f t="shared" si="99"/>
        <v>125</v>
      </c>
      <c r="E490">
        <f t="shared" si="100"/>
        <v>15</v>
      </c>
      <c r="F490" s="7" t="str">
        <f>VLOOKUP(E490,KeyValues!$A$2:$B1177,2)</f>
        <v>Specific Items</v>
      </c>
      <c r="G490">
        <f t="shared" si="101"/>
        <v>37</v>
      </c>
      <c r="H490" s="7" t="str">
        <f>VLOOKUP($G490,KeyValues!$S$2:$T$64,2)</f>
        <v>Scarf 2</v>
      </c>
      <c r="I490">
        <f t="shared" si="102"/>
        <v>1161</v>
      </c>
      <c r="J490">
        <f t="shared" si="103"/>
        <v>0</v>
      </c>
      <c r="K490" s="8">
        <f>IF(OR($E490=9,$E490=5),VLOOKUP(J490,KeyValues!$D$2:$E$562,2),IF(AND($E490=14,NOT(VLOOKUP(J490,KeyValues!$D$2:$E$562,2) = 0)),"???",0))</f>
        <v>0</v>
      </c>
      <c r="L490">
        <f t="shared" si="104"/>
        <v>0</v>
      </c>
      <c r="M490">
        <f t="shared" si="105"/>
        <v>0</v>
      </c>
      <c r="N490">
        <f t="shared" si="106"/>
        <v>12</v>
      </c>
      <c r="O490">
        <f t="shared" si="107"/>
        <v>0</v>
      </c>
      <c r="P490">
        <f t="shared" si="108"/>
        <v>1</v>
      </c>
      <c r="Q490">
        <f t="shared" si="109"/>
        <v>0</v>
      </c>
      <c r="R490" t="str">
        <f t="shared" si="110"/>
        <v>00000001</v>
      </c>
      <c r="S490">
        <f t="shared" si="111"/>
        <v>1</v>
      </c>
    </row>
    <row r="491" spans="1:19" x14ac:dyDescent="0.25">
      <c r="A491" t="s">
        <v>1169</v>
      </c>
      <c r="B491" s="5" t="str">
        <f>VLOOKUP(I491,KeyValues!$J$2:$K$1401,2)</f>
        <v>Torrid Scarf</v>
      </c>
      <c r="C491">
        <f t="shared" si="98"/>
        <v>2500</v>
      </c>
      <c r="D491">
        <f t="shared" si="99"/>
        <v>125</v>
      </c>
      <c r="E491">
        <f t="shared" si="100"/>
        <v>15</v>
      </c>
      <c r="F491" s="7" t="str">
        <f>VLOOKUP(E491,KeyValues!$A$2:$B1186,2)</f>
        <v>Specific Items</v>
      </c>
      <c r="G491">
        <f t="shared" si="101"/>
        <v>37</v>
      </c>
      <c r="H491" s="7" t="str">
        <f>VLOOKUP($G491,KeyValues!$S$2:$T$64,2)</f>
        <v>Scarf 2</v>
      </c>
      <c r="I491">
        <f t="shared" si="102"/>
        <v>1170</v>
      </c>
      <c r="J491">
        <f t="shared" si="103"/>
        <v>0</v>
      </c>
      <c r="K491" s="8">
        <f>IF(OR($E491=9,$E491=5),VLOOKUP(J491,KeyValues!$D$2:$E$562,2),IF(AND($E491=14,NOT(VLOOKUP(J491,KeyValues!$D$2:$E$562,2) = 0)),"???",0))</f>
        <v>0</v>
      </c>
      <c r="L491">
        <f t="shared" si="104"/>
        <v>0</v>
      </c>
      <c r="M491">
        <f t="shared" si="105"/>
        <v>0</v>
      </c>
      <c r="N491">
        <f t="shared" si="106"/>
        <v>12</v>
      </c>
      <c r="O491">
        <f t="shared" si="107"/>
        <v>0</v>
      </c>
      <c r="P491">
        <f t="shared" si="108"/>
        <v>1</v>
      </c>
      <c r="Q491">
        <f t="shared" si="109"/>
        <v>0</v>
      </c>
      <c r="R491" t="str">
        <f t="shared" si="110"/>
        <v>00000001</v>
      </c>
      <c r="S491">
        <f t="shared" si="111"/>
        <v>1</v>
      </c>
    </row>
    <row r="492" spans="1:19" x14ac:dyDescent="0.25">
      <c r="A492" t="s">
        <v>1182</v>
      </c>
      <c r="B492" s="5" t="str">
        <f>VLOOKUP(I492,KeyValues!$J$2:$K$1401,2)</f>
        <v>Paint Scarf</v>
      </c>
      <c r="C492">
        <f t="shared" si="98"/>
        <v>2500</v>
      </c>
      <c r="D492">
        <f t="shared" si="99"/>
        <v>125</v>
      </c>
      <c r="E492">
        <f t="shared" si="100"/>
        <v>15</v>
      </c>
      <c r="F492" s="7" t="str">
        <f>VLOOKUP(E492,KeyValues!$A$2:$B1199,2)</f>
        <v>Specific Items</v>
      </c>
      <c r="G492">
        <f t="shared" si="101"/>
        <v>37</v>
      </c>
      <c r="H492" s="7" t="str">
        <f>VLOOKUP($G492,KeyValues!$S$2:$T$64,2)</f>
        <v>Scarf 2</v>
      </c>
      <c r="I492">
        <f t="shared" si="102"/>
        <v>1183</v>
      </c>
      <c r="J492">
        <f t="shared" si="103"/>
        <v>0</v>
      </c>
      <c r="K492" s="8">
        <f>IF(OR($E492=9,$E492=5),VLOOKUP(J492,KeyValues!$D$2:$E$562,2),IF(AND($E492=14,NOT(VLOOKUP(J492,KeyValues!$D$2:$E$562,2) = 0)),"???",0))</f>
        <v>0</v>
      </c>
      <c r="L492">
        <f t="shared" si="104"/>
        <v>0</v>
      </c>
      <c r="M492">
        <f t="shared" si="105"/>
        <v>0</v>
      </c>
      <c r="N492">
        <f t="shared" si="106"/>
        <v>12</v>
      </c>
      <c r="O492">
        <f t="shared" si="107"/>
        <v>0</v>
      </c>
      <c r="P492">
        <f t="shared" si="108"/>
        <v>1</v>
      </c>
      <c r="Q492">
        <f t="shared" si="109"/>
        <v>0</v>
      </c>
      <c r="R492" t="str">
        <f t="shared" si="110"/>
        <v>00000001</v>
      </c>
      <c r="S492">
        <f t="shared" si="111"/>
        <v>1</v>
      </c>
    </row>
    <row r="493" spans="1:19" x14ac:dyDescent="0.25">
      <c r="A493" t="s">
        <v>1183</v>
      </c>
      <c r="B493" s="5" t="str">
        <f>VLOOKUP(I493,KeyValues!$J$2:$K$1401,2)</f>
        <v>Milky Scarf</v>
      </c>
      <c r="C493">
        <f t="shared" si="98"/>
        <v>2500</v>
      </c>
      <c r="D493">
        <f t="shared" si="99"/>
        <v>125</v>
      </c>
      <c r="E493">
        <f t="shared" si="100"/>
        <v>15</v>
      </c>
      <c r="F493" s="7" t="str">
        <f>VLOOKUP(E493,KeyValues!$A$2:$B1200,2)</f>
        <v>Specific Items</v>
      </c>
      <c r="G493">
        <f t="shared" si="101"/>
        <v>37</v>
      </c>
      <c r="H493" s="7" t="str">
        <f>VLOOKUP($G493,KeyValues!$S$2:$T$64,2)</f>
        <v>Scarf 2</v>
      </c>
      <c r="I493">
        <f t="shared" si="102"/>
        <v>1184</v>
      </c>
      <c r="J493">
        <f t="shared" si="103"/>
        <v>0</v>
      </c>
      <c r="K493" s="8">
        <f>IF(OR($E493=9,$E493=5),VLOOKUP(J493,KeyValues!$D$2:$E$562,2),IF(AND($E493=14,NOT(VLOOKUP(J493,KeyValues!$D$2:$E$562,2) = 0)),"???",0))</f>
        <v>0</v>
      </c>
      <c r="L493">
        <f t="shared" si="104"/>
        <v>0</v>
      </c>
      <c r="M493">
        <f t="shared" si="105"/>
        <v>0</v>
      </c>
      <c r="N493">
        <f t="shared" si="106"/>
        <v>12</v>
      </c>
      <c r="O493">
        <f t="shared" si="107"/>
        <v>0</v>
      </c>
      <c r="P493">
        <f t="shared" si="108"/>
        <v>1</v>
      </c>
      <c r="Q493">
        <f t="shared" si="109"/>
        <v>0</v>
      </c>
      <c r="R493" t="str">
        <f t="shared" si="110"/>
        <v>00000001</v>
      </c>
      <c r="S493">
        <f t="shared" si="111"/>
        <v>1</v>
      </c>
    </row>
    <row r="494" spans="1:19" x14ac:dyDescent="0.25">
      <c r="A494" t="s">
        <v>1185</v>
      </c>
      <c r="B494" s="5" t="str">
        <f>VLOOKUP(I494,KeyValues!$J$2:$K$1401,2)</f>
        <v>Pupita-Scarf</v>
      </c>
      <c r="C494">
        <f t="shared" si="98"/>
        <v>2500</v>
      </c>
      <c r="D494">
        <f t="shared" si="99"/>
        <v>125</v>
      </c>
      <c r="E494">
        <f t="shared" si="100"/>
        <v>15</v>
      </c>
      <c r="F494" s="7" t="str">
        <f>VLOOKUP(E494,KeyValues!$A$2:$B1202,2)</f>
        <v>Specific Items</v>
      </c>
      <c r="G494">
        <f t="shared" si="101"/>
        <v>37</v>
      </c>
      <c r="H494" s="7" t="str">
        <f>VLOOKUP($G494,KeyValues!$S$2:$T$64,2)</f>
        <v>Scarf 2</v>
      </c>
      <c r="I494">
        <f t="shared" si="102"/>
        <v>1186</v>
      </c>
      <c r="J494">
        <f t="shared" si="103"/>
        <v>0</v>
      </c>
      <c r="K494" s="8">
        <f>IF(OR($E494=9,$E494=5),VLOOKUP(J494,KeyValues!$D$2:$E$562,2),IF(AND($E494=14,NOT(VLOOKUP(J494,KeyValues!$D$2:$E$562,2) = 0)),"???",0))</f>
        <v>0</v>
      </c>
      <c r="L494">
        <f t="shared" si="104"/>
        <v>0</v>
      </c>
      <c r="M494">
        <f t="shared" si="105"/>
        <v>0</v>
      </c>
      <c r="N494">
        <f t="shared" si="106"/>
        <v>12</v>
      </c>
      <c r="O494">
        <f t="shared" si="107"/>
        <v>0</v>
      </c>
      <c r="P494">
        <f t="shared" si="108"/>
        <v>1</v>
      </c>
      <c r="Q494">
        <f t="shared" si="109"/>
        <v>0</v>
      </c>
      <c r="R494" t="str">
        <f t="shared" si="110"/>
        <v>00000001</v>
      </c>
      <c r="S494">
        <f t="shared" si="111"/>
        <v>1</v>
      </c>
    </row>
    <row r="495" spans="1:19" x14ac:dyDescent="0.25">
      <c r="A495" t="s">
        <v>1189</v>
      </c>
      <c r="B495" s="5" t="str">
        <f>VLOOKUP(I495,KeyValues!$J$2:$K$1401,2)</f>
        <v>Merry Scarf</v>
      </c>
      <c r="C495">
        <f t="shared" si="98"/>
        <v>2500</v>
      </c>
      <c r="D495">
        <f t="shared" si="99"/>
        <v>125</v>
      </c>
      <c r="E495">
        <f t="shared" si="100"/>
        <v>15</v>
      </c>
      <c r="F495" s="7" t="str">
        <f>VLOOKUP(E495,KeyValues!$A$2:$B1206,2)</f>
        <v>Specific Items</v>
      </c>
      <c r="G495">
        <f t="shared" si="101"/>
        <v>37</v>
      </c>
      <c r="H495" s="7" t="str">
        <f>VLOOKUP($G495,KeyValues!$S$2:$T$64,2)</f>
        <v>Scarf 2</v>
      </c>
      <c r="I495">
        <f t="shared" si="102"/>
        <v>1190</v>
      </c>
      <c r="J495">
        <f t="shared" si="103"/>
        <v>0</v>
      </c>
      <c r="K495" s="8">
        <f>IF(OR($E495=9,$E495=5),VLOOKUP(J495,KeyValues!$D$2:$E$562,2),IF(AND($E495=14,NOT(VLOOKUP(J495,KeyValues!$D$2:$E$562,2) = 0)),"???",0))</f>
        <v>0</v>
      </c>
      <c r="L495">
        <f t="shared" si="104"/>
        <v>0</v>
      </c>
      <c r="M495">
        <f t="shared" si="105"/>
        <v>0</v>
      </c>
      <c r="N495">
        <f t="shared" si="106"/>
        <v>12</v>
      </c>
      <c r="O495">
        <f t="shared" si="107"/>
        <v>0</v>
      </c>
      <c r="P495">
        <f t="shared" si="108"/>
        <v>1</v>
      </c>
      <c r="Q495">
        <f t="shared" si="109"/>
        <v>0</v>
      </c>
      <c r="R495" t="str">
        <f t="shared" si="110"/>
        <v>00000001</v>
      </c>
      <c r="S495">
        <f t="shared" si="111"/>
        <v>1</v>
      </c>
    </row>
    <row r="496" spans="1:19" x14ac:dyDescent="0.25">
      <c r="A496" t="s">
        <v>1192</v>
      </c>
      <c r="B496" s="5" t="str">
        <f>VLOOKUP(I496,KeyValues!$J$2:$K$1401,2)</f>
        <v>Tough Scarf</v>
      </c>
      <c r="C496">
        <f t="shared" si="98"/>
        <v>2500</v>
      </c>
      <c r="D496">
        <f t="shared" si="99"/>
        <v>125</v>
      </c>
      <c r="E496">
        <f t="shared" si="100"/>
        <v>15</v>
      </c>
      <c r="F496" s="7" t="str">
        <f>VLOOKUP(E496,KeyValues!$A$2:$B1209,2)</f>
        <v>Specific Items</v>
      </c>
      <c r="G496">
        <f t="shared" si="101"/>
        <v>37</v>
      </c>
      <c r="H496" s="7" t="str">
        <f>VLOOKUP($G496,KeyValues!$S$2:$T$64,2)</f>
        <v>Scarf 2</v>
      </c>
      <c r="I496">
        <f t="shared" si="102"/>
        <v>1193</v>
      </c>
      <c r="J496">
        <f t="shared" si="103"/>
        <v>0</v>
      </c>
      <c r="K496" s="8">
        <f>IF(OR($E496=9,$E496=5),VLOOKUP(J496,KeyValues!$D$2:$E$562,2),IF(AND($E496=14,NOT(VLOOKUP(J496,KeyValues!$D$2:$E$562,2) = 0)),"???",0))</f>
        <v>0</v>
      </c>
      <c r="L496">
        <f t="shared" si="104"/>
        <v>0</v>
      </c>
      <c r="M496">
        <f t="shared" si="105"/>
        <v>0</v>
      </c>
      <c r="N496">
        <f t="shared" si="106"/>
        <v>12</v>
      </c>
      <c r="O496">
        <f t="shared" si="107"/>
        <v>0</v>
      </c>
      <c r="P496">
        <f t="shared" si="108"/>
        <v>1</v>
      </c>
      <c r="Q496">
        <f t="shared" si="109"/>
        <v>0</v>
      </c>
      <c r="R496" t="str">
        <f t="shared" si="110"/>
        <v>00000001</v>
      </c>
      <c r="S496">
        <f t="shared" si="111"/>
        <v>1</v>
      </c>
    </row>
    <row r="497" spans="1:19" x14ac:dyDescent="0.25">
      <c r="A497" t="s">
        <v>1197</v>
      </c>
      <c r="B497" s="5" t="str">
        <f>VLOOKUP(I497,KeyValues!$J$2:$K$1401,2)</f>
        <v>Jolly Scarf</v>
      </c>
      <c r="C497">
        <f t="shared" si="98"/>
        <v>2500</v>
      </c>
      <c r="D497">
        <f t="shared" si="99"/>
        <v>125</v>
      </c>
      <c r="E497">
        <f t="shared" si="100"/>
        <v>15</v>
      </c>
      <c r="F497" s="7" t="str">
        <f>VLOOKUP(E497,KeyValues!$A$2:$B1214,2)</f>
        <v>Specific Items</v>
      </c>
      <c r="G497">
        <f t="shared" si="101"/>
        <v>37</v>
      </c>
      <c r="H497" s="7" t="str">
        <f>VLOOKUP($G497,KeyValues!$S$2:$T$64,2)</f>
        <v>Scarf 2</v>
      </c>
      <c r="I497">
        <f t="shared" si="102"/>
        <v>1198</v>
      </c>
      <c r="J497">
        <f t="shared" si="103"/>
        <v>0</v>
      </c>
      <c r="K497" s="8">
        <f>IF(OR($E497=9,$E497=5),VLOOKUP(J497,KeyValues!$D$2:$E$562,2),IF(AND($E497=14,NOT(VLOOKUP(J497,KeyValues!$D$2:$E$562,2) = 0)),"???",0))</f>
        <v>0</v>
      </c>
      <c r="L497">
        <f t="shared" si="104"/>
        <v>0</v>
      </c>
      <c r="M497">
        <f t="shared" si="105"/>
        <v>0</v>
      </c>
      <c r="N497">
        <f t="shared" si="106"/>
        <v>12</v>
      </c>
      <c r="O497">
        <f t="shared" si="107"/>
        <v>0</v>
      </c>
      <c r="P497">
        <f t="shared" si="108"/>
        <v>1</v>
      </c>
      <c r="Q497">
        <f t="shared" si="109"/>
        <v>0</v>
      </c>
      <c r="R497" t="str">
        <f t="shared" si="110"/>
        <v>00000001</v>
      </c>
      <c r="S497">
        <f t="shared" si="111"/>
        <v>1</v>
      </c>
    </row>
    <row r="498" spans="1:19" x14ac:dyDescent="0.25">
      <c r="A498" t="s">
        <v>1203</v>
      </c>
      <c r="B498" s="5" t="str">
        <f>VLOOKUP(I498,KeyValues!$J$2:$K$1401,2)</f>
        <v>Midair Scarf</v>
      </c>
      <c r="C498">
        <f t="shared" si="98"/>
        <v>2500</v>
      </c>
      <c r="D498">
        <f t="shared" si="99"/>
        <v>125</v>
      </c>
      <c r="E498">
        <f t="shared" si="100"/>
        <v>15</v>
      </c>
      <c r="F498" s="7" t="str">
        <f>VLOOKUP(E498,KeyValues!$A$2:$B1220,2)</f>
        <v>Specific Items</v>
      </c>
      <c r="G498">
        <f t="shared" si="101"/>
        <v>37</v>
      </c>
      <c r="H498" s="7" t="str">
        <f>VLOOKUP($G498,KeyValues!$S$2:$T$64,2)</f>
        <v>Scarf 2</v>
      </c>
      <c r="I498">
        <f t="shared" si="102"/>
        <v>1204</v>
      </c>
      <c r="J498">
        <f t="shared" si="103"/>
        <v>0</v>
      </c>
      <c r="K498" s="8">
        <f>IF(OR($E498=9,$E498=5),VLOOKUP(J498,KeyValues!$D$2:$E$562,2),IF(AND($E498=14,NOT(VLOOKUP(J498,KeyValues!$D$2:$E$562,2) = 0)),"???",0))</f>
        <v>0</v>
      </c>
      <c r="L498">
        <f t="shared" si="104"/>
        <v>0</v>
      </c>
      <c r="M498">
        <f t="shared" si="105"/>
        <v>0</v>
      </c>
      <c r="N498">
        <f t="shared" si="106"/>
        <v>12</v>
      </c>
      <c r="O498">
        <f t="shared" si="107"/>
        <v>0</v>
      </c>
      <c r="P498">
        <f t="shared" si="108"/>
        <v>1</v>
      </c>
      <c r="Q498">
        <f t="shared" si="109"/>
        <v>0</v>
      </c>
      <c r="R498" t="str">
        <f t="shared" si="110"/>
        <v>00000001</v>
      </c>
      <c r="S498">
        <f t="shared" si="111"/>
        <v>1</v>
      </c>
    </row>
    <row r="499" spans="1:19" x14ac:dyDescent="0.25">
      <c r="A499" t="s">
        <v>1205</v>
      </c>
      <c r="B499" s="5" t="str">
        <f>VLOOKUP(I499,KeyValues!$J$2:$K$1401,2)</f>
        <v>Stock Scarf</v>
      </c>
      <c r="C499">
        <f t="shared" si="98"/>
        <v>2500</v>
      </c>
      <c r="D499">
        <f t="shared" si="99"/>
        <v>125</v>
      </c>
      <c r="E499">
        <f t="shared" si="100"/>
        <v>15</v>
      </c>
      <c r="F499" s="7" t="str">
        <f>VLOOKUP(E499,KeyValues!$A$2:$B1222,2)</f>
        <v>Specific Items</v>
      </c>
      <c r="G499">
        <f t="shared" si="101"/>
        <v>37</v>
      </c>
      <c r="H499" s="7" t="str">
        <f>VLOOKUP($G499,KeyValues!$S$2:$T$64,2)</f>
        <v>Scarf 2</v>
      </c>
      <c r="I499">
        <f t="shared" si="102"/>
        <v>1206</v>
      </c>
      <c r="J499">
        <f t="shared" si="103"/>
        <v>0</v>
      </c>
      <c r="K499" s="8">
        <f>IF(OR($E499=9,$E499=5),VLOOKUP(J499,KeyValues!$D$2:$E$562,2),IF(AND($E499=14,NOT(VLOOKUP(J499,KeyValues!$D$2:$E$562,2) = 0)),"???",0))</f>
        <v>0</v>
      </c>
      <c r="L499">
        <f t="shared" si="104"/>
        <v>0</v>
      </c>
      <c r="M499">
        <f t="shared" si="105"/>
        <v>0</v>
      </c>
      <c r="N499">
        <f t="shared" si="106"/>
        <v>12</v>
      </c>
      <c r="O499">
        <f t="shared" si="107"/>
        <v>0</v>
      </c>
      <c r="P499">
        <f t="shared" si="108"/>
        <v>1</v>
      </c>
      <c r="Q499">
        <f t="shared" si="109"/>
        <v>0</v>
      </c>
      <c r="R499" t="str">
        <f t="shared" si="110"/>
        <v>00000001</v>
      </c>
      <c r="S499">
        <f t="shared" si="111"/>
        <v>1</v>
      </c>
    </row>
    <row r="500" spans="1:19" x14ac:dyDescent="0.25">
      <c r="A500" t="s">
        <v>1208</v>
      </c>
      <c r="B500" s="5" t="str">
        <f>VLOOKUP(I500,KeyValues!$J$2:$K$1401,2)</f>
        <v>Caring Scarf</v>
      </c>
      <c r="C500">
        <f t="shared" si="98"/>
        <v>2500</v>
      </c>
      <c r="D500">
        <f t="shared" si="99"/>
        <v>125</v>
      </c>
      <c r="E500">
        <f t="shared" si="100"/>
        <v>15</v>
      </c>
      <c r="F500" s="7" t="str">
        <f>VLOOKUP(E500,KeyValues!$A$2:$B1225,2)</f>
        <v>Specific Items</v>
      </c>
      <c r="G500">
        <f t="shared" si="101"/>
        <v>37</v>
      </c>
      <c r="H500" s="7" t="str">
        <f>VLOOKUP($G500,KeyValues!$S$2:$T$64,2)</f>
        <v>Scarf 2</v>
      </c>
      <c r="I500">
        <f t="shared" si="102"/>
        <v>1209</v>
      </c>
      <c r="J500">
        <f t="shared" si="103"/>
        <v>0</v>
      </c>
      <c r="K500" s="8">
        <f>IF(OR($E500=9,$E500=5),VLOOKUP(J500,KeyValues!$D$2:$E$562,2),IF(AND($E500=14,NOT(VLOOKUP(J500,KeyValues!$D$2:$E$562,2) = 0)),"???",0))</f>
        <v>0</v>
      </c>
      <c r="L500">
        <f t="shared" si="104"/>
        <v>0</v>
      </c>
      <c r="M500">
        <f t="shared" si="105"/>
        <v>0</v>
      </c>
      <c r="N500">
        <f t="shared" si="106"/>
        <v>12</v>
      </c>
      <c r="O500">
        <f t="shared" si="107"/>
        <v>0</v>
      </c>
      <c r="P500">
        <f t="shared" si="108"/>
        <v>1</v>
      </c>
      <c r="Q500">
        <f t="shared" si="109"/>
        <v>0</v>
      </c>
      <c r="R500" t="str">
        <f t="shared" si="110"/>
        <v>00000001</v>
      </c>
      <c r="S500">
        <f t="shared" si="111"/>
        <v>1</v>
      </c>
    </row>
    <row r="501" spans="1:19" x14ac:dyDescent="0.25">
      <c r="A501" t="s">
        <v>1209</v>
      </c>
      <c r="B501" s="5" t="str">
        <f>VLOOKUP(I501,KeyValues!$J$2:$K$1401,2)</f>
        <v>Bliss Scarf</v>
      </c>
      <c r="C501">
        <f t="shared" si="98"/>
        <v>2500</v>
      </c>
      <c r="D501">
        <f t="shared" si="99"/>
        <v>125</v>
      </c>
      <c r="E501">
        <f t="shared" si="100"/>
        <v>15</v>
      </c>
      <c r="F501" s="7" t="str">
        <f>VLOOKUP(E501,KeyValues!$A$2:$B1226,2)</f>
        <v>Specific Items</v>
      </c>
      <c r="G501">
        <f t="shared" si="101"/>
        <v>37</v>
      </c>
      <c r="H501" s="7" t="str">
        <f>VLOOKUP($G501,KeyValues!$S$2:$T$64,2)</f>
        <v>Scarf 2</v>
      </c>
      <c r="I501">
        <f t="shared" si="102"/>
        <v>1210</v>
      </c>
      <c r="J501">
        <f t="shared" si="103"/>
        <v>0</v>
      </c>
      <c r="K501" s="8">
        <f>IF(OR($E501=9,$E501=5),VLOOKUP(J501,KeyValues!$D$2:$E$562,2),IF(AND($E501=14,NOT(VLOOKUP(J501,KeyValues!$D$2:$E$562,2) = 0)),"???",0))</f>
        <v>0</v>
      </c>
      <c r="L501">
        <f t="shared" si="104"/>
        <v>0</v>
      </c>
      <c r="M501">
        <f t="shared" si="105"/>
        <v>0</v>
      </c>
      <c r="N501">
        <f t="shared" si="106"/>
        <v>12</v>
      </c>
      <c r="O501">
        <f t="shared" si="107"/>
        <v>0</v>
      </c>
      <c r="P501">
        <f t="shared" si="108"/>
        <v>1</v>
      </c>
      <c r="Q501">
        <f t="shared" si="109"/>
        <v>0</v>
      </c>
      <c r="R501" t="str">
        <f t="shared" si="110"/>
        <v>00000001</v>
      </c>
      <c r="S501">
        <f t="shared" si="111"/>
        <v>1</v>
      </c>
    </row>
    <row r="502" spans="1:19" x14ac:dyDescent="0.25">
      <c r="A502" t="s">
        <v>1213</v>
      </c>
      <c r="B502" s="5" t="str">
        <f>VLOOKUP(I502,KeyValues!$J$2:$K$1401,2)</f>
        <v>Slak-Scarf</v>
      </c>
      <c r="C502">
        <f t="shared" si="98"/>
        <v>2500</v>
      </c>
      <c r="D502">
        <f t="shared" si="99"/>
        <v>125</v>
      </c>
      <c r="E502">
        <f t="shared" si="100"/>
        <v>15</v>
      </c>
      <c r="F502" s="7" t="str">
        <f>VLOOKUP(E502,KeyValues!$A$2:$B1230,2)</f>
        <v>Specific Items</v>
      </c>
      <c r="G502">
        <f t="shared" si="101"/>
        <v>37</v>
      </c>
      <c r="H502" s="7" t="str">
        <f>VLOOKUP($G502,KeyValues!$S$2:$T$64,2)</f>
        <v>Scarf 2</v>
      </c>
      <c r="I502">
        <f t="shared" si="102"/>
        <v>1214</v>
      </c>
      <c r="J502">
        <f t="shared" si="103"/>
        <v>0</v>
      </c>
      <c r="K502" s="8">
        <f>IF(OR($E502=9,$E502=5),VLOOKUP(J502,KeyValues!$D$2:$E$562,2),IF(AND($E502=14,NOT(VLOOKUP(J502,KeyValues!$D$2:$E$562,2) = 0)),"???",0))</f>
        <v>0</v>
      </c>
      <c r="L502">
        <f t="shared" si="104"/>
        <v>0</v>
      </c>
      <c r="M502">
        <f t="shared" si="105"/>
        <v>0</v>
      </c>
      <c r="N502">
        <f t="shared" si="106"/>
        <v>12</v>
      </c>
      <c r="O502">
        <f t="shared" si="107"/>
        <v>0</v>
      </c>
      <c r="P502">
        <f t="shared" si="108"/>
        <v>1</v>
      </c>
      <c r="Q502">
        <f t="shared" si="109"/>
        <v>0</v>
      </c>
      <c r="R502" t="str">
        <f t="shared" si="110"/>
        <v>00000001</v>
      </c>
      <c r="S502">
        <f t="shared" si="111"/>
        <v>1</v>
      </c>
    </row>
    <row r="503" spans="1:19" x14ac:dyDescent="0.25">
      <c r="A503" t="s">
        <v>1216</v>
      </c>
      <c r="B503" s="5" t="str">
        <f>VLOOKUP(I503,KeyValues!$J$2:$K$1401,2)</f>
        <v>Novice Scarf</v>
      </c>
      <c r="C503">
        <f t="shared" si="98"/>
        <v>2500</v>
      </c>
      <c r="D503">
        <f t="shared" si="99"/>
        <v>125</v>
      </c>
      <c r="E503">
        <f t="shared" si="100"/>
        <v>15</v>
      </c>
      <c r="F503" s="7" t="str">
        <f>VLOOKUP(E503,KeyValues!$A$2:$B1233,2)</f>
        <v>Specific Items</v>
      </c>
      <c r="G503">
        <f t="shared" si="101"/>
        <v>37</v>
      </c>
      <c r="H503" s="7" t="str">
        <f>VLOOKUP($G503,KeyValues!$S$2:$T$64,2)</f>
        <v>Scarf 2</v>
      </c>
      <c r="I503">
        <f t="shared" si="102"/>
        <v>1217</v>
      </c>
      <c r="J503">
        <f t="shared" si="103"/>
        <v>0</v>
      </c>
      <c r="K503" s="8">
        <f>IF(OR($E503=9,$E503=5),VLOOKUP(J503,KeyValues!$D$2:$E$562,2),IF(AND($E503=14,NOT(VLOOKUP(J503,KeyValues!$D$2:$E$562,2) = 0)),"???",0))</f>
        <v>0</v>
      </c>
      <c r="L503">
        <f t="shared" si="104"/>
        <v>0</v>
      </c>
      <c r="M503">
        <f t="shared" si="105"/>
        <v>0</v>
      </c>
      <c r="N503">
        <f t="shared" si="106"/>
        <v>12</v>
      </c>
      <c r="O503">
        <f t="shared" si="107"/>
        <v>0</v>
      </c>
      <c r="P503">
        <f t="shared" si="108"/>
        <v>1</v>
      </c>
      <c r="Q503">
        <f t="shared" si="109"/>
        <v>0</v>
      </c>
      <c r="R503" t="str">
        <f t="shared" si="110"/>
        <v>00000001</v>
      </c>
      <c r="S503">
        <f t="shared" si="111"/>
        <v>1</v>
      </c>
    </row>
    <row r="504" spans="1:19" x14ac:dyDescent="0.25">
      <c r="A504" t="s">
        <v>1234</v>
      </c>
      <c r="B504" s="5" t="str">
        <f>VLOOKUP(I504,KeyValues!$J$2:$K$1401,2)</f>
        <v>Neon Scarf</v>
      </c>
      <c r="C504">
        <f t="shared" si="98"/>
        <v>2500</v>
      </c>
      <c r="D504">
        <f t="shared" si="99"/>
        <v>125</v>
      </c>
      <c r="E504">
        <f t="shared" si="100"/>
        <v>15</v>
      </c>
      <c r="F504" s="7" t="str">
        <f>VLOOKUP(E504,KeyValues!$A$2:$B1251,2)</f>
        <v>Specific Items</v>
      </c>
      <c r="G504">
        <f t="shared" si="101"/>
        <v>37</v>
      </c>
      <c r="H504" s="7" t="str">
        <f>VLOOKUP($G504,KeyValues!$S$2:$T$64,2)</f>
        <v>Scarf 2</v>
      </c>
      <c r="I504">
        <f t="shared" si="102"/>
        <v>1235</v>
      </c>
      <c r="J504">
        <f t="shared" si="103"/>
        <v>0</v>
      </c>
      <c r="K504" s="8">
        <f>IF(OR($E504=9,$E504=5),VLOOKUP(J504,KeyValues!$D$2:$E$562,2),IF(AND($E504=14,NOT(VLOOKUP(J504,KeyValues!$D$2:$E$562,2) = 0)),"???",0))</f>
        <v>0</v>
      </c>
      <c r="L504">
        <f t="shared" si="104"/>
        <v>0</v>
      </c>
      <c r="M504">
        <f t="shared" si="105"/>
        <v>0</v>
      </c>
      <c r="N504">
        <f t="shared" si="106"/>
        <v>12</v>
      </c>
      <c r="O504">
        <f t="shared" si="107"/>
        <v>0</v>
      </c>
      <c r="P504">
        <f t="shared" si="108"/>
        <v>1</v>
      </c>
      <c r="Q504">
        <f t="shared" si="109"/>
        <v>0</v>
      </c>
      <c r="R504" t="str">
        <f t="shared" si="110"/>
        <v>00000001</v>
      </c>
      <c r="S504">
        <f t="shared" si="111"/>
        <v>1</v>
      </c>
    </row>
    <row r="505" spans="1:19" x14ac:dyDescent="0.25">
      <c r="A505" t="s">
        <v>1241</v>
      </c>
      <c r="B505" s="5" t="str">
        <f>VLOOKUP(I505,KeyValues!$J$2:$K$1401,2)</f>
        <v>Spout Scarf</v>
      </c>
      <c r="C505">
        <f t="shared" si="98"/>
        <v>2500</v>
      </c>
      <c r="D505">
        <f t="shared" si="99"/>
        <v>125</v>
      </c>
      <c r="E505">
        <f t="shared" si="100"/>
        <v>15</v>
      </c>
      <c r="F505" s="7" t="str">
        <f>VLOOKUP(E505,KeyValues!$A$2:$B1258,2)</f>
        <v>Specific Items</v>
      </c>
      <c r="G505">
        <f t="shared" si="101"/>
        <v>37</v>
      </c>
      <c r="H505" s="7" t="str">
        <f>VLOOKUP($G505,KeyValues!$S$2:$T$64,2)</f>
        <v>Scarf 2</v>
      </c>
      <c r="I505">
        <f t="shared" si="102"/>
        <v>1242</v>
      </c>
      <c r="J505">
        <f t="shared" si="103"/>
        <v>0</v>
      </c>
      <c r="K505" s="8">
        <f>IF(OR($E505=9,$E505=5),VLOOKUP(J505,KeyValues!$D$2:$E$562,2),IF(AND($E505=14,NOT(VLOOKUP(J505,KeyValues!$D$2:$E$562,2) = 0)),"???",0))</f>
        <v>0</v>
      </c>
      <c r="L505">
        <f t="shared" si="104"/>
        <v>0</v>
      </c>
      <c r="M505">
        <f t="shared" si="105"/>
        <v>0</v>
      </c>
      <c r="N505">
        <f t="shared" si="106"/>
        <v>12</v>
      </c>
      <c r="O505">
        <f t="shared" si="107"/>
        <v>0</v>
      </c>
      <c r="P505">
        <f t="shared" si="108"/>
        <v>1</v>
      </c>
      <c r="Q505">
        <f t="shared" si="109"/>
        <v>0</v>
      </c>
      <c r="R505" t="str">
        <f t="shared" si="110"/>
        <v>00000001</v>
      </c>
      <c r="S505">
        <f t="shared" si="111"/>
        <v>1</v>
      </c>
    </row>
    <row r="506" spans="1:19" x14ac:dyDescent="0.25">
      <c r="A506" t="s">
        <v>1244</v>
      </c>
      <c r="B506" s="5" t="str">
        <f>VLOOKUP(I506,KeyValues!$J$2:$K$1401,2)</f>
        <v>Erupt Scarf</v>
      </c>
      <c r="C506">
        <f t="shared" si="98"/>
        <v>2500</v>
      </c>
      <c r="D506">
        <f t="shared" si="99"/>
        <v>125</v>
      </c>
      <c r="E506">
        <f t="shared" si="100"/>
        <v>15</v>
      </c>
      <c r="F506" s="7" t="str">
        <f>VLOOKUP(E506,KeyValues!$A$2:$B1261,2)</f>
        <v>Specific Items</v>
      </c>
      <c r="G506">
        <f t="shared" si="101"/>
        <v>37</v>
      </c>
      <c r="H506" s="7" t="str">
        <f>VLOOKUP($G506,KeyValues!$S$2:$T$64,2)</f>
        <v>Scarf 2</v>
      </c>
      <c r="I506">
        <f t="shared" si="102"/>
        <v>1245</v>
      </c>
      <c r="J506">
        <f t="shared" si="103"/>
        <v>0</v>
      </c>
      <c r="K506" s="8">
        <f>IF(OR($E506=9,$E506=5),VLOOKUP(J506,KeyValues!$D$2:$E$562,2),IF(AND($E506=14,NOT(VLOOKUP(J506,KeyValues!$D$2:$E$562,2) = 0)),"???",0))</f>
        <v>0</v>
      </c>
      <c r="L506">
        <f t="shared" si="104"/>
        <v>0</v>
      </c>
      <c r="M506">
        <f t="shared" si="105"/>
        <v>0</v>
      </c>
      <c r="N506">
        <f t="shared" si="106"/>
        <v>12</v>
      </c>
      <c r="O506">
        <f t="shared" si="107"/>
        <v>0</v>
      </c>
      <c r="P506">
        <f t="shared" si="108"/>
        <v>1</v>
      </c>
      <c r="Q506">
        <f t="shared" si="109"/>
        <v>0</v>
      </c>
      <c r="R506" t="str">
        <f t="shared" si="110"/>
        <v>00000001</v>
      </c>
      <c r="S506">
        <f t="shared" si="111"/>
        <v>1</v>
      </c>
    </row>
    <row r="507" spans="1:19" x14ac:dyDescent="0.25">
      <c r="A507" t="s">
        <v>1247</v>
      </c>
      <c r="B507" s="5" t="str">
        <f>VLOOKUP(I507,KeyValues!$J$2:$K$1401,2)</f>
        <v>Scheme Scarf</v>
      </c>
      <c r="C507">
        <f t="shared" si="98"/>
        <v>2500</v>
      </c>
      <c r="D507">
        <f t="shared" si="99"/>
        <v>125</v>
      </c>
      <c r="E507">
        <f t="shared" si="100"/>
        <v>15</v>
      </c>
      <c r="F507" s="7" t="str">
        <f>VLOOKUP(E507,KeyValues!$A$2:$B1264,2)</f>
        <v>Specific Items</v>
      </c>
      <c r="G507">
        <f t="shared" si="101"/>
        <v>37</v>
      </c>
      <c r="H507" s="7" t="str">
        <f>VLOOKUP($G507,KeyValues!$S$2:$T$64,2)</f>
        <v>Scarf 2</v>
      </c>
      <c r="I507">
        <f t="shared" si="102"/>
        <v>1248</v>
      </c>
      <c r="J507">
        <f t="shared" si="103"/>
        <v>0</v>
      </c>
      <c r="K507" s="8">
        <f>IF(OR($E507=9,$E507=5),VLOOKUP(J507,KeyValues!$D$2:$E$562,2),IF(AND($E507=14,NOT(VLOOKUP(J507,KeyValues!$D$2:$E$562,2) = 0)),"???",0))</f>
        <v>0</v>
      </c>
      <c r="L507">
        <f t="shared" si="104"/>
        <v>0</v>
      </c>
      <c r="M507">
        <f t="shared" si="105"/>
        <v>0</v>
      </c>
      <c r="N507">
        <f t="shared" si="106"/>
        <v>12</v>
      </c>
      <c r="O507">
        <f t="shared" si="107"/>
        <v>0</v>
      </c>
      <c r="P507">
        <f t="shared" si="108"/>
        <v>1</v>
      </c>
      <c r="Q507">
        <f t="shared" si="109"/>
        <v>0</v>
      </c>
      <c r="R507" t="str">
        <f t="shared" si="110"/>
        <v>00000001</v>
      </c>
      <c r="S507">
        <f t="shared" si="111"/>
        <v>1</v>
      </c>
    </row>
    <row r="508" spans="1:19" x14ac:dyDescent="0.25">
      <c r="A508" t="s">
        <v>1250</v>
      </c>
      <c r="B508" s="5" t="str">
        <f>VLOOKUP(I508,KeyValues!$J$2:$K$1401,2)</f>
        <v>Vibra Scarf</v>
      </c>
      <c r="C508">
        <f t="shared" si="98"/>
        <v>2500</v>
      </c>
      <c r="D508">
        <f t="shared" si="99"/>
        <v>125</v>
      </c>
      <c r="E508">
        <f t="shared" si="100"/>
        <v>15</v>
      </c>
      <c r="F508" s="7" t="str">
        <f>VLOOKUP(E508,KeyValues!$A$2:$B1267,2)</f>
        <v>Specific Items</v>
      </c>
      <c r="G508">
        <f t="shared" si="101"/>
        <v>37</v>
      </c>
      <c r="H508" s="7" t="str">
        <f>VLOOKUP($G508,KeyValues!$S$2:$T$64,2)</f>
        <v>Scarf 2</v>
      </c>
      <c r="I508">
        <f t="shared" si="102"/>
        <v>1251</v>
      </c>
      <c r="J508">
        <f t="shared" si="103"/>
        <v>0</v>
      </c>
      <c r="K508" s="8">
        <f>IF(OR($E508=9,$E508=5),VLOOKUP(J508,KeyValues!$D$2:$E$562,2),IF(AND($E508=14,NOT(VLOOKUP(J508,KeyValues!$D$2:$E$562,2) = 0)),"???",0))</f>
        <v>0</v>
      </c>
      <c r="L508">
        <f t="shared" si="104"/>
        <v>0</v>
      </c>
      <c r="M508">
        <f t="shared" si="105"/>
        <v>0</v>
      </c>
      <c r="N508">
        <f t="shared" si="106"/>
        <v>12</v>
      </c>
      <c r="O508">
        <f t="shared" si="107"/>
        <v>0</v>
      </c>
      <c r="P508">
        <f t="shared" si="108"/>
        <v>1</v>
      </c>
      <c r="Q508">
        <f t="shared" si="109"/>
        <v>0</v>
      </c>
      <c r="R508" t="str">
        <f t="shared" si="110"/>
        <v>00000001</v>
      </c>
      <c r="S508">
        <f t="shared" si="111"/>
        <v>1</v>
      </c>
    </row>
    <row r="509" spans="1:19" x14ac:dyDescent="0.25">
      <c r="A509" t="s">
        <v>1260</v>
      </c>
      <c r="B509" s="5" t="str">
        <f>VLOOKUP(I509,KeyValues!$J$2:$K$1401,2)</f>
        <v>Soak Scarf</v>
      </c>
      <c r="C509">
        <f t="shared" si="98"/>
        <v>2500</v>
      </c>
      <c r="D509">
        <f t="shared" si="99"/>
        <v>125</v>
      </c>
      <c r="E509">
        <f t="shared" si="100"/>
        <v>15</v>
      </c>
      <c r="F509" s="7" t="str">
        <f>VLOOKUP(E509,KeyValues!$A$2:$B1277,2)</f>
        <v>Specific Items</v>
      </c>
      <c r="G509">
        <f t="shared" si="101"/>
        <v>37</v>
      </c>
      <c r="H509" s="7" t="str">
        <f>VLOOKUP($G509,KeyValues!$S$2:$T$64,2)</f>
        <v>Scarf 2</v>
      </c>
      <c r="I509">
        <f t="shared" si="102"/>
        <v>1261</v>
      </c>
      <c r="J509">
        <f t="shared" si="103"/>
        <v>0</v>
      </c>
      <c r="K509" s="8">
        <f>IF(OR($E509=9,$E509=5),VLOOKUP(J509,KeyValues!$D$2:$E$562,2),IF(AND($E509=14,NOT(VLOOKUP(J509,KeyValues!$D$2:$E$562,2) = 0)),"???",0))</f>
        <v>0</v>
      </c>
      <c r="L509">
        <f t="shared" si="104"/>
        <v>0</v>
      </c>
      <c r="M509">
        <f t="shared" si="105"/>
        <v>0</v>
      </c>
      <c r="N509">
        <f t="shared" si="106"/>
        <v>12</v>
      </c>
      <c r="O509">
        <f t="shared" si="107"/>
        <v>0</v>
      </c>
      <c r="P509">
        <f t="shared" si="108"/>
        <v>1</v>
      </c>
      <c r="Q509">
        <f t="shared" si="109"/>
        <v>0</v>
      </c>
      <c r="R509" t="str">
        <f t="shared" si="110"/>
        <v>00000001</v>
      </c>
      <c r="S509">
        <f t="shared" si="111"/>
        <v>1</v>
      </c>
    </row>
    <row r="510" spans="1:19" x14ac:dyDescent="0.25">
      <c r="A510" t="s">
        <v>1262</v>
      </c>
      <c r="B510" s="5" t="str">
        <f>VLOOKUP(I510,KeyValues!$J$2:$K$1401,2)</f>
        <v>Bossy Scarf</v>
      </c>
      <c r="C510">
        <f t="shared" si="98"/>
        <v>2500</v>
      </c>
      <c r="D510">
        <f t="shared" si="99"/>
        <v>125</v>
      </c>
      <c r="E510">
        <f t="shared" si="100"/>
        <v>15</v>
      </c>
      <c r="F510" s="7" t="str">
        <f>VLOOKUP(E510,KeyValues!$A$2:$B1279,2)</f>
        <v>Specific Items</v>
      </c>
      <c r="G510">
        <f t="shared" si="101"/>
        <v>37</v>
      </c>
      <c r="H510" s="7" t="str">
        <f>VLOOKUP($G510,KeyValues!$S$2:$T$64,2)</f>
        <v>Scarf 2</v>
      </c>
      <c r="I510">
        <f t="shared" si="102"/>
        <v>1263</v>
      </c>
      <c r="J510">
        <f t="shared" si="103"/>
        <v>0</v>
      </c>
      <c r="K510" s="8">
        <f>IF(OR($E510=9,$E510=5),VLOOKUP(J510,KeyValues!$D$2:$E$562,2),IF(AND($E510=14,NOT(VLOOKUP(J510,KeyValues!$D$2:$E$562,2) = 0)),"???",0))</f>
        <v>0</v>
      </c>
      <c r="L510">
        <f t="shared" si="104"/>
        <v>0</v>
      </c>
      <c r="M510">
        <f t="shared" si="105"/>
        <v>0</v>
      </c>
      <c r="N510">
        <f t="shared" si="106"/>
        <v>12</v>
      </c>
      <c r="O510">
        <f t="shared" si="107"/>
        <v>0</v>
      </c>
      <c r="P510">
        <f t="shared" si="108"/>
        <v>1</v>
      </c>
      <c r="Q510">
        <f t="shared" si="109"/>
        <v>0</v>
      </c>
      <c r="R510" t="str">
        <f t="shared" si="110"/>
        <v>00000001</v>
      </c>
      <c r="S510">
        <f t="shared" si="111"/>
        <v>1</v>
      </c>
    </row>
    <row r="511" spans="1:19" x14ac:dyDescent="0.25">
      <c r="A511" t="s">
        <v>1266</v>
      </c>
      <c r="B511" s="5" t="str">
        <f>VLOOKUP(I511,KeyValues!$J$2:$K$1401,2)</f>
        <v>Bind Scarf</v>
      </c>
      <c r="C511">
        <f t="shared" si="98"/>
        <v>2500</v>
      </c>
      <c r="D511">
        <f t="shared" si="99"/>
        <v>125</v>
      </c>
      <c r="E511">
        <f t="shared" si="100"/>
        <v>15</v>
      </c>
      <c r="F511" s="7" t="str">
        <f>VLOOKUP(E511,KeyValues!$A$2:$B1283,2)</f>
        <v>Specific Items</v>
      </c>
      <c r="G511">
        <f t="shared" si="101"/>
        <v>37</v>
      </c>
      <c r="H511" s="7" t="str">
        <f>VLOOKUP($G511,KeyValues!$S$2:$T$64,2)</f>
        <v>Scarf 2</v>
      </c>
      <c r="I511">
        <f t="shared" si="102"/>
        <v>1267</v>
      </c>
      <c r="J511">
        <f t="shared" si="103"/>
        <v>0</v>
      </c>
      <c r="K511" s="8">
        <f>IF(OR($E511=9,$E511=5),VLOOKUP(J511,KeyValues!$D$2:$E$562,2),IF(AND($E511=14,NOT(VLOOKUP(J511,KeyValues!$D$2:$E$562,2) = 0)),"???",0))</f>
        <v>0</v>
      </c>
      <c r="L511">
        <f t="shared" si="104"/>
        <v>0</v>
      </c>
      <c r="M511">
        <f t="shared" si="105"/>
        <v>0</v>
      </c>
      <c r="N511">
        <f t="shared" si="106"/>
        <v>12</v>
      </c>
      <c r="O511">
        <f t="shared" si="107"/>
        <v>0</v>
      </c>
      <c r="P511">
        <f t="shared" si="108"/>
        <v>1</v>
      </c>
      <c r="Q511">
        <f t="shared" si="109"/>
        <v>0</v>
      </c>
      <c r="R511" t="str">
        <f t="shared" si="110"/>
        <v>00000001</v>
      </c>
      <c r="S511">
        <f t="shared" si="111"/>
        <v>1</v>
      </c>
    </row>
    <row r="512" spans="1:19" x14ac:dyDescent="0.25">
      <c r="A512" t="s">
        <v>1270</v>
      </c>
      <c r="B512" s="5" t="str">
        <f>VLOOKUP(I512,KeyValues!$J$2:$K$1401,2)</f>
        <v>Admire Scarf</v>
      </c>
      <c r="C512">
        <f t="shared" si="98"/>
        <v>2500</v>
      </c>
      <c r="D512">
        <f t="shared" si="99"/>
        <v>125</v>
      </c>
      <c r="E512">
        <f t="shared" si="100"/>
        <v>15</v>
      </c>
      <c r="F512" s="7" t="str">
        <f>VLOOKUP(E512,KeyValues!$A$2:$B1287,2)</f>
        <v>Specific Items</v>
      </c>
      <c r="G512">
        <f t="shared" si="101"/>
        <v>37</v>
      </c>
      <c r="H512" s="7" t="str">
        <f>VLOOKUP($G512,KeyValues!$S$2:$T$64,2)</f>
        <v>Scarf 2</v>
      </c>
      <c r="I512">
        <f t="shared" si="102"/>
        <v>1271</v>
      </c>
      <c r="J512">
        <f t="shared" si="103"/>
        <v>0</v>
      </c>
      <c r="K512" s="8">
        <f>IF(OR($E512=9,$E512=5),VLOOKUP(J512,KeyValues!$D$2:$E$562,2),IF(AND($E512=14,NOT(VLOOKUP(J512,KeyValues!$D$2:$E$562,2) = 0)),"???",0))</f>
        <v>0</v>
      </c>
      <c r="L512">
        <f t="shared" si="104"/>
        <v>0</v>
      </c>
      <c r="M512">
        <f t="shared" si="105"/>
        <v>0</v>
      </c>
      <c r="N512">
        <f t="shared" si="106"/>
        <v>12</v>
      </c>
      <c r="O512">
        <f t="shared" si="107"/>
        <v>0</v>
      </c>
      <c r="P512">
        <f t="shared" si="108"/>
        <v>1</v>
      </c>
      <c r="Q512">
        <f t="shared" si="109"/>
        <v>0</v>
      </c>
      <c r="R512" t="str">
        <f t="shared" si="110"/>
        <v>00000001</v>
      </c>
      <c r="S512">
        <f t="shared" si="111"/>
        <v>1</v>
      </c>
    </row>
    <row r="513" spans="1:19" x14ac:dyDescent="0.25">
      <c r="A513" t="s">
        <v>1271</v>
      </c>
      <c r="B513" s="5" t="str">
        <f>VLOOKUP(I513,KeyValues!$J$2:$K$1401,2)</f>
        <v>Grace Scarf</v>
      </c>
      <c r="C513">
        <f t="shared" si="98"/>
        <v>2500</v>
      </c>
      <c r="D513">
        <f t="shared" si="99"/>
        <v>125</v>
      </c>
      <c r="E513">
        <f t="shared" si="100"/>
        <v>15</v>
      </c>
      <c r="F513" s="7" t="str">
        <f>VLOOKUP(E513,KeyValues!$A$2:$B1288,2)</f>
        <v>Specific Items</v>
      </c>
      <c r="G513">
        <f t="shared" si="101"/>
        <v>37</v>
      </c>
      <c r="H513" s="7" t="str">
        <f>VLOOKUP($G513,KeyValues!$S$2:$T$64,2)</f>
        <v>Scarf 2</v>
      </c>
      <c r="I513">
        <f t="shared" si="102"/>
        <v>1272</v>
      </c>
      <c r="J513">
        <f t="shared" si="103"/>
        <v>0</v>
      </c>
      <c r="K513" s="8">
        <f>IF(OR($E513=9,$E513=5),VLOOKUP(J513,KeyValues!$D$2:$E$562,2),IF(AND($E513=14,NOT(VLOOKUP(J513,KeyValues!$D$2:$E$562,2) = 0)),"???",0))</f>
        <v>0</v>
      </c>
      <c r="L513">
        <f t="shared" si="104"/>
        <v>0</v>
      </c>
      <c r="M513">
        <f t="shared" si="105"/>
        <v>0</v>
      </c>
      <c r="N513">
        <f t="shared" si="106"/>
        <v>12</v>
      </c>
      <c r="O513">
        <f t="shared" si="107"/>
        <v>0</v>
      </c>
      <c r="P513">
        <f t="shared" si="108"/>
        <v>1</v>
      </c>
      <c r="Q513">
        <f t="shared" si="109"/>
        <v>0</v>
      </c>
      <c r="R513" t="str">
        <f t="shared" si="110"/>
        <v>00000001</v>
      </c>
      <c r="S513">
        <f t="shared" si="111"/>
        <v>1</v>
      </c>
    </row>
    <row r="514" spans="1:19" x14ac:dyDescent="0.25">
      <c r="A514" t="s">
        <v>1278</v>
      </c>
      <c r="B514" s="5" t="str">
        <f>VLOOKUP(I514,KeyValues!$J$2:$K$1401,2)</f>
        <v>Chime-Scarf</v>
      </c>
      <c r="C514">
        <f t="shared" ref="C514:C577" si="112">HEX2DEC(MID($A514,4,2)&amp;MID($A514,1,2))</f>
        <v>2500</v>
      </c>
      <c r="D514">
        <f t="shared" ref="D514:D577" si="113">HEX2DEC(MID($A514,10,2)&amp;MID($A514,7,2))</f>
        <v>125</v>
      </c>
      <c r="E514">
        <f t="shared" ref="E514:E577" si="114">HEX2DEC(MID($A514,13,2))</f>
        <v>15</v>
      </c>
      <c r="F514" s="7" t="str">
        <f>VLOOKUP(E514,KeyValues!$A$2:$B1295,2)</f>
        <v>Specific Items</v>
      </c>
      <c r="G514">
        <f t="shared" ref="G514:G577" si="115">HEX2DEC(MID($A514,16,2))</f>
        <v>37</v>
      </c>
      <c r="H514" s="7" t="str">
        <f>VLOOKUP($G514,KeyValues!$S$2:$T$64,2)</f>
        <v>Scarf 2</v>
      </c>
      <c r="I514">
        <f t="shared" ref="I514:I577" si="116">HEX2DEC(MID($A514,22,2)&amp;MID($A514,19,2))</f>
        <v>1279</v>
      </c>
      <c r="J514">
        <f t="shared" ref="J514:J577" si="117">HEX2DEC(MID($A514,28,2)&amp;MID($A514,25,2))</f>
        <v>0</v>
      </c>
      <c r="K514" s="8">
        <f>IF(OR($E514=9,$E514=5),VLOOKUP(J514,KeyValues!$D$2:$E$562,2),IF(AND($E514=14,NOT(VLOOKUP(J514,KeyValues!$D$2:$E$562,2) = 0)),"???",0))</f>
        <v>0</v>
      </c>
      <c r="L514">
        <f t="shared" ref="L514:L577" si="118">HEX2DEC(MID($A514,31,2))</f>
        <v>0</v>
      </c>
      <c r="M514">
        <f t="shared" ref="M514:M577" si="119">HEX2DEC(MID($A514,34,2))</f>
        <v>0</v>
      </c>
      <c r="N514">
        <f t="shared" ref="N514:N577" si="120">HEX2DEC(MID($A514,37,2))</f>
        <v>12</v>
      </c>
      <c r="O514">
        <f t="shared" ref="O514:O577" si="121">HEX2DEC(MID($A514,40,2))</f>
        <v>0</v>
      </c>
      <c r="P514">
        <f t="shared" ref="P514:P577" si="122">HEX2DEC(MID($A514,43,2))</f>
        <v>1</v>
      </c>
      <c r="Q514">
        <f t="shared" ref="Q514:Q577" si="123">HEX2DEC(MID($A514,46,2))</f>
        <v>0</v>
      </c>
      <c r="R514" t="str">
        <f t="shared" ref="R514:R577" si="124">DEC2BIN(P514,8)</f>
        <v>00000001</v>
      </c>
      <c r="S514">
        <f t="shared" ref="S514:S577" si="125">VALUE(RIGHT(R514,1))</f>
        <v>1</v>
      </c>
    </row>
    <row r="515" spans="1:19" x14ac:dyDescent="0.25">
      <c r="A515" t="s">
        <v>1281</v>
      </c>
      <c r="B515" s="5" t="str">
        <f>VLOOKUP(I515,KeyValues!$J$2:$K$1401,2)</f>
        <v>Hail Scarf</v>
      </c>
      <c r="C515">
        <f t="shared" si="112"/>
        <v>2500</v>
      </c>
      <c r="D515">
        <f t="shared" si="113"/>
        <v>125</v>
      </c>
      <c r="E515">
        <f t="shared" si="114"/>
        <v>15</v>
      </c>
      <c r="F515" s="7" t="str">
        <f>VLOOKUP(E515,KeyValues!$A$2:$B1298,2)</f>
        <v>Specific Items</v>
      </c>
      <c r="G515">
        <f t="shared" si="115"/>
        <v>37</v>
      </c>
      <c r="H515" s="7" t="str">
        <f>VLOOKUP($G515,KeyValues!$S$2:$T$64,2)</f>
        <v>Scarf 2</v>
      </c>
      <c r="I515">
        <f t="shared" si="116"/>
        <v>1282</v>
      </c>
      <c r="J515">
        <f t="shared" si="117"/>
        <v>0</v>
      </c>
      <c r="K515" s="8">
        <f>IF(OR($E515=9,$E515=5),VLOOKUP(J515,KeyValues!$D$2:$E$562,2),IF(AND($E515=14,NOT(VLOOKUP(J515,KeyValues!$D$2:$E$562,2) = 0)),"???",0))</f>
        <v>0</v>
      </c>
      <c r="L515">
        <f t="shared" si="118"/>
        <v>0</v>
      </c>
      <c r="M515">
        <f t="shared" si="119"/>
        <v>0</v>
      </c>
      <c r="N515">
        <f t="shared" si="120"/>
        <v>12</v>
      </c>
      <c r="O515">
        <f t="shared" si="121"/>
        <v>0</v>
      </c>
      <c r="P515">
        <f t="shared" si="122"/>
        <v>1</v>
      </c>
      <c r="Q515">
        <f t="shared" si="123"/>
        <v>0</v>
      </c>
      <c r="R515" t="str">
        <f t="shared" si="124"/>
        <v>00000001</v>
      </c>
      <c r="S515">
        <f t="shared" si="125"/>
        <v>1</v>
      </c>
    </row>
    <row r="516" spans="1:19" x14ac:dyDescent="0.25">
      <c r="A516" t="s">
        <v>1283</v>
      </c>
      <c r="B516" s="5" t="str">
        <f>VLOOKUP(I516,KeyValues!$J$2:$K$1401,2)</f>
        <v>Safe Scarf</v>
      </c>
      <c r="C516">
        <f t="shared" si="112"/>
        <v>2500</v>
      </c>
      <c r="D516">
        <f t="shared" si="113"/>
        <v>125</v>
      </c>
      <c r="E516">
        <f t="shared" si="114"/>
        <v>15</v>
      </c>
      <c r="F516" s="7" t="str">
        <f>VLOOKUP(E516,KeyValues!$A$2:$B1300,2)</f>
        <v>Specific Items</v>
      </c>
      <c r="G516">
        <f t="shared" si="115"/>
        <v>37</v>
      </c>
      <c r="H516" s="7" t="str">
        <f>VLOOKUP($G516,KeyValues!$S$2:$T$64,2)</f>
        <v>Scarf 2</v>
      </c>
      <c r="I516">
        <f t="shared" si="116"/>
        <v>1284</v>
      </c>
      <c r="J516">
        <f t="shared" si="117"/>
        <v>0</v>
      </c>
      <c r="K516" s="8">
        <f>IF(OR($E516=9,$E516=5),VLOOKUP(J516,KeyValues!$D$2:$E$562,2),IF(AND($E516=14,NOT(VLOOKUP(J516,KeyValues!$D$2:$E$562,2) = 0)),"???",0))</f>
        <v>0</v>
      </c>
      <c r="L516">
        <f t="shared" si="118"/>
        <v>0</v>
      </c>
      <c r="M516">
        <f t="shared" si="119"/>
        <v>0</v>
      </c>
      <c r="N516">
        <f t="shared" si="120"/>
        <v>12</v>
      </c>
      <c r="O516">
        <f t="shared" si="121"/>
        <v>0</v>
      </c>
      <c r="P516">
        <f t="shared" si="122"/>
        <v>1</v>
      </c>
      <c r="Q516">
        <f t="shared" si="123"/>
        <v>0</v>
      </c>
      <c r="R516" t="str">
        <f t="shared" si="124"/>
        <v>00000001</v>
      </c>
      <c r="S516">
        <f t="shared" si="125"/>
        <v>1</v>
      </c>
    </row>
    <row r="517" spans="1:19" x14ac:dyDescent="0.25">
      <c r="A517" t="s">
        <v>1287</v>
      </c>
      <c r="B517" s="5" t="str">
        <f>VLOOKUP(I517,KeyValues!$J$2:$K$1401,2)</f>
        <v>Gore-Scarf</v>
      </c>
      <c r="C517">
        <f t="shared" si="112"/>
        <v>2500</v>
      </c>
      <c r="D517">
        <f t="shared" si="113"/>
        <v>125</v>
      </c>
      <c r="E517">
        <f t="shared" si="114"/>
        <v>15</v>
      </c>
      <c r="F517" s="7" t="str">
        <f>VLOOKUP(E517,KeyValues!$A$2:$B1304,2)</f>
        <v>Specific Items</v>
      </c>
      <c r="G517">
        <f t="shared" si="115"/>
        <v>37</v>
      </c>
      <c r="H517" s="7" t="str">
        <f>VLOOKUP($G517,KeyValues!$S$2:$T$64,2)</f>
        <v>Scarf 2</v>
      </c>
      <c r="I517">
        <f t="shared" si="116"/>
        <v>1288</v>
      </c>
      <c r="J517">
        <f t="shared" si="117"/>
        <v>0</v>
      </c>
      <c r="K517" s="8">
        <f>IF(OR($E517=9,$E517=5),VLOOKUP(J517,KeyValues!$D$2:$E$562,2),IF(AND($E517=14,NOT(VLOOKUP(J517,KeyValues!$D$2:$E$562,2) = 0)),"???",0))</f>
        <v>0</v>
      </c>
      <c r="L517">
        <f t="shared" si="118"/>
        <v>0</v>
      </c>
      <c r="M517">
        <f t="shared" si="119"/>
        <v>0</v>
      </c>
      <c r="N517">
        <f t="shared" si="120"/>
        <v>12</v>
      </c>
      <c r="O517">
        <f t="shared" si="121"/>
        <v>0</v>
      </c>
      <c r="P517">
        <f t="shared" si="122"/>
        <v>1</v>
      </c>
      <c r="Q517">
        <f t="shared" si="123"/>
        <v>0</v>
      </c>
      <c r="R517" t="str">
        <f t="shared" si="124"/>
        <v>00000001</v>
      </c>
      <c r="S517">
        <f t="shared" si="125"/>
        <v>1</v>
      </c>
    </row>
    <row r="518" spans="1:19" x14ac:dyDescent="0.25">
      <c r="A518" t="s">
        <v>1294</v>
      </c>
      <c r="B518" s="5" t="str">
        <f>VLOOKUP(I518,KeyValues!$J$2:$K$1401,2)</f>
        <v>Metang Scarf</v>
      </c>
      <c r="C518">
        <f t="shared" si="112"/>
        <v>2500</v>
      </c>
      <c r="D518">
        <f t="shared" si="113"/>
        <v>125</v>
      </c>
      <c r="E518">
        <f t="shared" si="114"/>
        <v>15</v>
      </c>
      <c r="F518" s="7" t="str">
        <f>VLOOKUP(E518,KeyValues!$A$2:$B1311,2)</f>
        <v>Specific Items</v>
      </c>
      <c r="G518">
        <f t="shared" si="115"/>
        <v>37</v>
      </c>
      <c r="H518" s="7" t="str">
        <f>VLOOKUP($G518,KeyValues!$S$2:$T$64,2)</f>
        <v>Scarf 2</v>
      </c>
      <c r="I518">
        <f t="shared" si="116"/>
        <v>1295</v>
      </c>
      <c r="J518">
        <f t="shared" si="117"/>
        <v>0</v>
      </c>
      <c r="K518" s="8">
        <f>IF(OR($E518=9,$E518=5),VLOOKUP(J518,KeyValues!$D$2:$E$562,2),IF(AND($E518=14,NOT(VLOOKUP(J518,KeyValues!$D$2:$E$562,2) = 0)),"???",0))</f>
        <v>0</v>
      </c>
      <c r="L518">
        <f t="shared" si="118"/>
        <v>0</v>
      </c>
      <c r="M518">
        <f t="shared" si="119"/>
        <v>0</v>
      </c>
      <c r="N518">
        <f t="shared" si="120"/>
        <v>12</v>
      </c>
      <c r="O518">
        <f t="shared" si="121"/>
        <v>0</v>
      </c>
      <c r="P518">
        <f t="shared" si="122"/>
        <v>1</v>
      </c>
      <c r="Q518">
        <f t="shared" si="123"/>
        <v>0</v>
      </c>
      <c r="R518" t="str">
        <f t="shared" si="124"/>
        <v>00000001</v>
      </c>
      <c r="S518">
        <f t="shared" si="125"/>
        <v>1</v>
      </c>
    </row>
    <row r="519" spans="1:19" x14ac:dyDescent="0.25">
      <c r="A519" t="s">
        <v>1301</v>
      </c>
      <c r="B519" s="5" t="str">
        <f>VLOOKUP(I519,KeyValues!$J$2:$K$1401,2)</f>
        <v>Budew Scarf</v>
      </c>
      <c r="C519">
        <f t="shared" si="112"/>
        <v>2500</v>
      </c>
      <c r="D519">
        <f t="shared" si="113"/>
        <v>125</v>
      </c>
      <c r="E519">
        <f t="shared" si="114"/>
        <v>15</v>
      </c>
      <c r="F519" s="7" t="str">
        <f>VLOOKUP(E519,KeyValues!$A$2:$B1318,2)</f>
        <v>Specific Items</v>
      </c>
      <c r="G519">
        <f t="shared" si="115"/>
        <v>37</v>
      </c>
      <c r="H519" s="7" t="str">
        <f>VLOOKUP($G519,KeyValues!$S$2:$T$64,2)</f>
        <v>Scarf 2</v>
      </c>
      <c r="I519">
        <f t="shared" si="116"/>
        <v>1302</v>
      </c>
      <c r="J519">
        <f t="shared" si="117"/>
        <v>0</v>
      </c>
      <c r="K519" s="8">
        <f>IF(OR($E519=9,$E519=5),VLOOKUP(J519,KeyValues!$D$2:$E$562,2),IF(AND($E519=14,NOT(VLOOKUP(J519,KeyValues!$D$2:$E$562,2) = 0)),"???",0))</f>
        <v>0</v>
      </c>
      <c r="L519">
        <f t="shared" si="118"/>
        <v>0</v>
      </c>
      <c r="M519">
        <f t="shared" si="119"/>
        <v>0</v>
      </c>
      <c r="N519">
        <f t="shared" si="120"/>
        <v>12</v>
      </c>
      <c r="O519">
        <f t="shared" si="121"/>
        <v>0</v>
      </c>
      <c r="P519">
        <f t="shared" si="122"/>
        <v>1</v>
      </c>
      <c r="Q519">
        <f t="shared" si="123"/>
        <v>0</v>
      </c>
      <c r="R519" t="str">
        <f t="shared" si="124"/>
        <v>00000001</v>
      </c>
      <c r="S519">
        <f t="shared" si="125"/>
        <v>1</v>
      </c>
    </row>
    <row r="520" spans="1:19" x14ac:dyDescent="0.25">
      <c r="A520" t="s">
        <v>1322</v>
      </c>
      <c r="B520" s="5" t="str">
        <f>VLOOKUP(I520,KeyValues!$J$2:$K$1401,2)</f>
        <v>Stinky Scarf</v>
      </c>
      <c r="C520">
        <f t="shared" si="112"/>
        <v>2500</v>
      </c>
      <c r="D520">
        <f t="shared" si="113"/>
        <v>125</v>
      </c>
      <c r="E520">
        <f t="shared" si="114"/>
        <v>15</v>
      </c>
      <c r="F520" s="7" t="str">
        <f>VLOOKUP(E520,KeyValues!$A$2:$B1339,2)</f>
        <v>Specific Items</v>
      </c>
      <c r="G520">
        <f t="shared" si="115"/>
        <v>37</v>
      </c>
      <c r="H520" s="7" t="str">
        <f>VLOOKUP($G520,KeyValues!$S$2:$T$64,2)</f>
        <v>Scarf 2</v>
      </c>
      <c r="I520">
        <f t="shared" si="116"/>
        <v>1323</v>
      </c>
      <c r="J520">
        <f t="shared" si="117"/>
        <v>0</v>
      </c>
      <c r="K520" s="8">
        <f>IF(OR($E520=9,$E520=5),VLOOKUP(J520,KeyValues!$D$2:$E$562,2),IF(AND($E520=14,NOT(VLOOKUP(J520,KeyValues!$D$2:$E$562,2) = 0)),"???",0))</f>
        <v>0</v>
      </c>
      <c r="L520">
        <f t="shared" si="118"/>
        <v>0</v>
      </c>
      <c r="M520">
        <f t="shared" si="119"/>
        <v>0</v>
      </c>
      <c r="N520">
        <f t="shared" si="120"/>
        <v>12</v>
      </c>
      <c r="O520">
        <f t="shared" si="121"/>
        <v>0</v>
      </c>
      <c r="P520">
        <f t="shared" si="122"/>
        <v>1</v>
      </c>
      <c r="Q520">
        <f t="shared" si="123"/>
        <v>0</v>
      </c>
      <c r="R520" t="str">
        <f t="shared" si="124"/>
        <v>00000001</v>
      </c>
      <c r="S520">
        <f t="shared" si="125"/>
        <v>1</v>
      </c>
    </row>
    <row r="521" spans="1:19" x14ac:dyDescent="0.25">
      <c r="A521" t="s">
        <v>1326</v>
      </c>
      <c r="B521" s="5" t="str">
        <f>VLOOKUP(I521,KeyValues!$J$2:$K$1401,2)</f>
        <v>Chatot Scarf</v>
      </c>
      <c r="C521">
        <f t="shared" si="112"/>
        <v>2500</v>
      </c>
      <c r="D521">
        <f t="shared" si="113"/>
        <v>125</v>
      </c>
      <c r="E521">
        <f t="shared" si="114"/>
        <v>15</v>
      </c>
      <c r="F521" s="7" t="str">
        <f>VLOOKUP(E521,KeyValues!$A$2:$B1343,2)</f>
        <v>Specific Items</v>
      </c>
      <c r="G521">
        <f t="shared" si="115"/>
        <v>37</v>
      </c>
      <c r="H521" s="7" t="str">
        <f>VLOOKUP($G521,KeyValues!$S$2:$T$64,2)</f>
        <v>Scarf 2</v>
      </c>
      <c r="I521">
        <f t="shared" si="116"/>
        <v>1327</v>
      </c>
      <c r="J521">
        <f t="shared" si="117"/>
        <v>0</v>
      </c>
      <c r="K521" s="8">
        <f>IF(OR($E521=9,$E521=5),VLOOKUP(J521,KeyValues!$D$2:$E$562,2),IF(AND($E521=14,NOT(VLOOKUP(J521,KeyValues!$D$2:$E$562,2) = 0)),"???",0))</f>
        <v>0</v>
      </c>
      <c r="L521">
        <f t="shared" si="118"/>
        <v>0</v>
      </c>
      <c r="M521">
        <f t="shared" si="119"/>
        <v>0</v>
      </c>
      <c r="N521">
        <f t="shared" si="120"/>
        <v>12</v>
      </c>
      <c r="O521">
        <f t="shared" si="121"/>
        <v>0</v>
      </c>
      <c r="P521">
        <f t="shared" si="122"/>
        <v>1</v>
      </c>
      <c r="Q521">
        <f t="shared" si="123"/>
        <v>0</v>
      </c>
      <c r="R521" t="str">
        <f t="shared" si="124"/>
        <v>00000001</v>
      </c>
      <c r="S521">
        <f t="shared" si="125"/>
        <v>1</v>
      </c>
    </row>
    <row r="522" spans="1:19" x14ac:dyDescent="0.25">
      <c r="A522" t="s">
        <v>1327</v>
      </c>
      <c r="B522" s="5" t="str">
        <f>VLOOKUP(I522,KeyValues!$J$2:$K$1401,2)</f>
        <v>Thick Scarf</v>
      </c>
      <c r="C522">
        <f t="shared" si="112"/>
        <v>2500</v>
      </c>
      <c r="D522">
        <f t="shared" si="113"/>
        <v>125</v>
      </c>
      <c r="E522">
        <f t="shared" si="114"/>
        <v>15</v>
      </c>
      <c r="F522" s="7" t="str">
        <f>VLOOKUP(E522,KeyValues!$A$2:$B1344,2)</f>
        <v>Specific Items</v>
      </c>
      <c r="G522">
        <f t="shared" si="115"/>
        <v>37</v>
      </c>
      <c r="H522" s="7" t="str">
        <f>VLOOKUP($G522,KeyValues!$S$2:$T$64,2)</f>
        <v>Scarf 2</v>
      </c>
      <c r="I522">
        <f t="shared" si="116"/>
        <v>1328</v>
      </c>
      <c r="J522">
        <f t="shared" si="117"/>
        <v>0</v>
      </c>
      <c r="K522" s="8">
        <f>IF(OR($E522=9,$E522=5),VLOOKUP(J522,KeyValues!$D$2:$E$562,2),IF(AND($E522=14,NOT(VLOOKUP(J522,KeyValues!$D$2:$E$562,2) = 0)),"???",0))</f>
        <v>0</v>
      </c>
      <c r="L522">
        <f t="shared" si="118"/>
        <v>0</v>
      </c>
      <c r="M522">
        <f t="shared" si="119"/>
        <v>0</v>
      </c>
      <c r="N522">
        <f t="shared" si="120"/>
        <v>12</v>
      </c>
      <c r="O522">
        <f t="shared" si="121"/>
        <v>0</v>
      </c>
      <c r="P522">
        <f t="shared" si="122"/>
        <v>1</v>
      </c>
      <c r="Q522">
        <f t="shared" si="123"/>
        <v>0</v>
      </c>
      <c r="R522" t="str">
        <f t="shared" si="124"/>
        <v>00000001</v>
      </c>
      <c r="S522">
        <f t="shared" si="125"/>
        <v>1</v>
      </c>
    </row>
    <row r="523" spans="1:19" x14ac:dyDescent="0.25">
      <c r="A523" t="s">
        <v>1330</v>
      </c>
      <c r="B523" s="5" t="str">
        <f>VLOOKUP(I523,KeyValues!$J$2:$K$1401,2)</f>
        <v>Dust Scarf</v>
      </c>
      <c r="C523">
        <f t="shared" si="112"/>
        <v>2500</v>
      </c>
      <c r="D523">
        <f t="shared" si="113"/>
        <v>125</v>
      </c>
      <c r="E523">
        <f t="shared" si="114"/>
        <v>15</v>
      </c>
      <c r="F523" s="7" t="str">
        <f>VLOOKUP(E523,KeyValues!$A$2:$B1347,2)</f>
        <v>Specific Items</v>
      </c>
      <c r="G523">
        <f t="shared" si="115"/>
        <v>37</v>
      </c>
      <c r="H523" s="7" t="str">
        <f>VLOOKUP($G523,KeyValues!$S$2:$T$64,2)</f>
        <v>Scarf 2</v>
      </c>
      <c r="I523">
        <f t="shared" si="116"/>
        <v>1331</v>
      </c>
      <c r="J523">
        <f t="shared" si="117"/>
        <v>0</v>
      </c>
      <c r="K523" s="8">
        <f>IF(OR($E523=9,$E523=5),VLOOKUP(J523,KeyValues!$D$2:$E$562,2),IF(AND($E523=14,NOT(VLOOKUP(J523,KeyValues!$D$2:$E$562,2) = 0)),"???",0))</f>
        <v>0</v>
      </c>
      <c r="L523">
        <f t="shared" si="118"/>
        <v>0</v>
      </c>
      <c r="M523">
        <f t="shared" si="119"/>
        <v>0</v>
      </c>
      <c r="N523">
        <f t="shared" si="120"/>
        <v>12</v>
      </c>
      <c r="O523">
        <f t="shared" si="121"/>
        <v>0</v>
      </c>
      <c r="P523">
        <f t="shared" si="122"/>
        <v>1</v>
      </c>
      <c r="Q523">
        <f t="shared" si="123"/>
        <v>0</v>
      </c>
      <c r="R523" t="str">
        <f t="shared" si="124"/>
        <v>00000001</v>
      </c>
      <c r="S523">
        <f t="shared" si="125"/>
        <v>1</v>
      </c>
    </row>
    <row r="524" spans="1:19" x14ac:dyDescent="0.25">
      <c r="A524" t="s">
        <v>1345</v>
      </c>
      <c r="B524" s="5" t="str">
        <f>VLOOKUP(I524,KeyValues!$J$2:$K$1401,2)</f>
        <v>Best Scarf</v>
      </c>
      <c r="C524">
        <f t="shared" si="112"/>
        <v>2500</v>
      </c>
      <c r="D524">
        <f t="shared" si="113"/>
        <v>125</v>
      </c>
      <c r="E524">
        <f t="shared" si="114"/>
        <v>15</v>
      </c>
      <c r="F524" s="7" t="str">
        <f>VLOOKUP(E524,KeyValues!$A$2:$B1362,2)</f>
        <v>Specific Items</v>
      </c>
      <c r="G524">
        <f t="shared" si="115"/>
        <v>37</v>
      </c>
      <c r="H524" s="7" t="str">
        <f>VLOOKUP($G524,KeyValues!$S$2:$T$64,2)</f>
        <v>Scarf 2</v>
      </c>
      <c r="I524">
        <f t="shared" si="116"/>
        <v>1346</v>
      </c>
      <c r="J524">
        <f t="shared" si="117"/>
        <v>0</v>
      </c>
      <c r="K524" s="8">
        <f>IF(OR($E524=9,$E524=5),VLOOKUP(J524,KeyValues!$D$2:$E$562,2),IF(AND($E524=14,NOT(VLOOKUP(J524,KeyValues!$D$2:$E$562,2) = 0)),"???",0))</f>
        <v>0</v>
      </c>
      <c r="L524">
        <f t="shared" si="118"/>
        <v>0</v>
      </c>
      <c r="M524">
        <f t="shared" si="119"/>
        <v>0</v>
      </c>
      <c r="N524">
        <f t="shared" si="120"/>
        <v>12</v>
      </c>
      <c r="O524">
        <f t="shared" si="121"/>
        <v>0</v>
      </c>
      <c r="P524">
        <f t="shared" si="122"/>
        <v>1</v>
      </c>
      <c r="Q524">
        <f t="shared" si="123"/>
        <v>0</v>
      </c>
      <c r="R524" t="str">
        <f t="shared" si="124"/>
        <v>00000001</v>
      </c>
      <c r="S524">
        <f t="shared" si="125"/>
        <v>1</v>
      </c>
    </row>
    <row r="525" spans="1:19" x14ac:dyDescent="0.25">
      <c r="A525" t="s">
        <v>1008</v>
      </c>
      <c r="B525" s="5" t="str">
        <f>VLOOKUP(I525,KeyValues!$J$2:$K$1401,2)</f>
        <v>Value Ruff</v>
      </c>
      <c r="C525">
        <f t="shared" si="112"/>
        <v>2500</v>
      </c>
      <c r="D525">
        <f t="shared" si="113"/>
        <v>125</v>
      </c>
      <c r="E525">
        <f t="shared" si="114"/>
        <v>15</v>
      </c>
      <c r="F525" s="7" t="str">
        <f>VLOOKUP(E525,KeyValues!$A$2:$B1025,2)</f>
        <v>Specific Items</v>
      </c>
      <c r="G525">
        <f t="shared" si="115"/>
        <v>37</v>
      </c>
      <c r="H525" s="7" t="str">
        <f>VLOOKUP($G525,KeyValues!$S$2:$T$64,2)</f>
        <v>Scarf 2</v>
      </c>
      <c r="I525">
        <f t="shared" si="116"/>
        <v>1009</v>
      </c>
      <c r="J525">
        <f t="shared" si="117"/>
        <v>0</v>
      </c>
      <c r="K525" s="8">
        <f>IF(OR($E525=9,$E525=5),VLOOKUP(J525,KeyValues!$D$2:$E$562,2),IF(AND($E525=14,NOT(VLOOKUP(J525,KeyValues!$D$2:$E$562,2) = 0)),"???",0))</f>
        <v>0</v>
      </c>
      <c r="L525">
        <f t="shared" si="118"/>
        <v>0</v>
      </c>
      <c r="M525">
        <f t="shared" si="119"/>
        <v>0</v>
      </c>
      <c r="N525">
        <f t="shared" si="120"/>
        <v>14</v>
      </c>
      <c r="O525">
        <f t="shared" si="121"/>
        <v>0</v>
      </c>
      <c r="P525">
        <f t="shared" si="122"/>
        <v>1</v>
      </c>
      <c r="Q525">
        <f t="shared" si="123"/>
        <v>0</v>
      </c>
      <c r="R525" t="str">
        <f t="shared" si="124"/>
        <v>00000001</v>
      </c>
      <c r="S525">
        <f t="shared" si="125"/>
        <v>1</v>
      </c>
    </row>
    <row r="526" spans="1:19" x14ac:dyDescent="0.25">
      <c r="A526" t="s">
        <v>1027</v>
      </c>
      <c r="B526" s="5" t="str">
        <f>VLOOKUP(I526,KeyValues!$J$2:$K$1401,2)</f>
        <v>Shock Ruff</v>
      </c>
      <c r="C526">
        <f t="shared" si="112"/>
        <v>2500</v>
      </c>
      <c r="D526">
        <f t="shared" si="113"/>
        <v>125</v>
      </c>
      <c r="E526">
        <f t="shared" si="114"/>
        <v>15</v>
      </c>
      <c r="F526" s="7" t="str">
        <f>VLOOKUP(E526,KeyValues!$A$2:$B1044,2)</f>
        <v>Specific Items</v>
      </c>
      <c r="G526">
        <f t="shared" si="115"/>
        <v>37</v>
      </c>
      <c r="H526" s="7" t="str">
        <f>VLOOKUP($G526,KeyValues!$S$2:$T$64,2)</f>
        <v>Scarf 2</v>
      </c>
      <c r="I526">
        <f t="shared" si="116"/>
        <v>1028</v>
      </c>
      <c r="J526">
        <f t="shared" si="117"/>
        <v>0</v>
      </c>
      <c r="K526" s="8">
        <f>IF(OR($E526=9,$E526=5),VLOOKUP(J526,KeyValues!$D$2:$E$562,2),IF(AND($E526=14,NOT(VLOOKUP(J526,KeyValues!$D$2:$E$562,2) = 0)),"???",0))</f>
        <v>0</v>
      </c>
      <c r="L526">
        <f t="shared" si="118"/>
        <v>0</v>
      </c>
      <c r="M526">
        <f t="shared" si="119"/>
        <v>0</v>
      </c>
      <c r="N526">
        <f t="shared" si="120"/>
        <v>14</v>
      </c>
      <c r="O526">
        <f t="shared" si="121"/>
        <v>0</v>
      </c>
      <c r="P526">
        <f t="shared" si="122"/>
        <v>1</v>
      </c>
      <c r="Q526">
        <f t="shared" si="123"/>
        <v>0</v>
      </c>
      <c r="R526" t="str">
        <f t="shared" si="124"/>
        <v>00000001</v>
      </c>
      <c r="S526">
        <f t="shared" si="125"/>
        <v>1</v>
      </c>
    </row>
    <row r="527" spans="1:19" x14ac:dyDescent="0.25">
      <c r="A527" t="s">
        <v>1058</v>
      </c>
      <c r="B527" s="5" t="str">
        <f>VLOOKUP(I527,KeyValues!$J$2:$K$1401,2)</f>
        <v>Sparkle Ruff</v>
      </c>
      <c r="C527">
        <f t="shared" si="112"/>
        <v>2500</v>
      </c>
      <c r="D527">
        <f t="shared" si="113"/>
        <v>125</v>
      </c>
      <c r="E527">
        <f t="shared" si="114"/>
        <v>15</v>
      </c>
      <c r="F527" s="7" t="str">
        <f>VLOOKUP(E527,KeyValues!$A$2:$B1075,2)</f>
        <v>Specific Items</v>
      </c>
      <c r="G527">
        <f t="shared" si="115"/>
        <v>37</v>
      </c>
      <c r="H527" s="7" t="str">
        <f>VLOOKUP($G527,KeyValues!$S$2:$T$64,2)</f>
        <v>Scarf 2</v>
      </c>
      <c r="I527">
        <f t="shared" si="116"/>
        <v>1059</v>
      </c>
      <c r="J527">
        <f t="shared" si="117"/>
        <v>0</v>
      </c>
      <c r="K527" s="8">
        <f>IF(OR($E527=9,$E527=5),VLOOKUP(J527,KeyValues!$D$2:$E$562,2),IF(AND($E527=14,NOT(VLOOKUP(J527,KeyValues!$D$2:$E$562,2) = 0)),"???",0))</f>
        <v>0</v>
      </c>
      <c r="L527">
        <f t="shared" si="118"/>
        <v>0</v>
      </c>
      <c r="M527">
        <f t="shared" si="119"/>
        <v>0</v>
      </c>
      <c r="N527">
        <f t="shared" si="120"/>
        <v>14</v>
      </c>
      <c r="O527">
        <f t="shared" si="121"/>
        <v>0</v>
      </c>
      <c r="P527">
        <f t="shared" si="122"/>
        <v>1</v>
      </c>
      <c r="Q527">
        <f t="shared" si="123"/>
        <v>0</v>
      </c>
      <c r="R527" t="str">
        <f t="shared" si="124"/>
        <v>00000001</v>
      </c>
      <c r="S527">
        <f t="shared" si="125"/>
        <v>1</v>
      </c>
    </row>
    <row r="528" spans="1:19" x14ac:dyDescent="0.25">
      <c r="A528" t="s">
        <v>1126</v>
      </c>
      <c r="B528" s="5" t="str">
        <f>VLOOKUP(I528,KeyValues!$J$2:$K$1401,2)</f>
        <v>Sentret Ruff</v>
      </c>
      <c r="C528">
        <f t="shared" si="112"/>
        <v>2500</v>
      </c>
      <c r="D528">
        <f t="shared" si="113"/>
        <v>125</v>
      </c>
      <c r="E528">
        <f t="shared" si="114"/>
        <v>15</v>
      </c>
      <c r="F528" s="7" t="str">
        <f>VLOOKUP(E528,KeyValues!$A$2:$B1143,2)</f>
        <v>Specific Items</v>
      </c>
      <c r="G528">
        <f t="shared" si="115"/>
        <v>37</v>
      </c>
      <c r="H528" s="7" t="str">
        <f>VLOOKUP($G528,KeyValues!$S$2:$T$64,2)</f>
        <v>Scarf 2</v>
      </c>
      <c r="I528">
        <f t="shared" si="116"/>
        <v>1127</v>
      </c>
      <c r="J528">
        <f t="shared" si="117"/>
        <v>0</v>
      </c>
      <c r="K528" s="8">
        <f>IF(OR($E528=9,$E528=5),VLOOKUP(J528,KeyValues!$D$2:$E$562,2),IF(AND($E528=14,NOT(VLOOKUP(J528,KeyValues!$D$2:$E$562,2) = 0)),"???",0))</f>
        <v>0</v>
      </c>
      <c r="L528">
        <f t="shared" si="118"/>
        <v>0</v>
      </c>
      <c r="M528">
        <f t="shared" si="119"/>
        <v>0</v>
      </c>
      <c r="N528">
        <f t="shared" si="120"/>
        <v>14</v>
      </c>
      <c r="O528">
        <f t="shared" si="121"/>
        <v>0</v>
      </c>
      <c r="P528">
        <f t="shared" si="122"/>
        <v>1</v>
      </c>
      <c r="Q528">
        <f t="shared" si="123"/>
        <v>0</v>
      </c>
      <c r="R528" t="str">
        <f t="shared" si="124"/>
        <v>00000001</v>
      </c>
      <c r="S528">
        <f t="shared" si="125"/>
        <v>1</v>
      </c>
    </row>
    <row r="529" spans="1:19" x14ac:dyDescent="0.25">
      <c r="A529" t="s">
        <v>1147</v>
      </c>
      <c r="B529" s="5" t="str">
        <f>VLOOKUP(I529,KeyValues!$J$2:$K$1401,2)</f>
        <v>Revenge Ruff</v>
      </c>
      <c r="C529">
        <f t="shared" si="112"/>
        <v>2500</v>
      </c>
      <c r="D529">
        <f t="shared" si="113"/>
        <v>125</v>
      </c>
      <c r="E529">
        <f t="shared" si="114"/>
        <v>15</v>
      </c>
      <c r="F529" s="7" t="str">
        <f>VLOOKUP(E529,KeyValues!$A$2:$B1164,2)</f>
        <v>Specific Items</v>
      </c>
      <c r="G529">
        <f t="shared" si="115"/>
        <v>37</v>
      </c>
      <c r="H529" s="7" t="str">
        <f>VLOOKUP($G529,KeyValues!$S$2:$T$64,2)</f>
        <v>Scarf 2</v>
      </c>
      <c r="I529">
        <f t="shared" si="116"/>
        <v>1148</v>
      </c>
      <c r="J529">
        <f t="shared" si="117"/>
        <v>0</v>
      </c>
      <c r="K529" s="8">
        <f>IF(OR($E529=9,$E529=5),VLOOKUP(J529,KeyValues!$D$2:$E$562,2),IF(AND($E529=14,NOT(VLOOKUP(J529,KeyValues!$D$2:$E$562,2) = 0)),"???",0))</f>
        <v>0</v>
      </c>
      <c r="L529">
        <f t="shared" si="118"/>
        <v>0</v>
      </c>
      <c r="M529">
        <f t="shared" si="119"/>
        <v>0</v>
      </c>
      <c r="N529">
        <f t="shared" si="120"/>
        <v>14</v>
      </c>
      <c r="O529">
        <f t="shared" si="121"/>
        <v>0</v>
      </c>
      <c r="P529">
        <f t="shared" si="122"/>
        <v>1</v>
      </c>
      <c r="Q529">
        <f t="shared" si="123"/>
        <v>0</v>
      </c>
      <c r="R529" t="str">
        <f t="shared" si="124"/>
        <v>00000001</v>
      </c>
      <c r="S529">
        <f t="shared" si="125"/>
        <v>1</v>
      </c>
    </row>
    <row r="530" spans="1:19" x14ac:dyDescent="0.25">
      <c r="A530" t="s">
        <v>1161</v>
      </c>
      <c r="B530" s="5" t="str">
        <f>VLOOKUP(I530,KeyValues!$J$2:$K$1401,2)</f>
        <v>Takeoff Ruff</v>
      </c>
      <c r="C530">
        <f t="shared" si="112"/>
        <v>2500</v>
      </c>
      <c r="D530">
        <f t="shared" si="113"/>
        <v>125</v>
      </c>
      <c r="E530">
        <f t="shared" si="114"/>
        <v>15</v>
      </c>
      <c r="F530" s="7" t="str">
        <f>VLOOKUP(E530,KeyValues!$A$2:$B1178,2)</f>
        <v>Specific Items</v>
      </c>
      <c r="G530">
        <f t="shared" si="115"/>
        <v>37</v>
      </c>
      <c r="H530" s="7" t="str">
        <f>VLOOKUP($G530,KeyValues!$S$2:$T$64,2)</f>
        <v>Scarf 2</v>
      </c>
      <c r="I530">
        <f t="shared" si="116"/>
        <v>1162</v>
      </c>
      <c r="J530">
        <f t="shared" si="117"/>
        <v>0</v>
      </c>
      <c r="K530" s="8">
        <f>IF(OR($E530=9,$E530=5),VLOOKUP(J530,KeyValues!$D$2:$E$562,2),IF(AND($E530=14,NOT(VLOOKUP(J530,KeyValues!$D$2:$E$562,2) = 0)),"???",0))</f>
        <v>0</v>
      </c>
      <c r="L530">
        <f t="shared" si="118"/>
        <v>0</v>
      </c>
      <c r="M530">
        <f t="shared" si="119"/>
        <v>0</v>
      </c>
      <c r="N530">
        <f t="shared" si="120"/>
        <v>14</v>
      </c>
      <c r="O530">
        <f t="shared" si="121"/>
        <v>0</v>
      </c>
      <c r="P530">
        <f t="shared" si="122"/>
        <v>1</v>
      </c>
      <c r="Q530">
        <f t="shared" si="123"/>
        <v>0</v>
      </c>
      <c r="R530" t="str">
        <f t="shared" si="124"/>
        <v>00000001</v>
      </c>
      <c r="S530">
        <f t="shared" si="125"/>
        <v>1</v>
      </c>
    </row>
    <row r="531" spans="1:19" x14ac:dyDescent="0.25">
      <c r="A531" t="s">
        <v>1190</v>
      </c>
      <c r="B531" s="5" t="str">
        <f>VLOOKUP(I531,KeyValues!$J$2:$K$1401,2)</f>
        <v>Linoone Ruff</v>
      </c>
      <c r="C531">
        <f t="shared" si="112"/>
        <v>2500</v>
      </c>
      <c r="D531">
        <f t="shared" si="113"/>
        <v>125</v>
      </c>
      <c r="E531">
        <f t="shared" si="114"/>
        <v>15</v>
      </c>
      <c r="F531" s="7" t="str">
        <f>VLOOKUP(E531,KeyValues!$A$2:$B1207,2)</f>
        <v>Specific Items</v>
      </c>
      <c r="G531">
        <f t="shared" si="115"/>
        <v>37</v>
      </c>
      <c r="H531" s="7" t="str">
        <f>VLOOKUP($G531,KeyValues!$S$2:$T$64,2)</f>
        <v>Scarf 2</v>
      </c>
      <c r="I531">
        <f t="shared" si="116"/>
        <v>1191</v>
      </c>
      <c r="J531">
        <f t="shared" si="117"/>
        <v>0</v>
      </c>
      <c r="K531" s="8">
        <f>IF(OR($E531=9,$E531=5),VLOOKUP(J531,KeyValues!$D$2:$E$562,2),IF(AND($E531=14,NOT(VLOOKUP(J531,KeyValues!$D$2:$E$562,2) = 0)),"???",0))</f>
        <v>0</v>
      </c>
      <c r="L531">
        <f t="shared" si="118"/>
        <v>0</v>
      </c>
      <c r="M531">
        <f t="shared" si="119"/>
        <v>0</v>
      </c>
      <c r="N531">
        <f t="shared" si="120"/>
        <v>14</v>
      </c>
      <c r="O531">
        <f t="shared" si="121"/>
        <v>0</v>
      </c>
      <c r="P531">
        <f t="shared" si="122"/>
        <v>1</v>
      </c>
      <c r="Q531">
        <f t="shared" si="123"/>
        <v>0</v>
      </c>
      <c r="R531" t="str">
        <f t="shared" si="124"/>
        <v>00000001</v>
      </c>
      <c r="S531">
        <f t="shared" si="125"/>
        <v>1</v>
      </c>
    </row>
    <row r="532" spans="1:19" x14ac:dyDescent="0.25">
      <c r="A532" t="s">
        <v>1215</v>
      </c>
      <c r="B532" s="5" t="str">
        <f>VLOOKUP(I532,KeyValues!$J$2:$K$1401,2)</f>
        <v>Lazy Ruff</v>
      </c>
      <c r="C532">
        <f t="shared" si="112"/>
        <v>2500</v>
      </c>
      <c r="D532">
        <f t="shared" si="113"/>
        <v>125</v>
      </c>
      <c r="E532">
        <f t="shared" si="114"/>
        <v>15</v>
      </c>
      <c r="F532" s="7" t="str">
        <f>VLOOKUP(E532,KeyValues!$A$2:$B1232,2)</f>
        <v>Specific Items</v>
      </c>
      <c r="G532">
        <f t="shared" si="115"/>
        <v>37</v>
      </c>
      <c r="H532" s="7" t="str">
        <f>VLOOKUP($G532,KeyValues!$S$2:$T$64,2)</f>
        <v>Scarf 2</v>
      </c>
      <c r="I532">
        <f t="shared" si="116"/>
        <v>1216</v>
      </c>
      <c r="J532">
        <f t="shared" si="117"/>
        <v>0</v>
      </c>
      <c r="K532" s="8">
        <f>IF(OR($E532=9,$E532=5),VLOOKUP(J532,KeyValues!$D$2:$E$562,2),IF(AND($E532=14,NOT(VLOOKUP(J532,KeyValues!$D$2:$E$562,2) = 0)),"???",0))</f>
        <v>0</v>
      </c>
      <c r="L532">
        <f t="shared" si="118"/>
        <v>0</v>
      </c>
      <c r="M532">
        <f t="shared" si="119"/>
        <v>0</v>
      </c>
      <c r="N532">
        <f t="shared" si="120"/>
        <v>14</v>
      </c>
      <c r="O532">
        <f t="shared" si="121"/>
        <v>0</v>
      </c>
      <c r="P532">
        <f t="shared" si="122"/>
        <v>1</v>
      </c>
      <c r="Q532">
        <f t="shared" si="123"/>
        <v>0</v>
      </c>
      <c r="R532" t="str">
        <f t="shared" si="124"/>
        <v>00000001</v>
      </c>
      <c r="S532">
        <f t="shared" si="125"/>
        <v>1</v>
      </c>
    </row>
    <row r="533" spans="1:19" x14ac:dyDescent="0.25">
      <c r="A533" t="s">
        <v>1217</v>
      </c>
      <c r="B533" s="5" t="str">
        <f>VLOOKUP(I533,KeyValues!$J$2:$K$1401,2)</f>
        <v>Ninja Ruff</v>
      </c>
      <c r="C533">
        <f t="shared" si="112"/>
        <v>2500</v>
      </c>
      <c r="D533">
        <f t="shared" si="113"/>
        <v>125</v>
      </c>
      <c r="E533">
        <f t="shared" si="114"/>
        <v>15</v>
      </c>
      <c r="F533" s="7" t="str">
        <f>VLOOKUP(E533,KeyValues!$A$2:$B1234,2)</f>
        <v>Specific Items</v>
      </c>
      <c r="G533">
        <f t="shared" si="115"/>
        <v>37</v>
      </c>
      <c r="H533" s="7" t="str">
        <f>VLOOKUP($G533,KeyValues!$S$2:$T$64,2)</f>
        <v>Scarf 2</v>
      </c>
      <c r="I533">
        <f t="shared" si="116"/>
        <v>1218</v>
      </c>
      <c r="J533">
        <f t="shared" si="117"/>
        <v>0</v>
      </c>
      <c r="K533" s="8">
        <f>IF(OR($E533=9,$E533=5),VLOOKUP(J533,KeyValues!$D$2:$E$562,2),IF(AND($E533=14,NOT(VLOOKUP(J533,KeyValues!$D$2:$E$562,2) = 0)),"???",0))</f>
        <v>0</v>
      </c>
      <c r="L533">
        <f t="shared" si="118"/>
        <v>0</v>
      </c>
      <c r="M533">
        <f t="shared" si="119"/>
        <v>0</v>
      </c>
      <c r="N533">
        <f t="shared" si="120"/>
        <v>14</v>
      </c>
      <c r="O533">
        <f t="shared" si="121"/>
        <v>0</v>
      </c>
      <c r="P533">
        <f t="shared" si="122"/>
        <v>1</v>
      </c>
      <c r="Q533">
        <f t="shared" si="123"/>
        <v>0</v>
      </c>
      <c r="R533" t="str">
        <f t="shared" si="124"/>
        <v>00000001</v>
      </c>
      <c r="S533">
        <f t="shared" si="125"/>
        <v>1</v>
      </c>
    </row>
    <row r="534" spans="1:19" x14ac:dyDescent="0.25">
      <c r="A534" t="s">
        <v>1255</v>
      </c>
      <c r="B534" s="5" t="str">
        <f>VLOOKUP(I534,KeyValues!$J$2:$K$1401,2)</f>
        <v>Cloud Ruff</v>
      </c>
      <c r="C534">
        <f t="shared" si="112"/>
        <v>2500</v>
      </c>
      <c r="D534">
        <f t="shared" si="113"/>
        <v>125</v>
      </c>
      <c r="E534">
        <f t="shared" si="114"/>
        <v>15</v>
      </c>
      <c r="F534" s="7" t="str">
        <f>VLOOKUP(E534,KeyValues!$A$2:$B1272,2)</f>
        <v>Specific Items</v>
      </c>
      <c r="G534">
        <f t="shared" si="115"/>
        <v>37</v>
      </c>
      <c r="H534" s="7" t="str">
        <f>VLOOKUP($G534,KeyValues!$S$2:$T$64,2)</f>
        <v>Scarf 2</v>
      </c>
      <c r="I534">
        <f t="shared" si="116"/>
        <v>1256</v>
      </c>
      <c r="J534">
        <f t="shared" si="117"/>
        <v>0</v>
      </c>
      <c r="K534" s="8">
        <f>IF(OR($E534=9,$E534=5),VLOOKUP(J534,KeyValues!$D$2:$E$562,2),IF(AND($E534=14,NOT(VLOOKUP(J534,KeyValues!$D$2:$E$562,2) = 0)),"???",0))</f>
        <v>0</v>
      </c>
      <c r="L534">
        <f t="shared" si="118"/>
        <v>0</v>
      </c>
      <c r="M534">
        <f t="shared" si="119"/>
        <v>0</v>
      </c>
      <c r="N534">
        <f t="shared" si="120"/>
        <v>14</v>
      </c>
      <c r="O534">
        <f t="shared" si="121"/>
        <v>0</v>
      </c>
      <c r="P534">
        <f t="shared" si="122"/>
        <v>1</v>
      </c>
      <c r="Q534">
        <f t="shared" si="123"/>
        <v>0</v>
      </c>
      <c r="R534" t="str">
        <f t="shared" si="124"/>
        <v>00000001</v>
      </c>
      <c r="S534">
        <f t="shared" si="125"/>
        <v>1</v>
      </c>
    </row>
    <row r="535" spans="1:19" x14ac:dyDescent="0.25">
      <c r="A535" t="s">
        <v>1275</v>
      </c>
      <c r="B535" s="5" t="str">
        <f>VLOOKUP(I535,KeyValues!$J$2:$K$1401,2)</f>
        <v>Duskull Ruff</v>
      </c>
      <c r="C535">
        <f t="shared" si="112"/>
        <v>2500</v>
      </c>
      <c r="D535">
        <f t="shared" si="113"/>
        <v>125</v>
      </c>
      <c r="E535">
        <f t="shared" si="114"/>
        <v>15</v>
      </c>
      <c r="F535" s="7" t="str">
        <f>VLOOKUP(E535,KeyValues!$A$2:$B1292,2)</f>
        <v>Specific Items</v>
      </c>
      <c r="G535">
        <f t="shared" si="115"/>
        <v>37</v>
      </c>
      <c r="H535" s="7" t="str">
        <f>VLOOKUP($G535,KeyValues!$S$2:$T$64,2)</f>
        <v>Scarf 2</v>
      </c>
      <c r="I535">
        <f t="shared" si="116"/>
        <v>1276</v>
      </c>
      <c r="J535">
        <f t="shared" si="117"/>
        <v>0</v>
      </c>
      <c r="K535" s="8">
        <f>IF(OR($E535=9,$E535=5),VLOOKUP(J535,KeyValues!$D$2:$E$562,2),IF(AND($E535=14,NOT(VLOOKUP(J535,KeyValues!$D$2:$E$562,2) = 0)),"???",0))</f>
        <v>0</v>
      </c>
      <c r="L535">
        <f t="shared" si="118"/>
        <v>0</v>
      </c>
      <c r="M535">
        <f t="shared" si="119"/>
        <v>0</v>
      </c>
      <c r="N535">
        <f t="shared" si="120"/>
        <v>14</v>
      </c>
      <c r="O535">
        <f t="shared" si="121"/>
        <v>0</v>
      </c>
      <c r="P535">
        <f t="shared" si="122"/>
        <v>1</v>
      </c>
      <c r="Q535">
        <f t="shared" si="123"/>
        <v>0</v>
      </c>
      <c r="R535" t="str">
        <f t="shared" si="124"/>
        <v>00000001</v>
      </c>
      <c r="S535">
        <f t="shared" si="125"/>
        <v>1</v>
      </c>
    </row>
    <row r="536" spans="1:19" x14ac:dyDescent="0.25">
      <c r="A536" t="s">
        <v>1315</v>
      </c>
      <c r="B536" s="5" t="str">
        <f>VLOOKUP(I536,KeyValues!$J$2:$K$1401,2)</f>
        <v>Defrost Ruff</v>
      </c>
      <c r="C536">
        <f t="shared" si="112"/>
        <v>2500</v>
      </c>
      <c r="D536">
        <f t="shared" si="113"/>
        <v>125</v>
      </c>
      <c r="E536">
        <f t="shared" si="114"/>
        <v>15</v>
      </c>
      <c r="F536" s="7" t="str">
        <f>VLOOKUP(E536,KeyValues!$A$2:$B1332,2)</f>
        <v>Specific Items</v>
      </c>
      <c r="G536">
        <f t="shared" si="115"/>
        <v>37</v>
      </c>
      <c r="H536" s="7" t="str">
        <f>VLOOKUP($G536,KeyValues!$S$2:$T$64,2)</f>
        <v>Scarf 2</v>
      </c>
      <c r="I536">
        <f t="shared" si="116"/>
        <v>1316</v>
      </c>
      <c r="J536">
        <f t="shared" si="117"/>
        <v>0</v>
      </c>
      <c r="K536" s="8">
        <f>IF(OR($E536=9,$E536=5),VLOOKUP(J536,KeyValues!$D$2:$E$562,2),IF(AND($E536=14,NOT(VLOOKUP(J536,KeyValues!$D$2:$E$562,2) = 0)),"???",0))</f>
        <v>0</v>
      </c>
      <c r="L536">
        <f t="shared" si="118"/>
        <v>0</v>
      </c>
      <c r="M536">
        <f t="shared" si="119"/>
        <v>0</v>
      </c>
      <c r="N536">
        <f t="shared" si="120"/>
        <v>14</v>
      </c>
      <c r="O536">
        <f t="shared" si="121"/>
        <v>0</v>
      </c>
      <c r="P536">
        <f t="shared" si="122"/>
        <v>1</v>
      </c>
      <c r="Q536">
        <f t="shared" si="123"/>
        <v>0</v>
      </c>
      <c r="R536" t="str">
        <f t="shared" si="124"/>
        <v>00000001</v>
      </c>
      <c r="S536">
        <f t="shared" si="125"/>
        <v>1</v>
      </c>
    </row>
    <row r="537" spans="1:19" x14ac:dyDescent="0.25">
      <c r="A537" t="s">
        <v>1103</v>
      </c>
      <c r="B537" s="5" t="str">
        <f>VLOOKUP(I537,KeyValues!$J$2:$K$1401,2)</f>
        <v>Pierce Drill</v>
      </c>
      <c r="C537">
        <f t="shared" si="112"/>
        <v>2500</v>
      </c>
      <c r="D537">
        <f t="shared" si="113"/>
        <v>125</v>
      </c>
      <c r="E537">
        <f t="shared" si="114"/>
        <v>15</v>
      </c>
      <c r="F537" s="7" t="str">
        <f>VLOOKUP(E537,KeyValues!$A$2:$B1120,2)</f>
        <v>Specific Items</v>
      </c>
      <c r="G537">
        <f t="shared" si="115"/>
        <v>38</v>
      </c>
      <c r="H537" s="7" t="str">
        <f>VLOOKUP($G537,KeyValues!$S$2:$T$64,2)</f>
        <v>Horn</v>
      </c>
      <c r="I537">
        <f t="shared" si="116"/>
        <v>1104</v>
      </c>
      <c r="J537">
        <f t="shared" si="117"/>
        <v>0</v>
      </c>
      <c r="K537" s="8">
        <f>IF(OR($E537=9,$E537=5),VLOOKUP(J537,KeyValues!$D$2:$E$562,2),IF(AND($E537=14,NOT(VLOOKUP(J537,KeyValues!$D$2:$E$562,2) = 0)),"???",0))</f>
        <v>0</v>
      </c>
      <c r="L537">
        <f t="shared" si="118"/>
        <v>0</v>
      </c>
      <c r="M537">
        <f t="shared" si="119"/>
        <v>0</v>
      </c>
      <c r="N537">
        <f t="shared" si="120"/>
        <v>2</v>
      </c>
      <c r="O537">
        <f t="shared" si="121"/>
        <v>0</v>
      </c>
      <c r="P537">
        <f t="shared" si="122"/>
        <v>1</v>
      </c>
      <c r="Q537">
        <f t="shared" si="123"/>
        <v>0</v>
      </c>
      <c r="R537" t="str">
        <f t="shared" si="124"/>
        <v>00000001</v>
      </c>
      <c r="S537">
        <f t="shared" si="125"/>
        <v>1</v>
      </c>
    </row>
    <row r="538" spans="1:19" x14ac:dyDescent="0.25">
      <c r="A538" t="s">
        <v>1005</v>
      </c>
      <c r="B538" s="5" t="str">
        <f>VLOOKUP(I538,KeyValues!$J$2:$K$1401,2)</f>
        <v>Phanpy Claw</v>
      </c>
      <c r="C538">
        <f t="shared" si="112"/>
        <v>2500</v>
      </c>
      <c r="D538">
        <f t="shared" si="113"/>
        <v>125</v>
      </c>
      <c r="E538">
        <f t="shared" si="114"/>
        <v>15</v>
      </c>
      <c r="F538" s="7" t="str">
        <f>VLOOKUP(E538,KeyValues!$A$2:$B1022,2)</f>
        <v>Specific Items</v>
      </c>
      <c r="G538">
        <f t="shared" si="115"/>
        <v>39</v>
      </c>
      <c r="H538" s="7" t="str">
        <f>VLOOKUP($G538,KeyValues!$S$2:$T$64,2)</f>
        <v>Claw</v>
      </c>
      <c r="I538">
        <f t="shared" si="116"/>
        <v>1006</v>
      </c>
      <c r="J538">
        <f t="shared" si="117"/>
        <v>0</v>
      </c>
      <c r="K538" s="8">
        <f>IF(OR($E538=9,$E538=5),VLOOKUP(J538,KeyValues!$D$2:$E$562,2),IF(AND($E538=14,NOT(VLOOKUP(J538,KeyValues!$D$2:$E$562,2) = 0)),"???",0))</f>
        <v>0</v>
      </c>
      <c r="L538">
        <f t="shared" si="118"/>
        <v>0</v>
      </c>
      <c r="M538">
        <f t="shared" si="119"/>
        <v>0</v>
      </c>
      <c r="N538">
        <f t="shared" si="120"/>
        <v>0</v>
      </c>
      <c r="O538">
        <f t="shared" si="121"/>
        <v>0</v>
      </c>
      <c r="P538">
        <f t="shared" si="122"/>
        <v>1</v>
      </c>
      <c r="Q538">
        <f t="shared" si="123"/>
        <v>0</v>
      </c>
      <c r="R538" t="str">
        <f t="shared" si="124"/>
        <v>00000001</v>
      </c>
      <c r="S538">
        <f t="shared" si="125"/>
        <v>1</v>
      </c>
    </row>
    <row r="539" spans="1:19" x14ac:dyDescent="0.25">
      <c r="A539" t="s">
        <v>1186</v>
      </c>
      <c r="B539" s="5" t="str">
        <f>VLOOKUP(I539,KeyValues!$J$2:$K$1401,2)</f>
        <v>Crash Claw</v>
      </c>
      <c r="C539">
        <f t="shared" si="112"/>
        <v>2500</v>
      </c>
      <c r="D539">
        <f t="shared" si="113"/>
        <v>125</v>
      </c>
      <c r="E539">
        <f t="shared" si="114"/>
        <v>15</v>
      </c>
      <c r="F539" s="7" t="str">
        <f>VLOOKUP(E539,KeyValues!$A$2:$B1203,2)</f>
        <v>Specific Items</v>
      </c>
      <c r="G539">
        <f t="shared" si="115"/>
        <v>39</v>
      </c>
      <c r="H539" s="7" t="str">
        <f>VLOOKUP($G539,KeyValues!$S$2:$T$64,2)</f>
        <v>Claw</v>
      </c>
      <c r="I539">
        <f t="shared" si="116"/>
        <v>1187</v>
      </c>
      <c r="J539">
        <f t="shared" si="117"/>
        <v>0</v>
      </c>
      <c r="K539" s="8">
        <f>IF(OR($E539=9,$E539=5),VLOOKUP(J539,KeyValues!$D$2:$E$562,2),IF(AND($E539=14,NOT(VLOOKUP(J539,KeyValues!$D$2:$E$562,2) = 0)),"???",0))</f>
        <v>0</v>
      </c>
      <c r="L539">
        <f t="shared" si="118"/>
        <v>0</v>
      </c>
      <c r="M539">
        <f t="shared" si="119"/>
        <v>0</v>
      </c>
      <c r="N539">
        <f t="shared" si="120"/>
        <v>0</v>
      </c>
      <c r="O539">
        <f t="shared" si="121"/>
        <v>0</v>
      </c>
      <c r="P539">
        <f t="shared" si="122"/>
        <v>1</v>
      </c>
      <c r="Q539">
        <f t="shared" si="123"/>
        <v>0</v>
      </c>
      <c r="R539" t="str">
        <f t="shared" si="124"/>
        <v>00000001</v>
      </c>
      <c r="S539">
        <f t="shared" si="125"/>
        <v>1</v>
      </c>
    </row>
    <row r="540" spans="1:19" x14ac:dyDescent="0.25">
      <c r="A540" t="s">
        <v>1268</v>
      </c>
      <c r="B540" s="5" t="str">
        <f>VLOOKUP(I540,KeyValues!$J$2:$K$1401,2)</f>
        <v>Guard Claw</v>
      </c>
      <c r="C540">
        <f t="shared" si="112"/>
        <v>2500</v>
      </c>
      <c r="D540">
        <f t="shared" si="113"/>
        <v>125</v>
      </c>
      <c r="E540">
        <f t="shared" si="114"/>
        <v>15</v>
      </c>
      <c r="F540" s="7" t="str">
        <f>VLOOKUP(E540,KeyValues!$A$2:$B1285,2)</f>
        <v>Specific Items</v>
      </c>
      <c r="G540">
        <f t="shared" si="115"/>
        <v>39</v>
      </c>
      <c r="H540" s="7" t="str">
        <f>VLOOKUP($G540,KeyValues!$S$2:$T$64,2)</f>
        <v>Claw</v>
      </c>
      <c r="I540">
        <f t="shared" si="116"/>
        <v>1269</v>
      </c>
      <c r="J540">
        <f t="shared" si="117"/>
        <v>0</v>
      </c>
      <c r="K540" s="8">
        <f>IF(OR($E540=9,$E540=5),VLOOKUP(J540,KeyValues!$D$2:$E$562,2),IF(AND($E540=14,NOT(VLOOKUP(J540,KeyValues!$D$2:$E$562,2) = 0)),"???",0))</f>
        <v>0</v>
      </c>
      <c r="L540">
        <f t="shared" si="118"/>
        <v>0</v>
      </c>
      <c r="M540">
        <f t="shared" si="119"/>
        <v>0</v>
      </c>
      <c r="N540">
        <f t="shared" si="120"/>
        <v>0</v>
      </c>
      <c r="O540">
        <f t="shared" si="121"/>
        <v>0</v>
      </c>
      <c r="P540">
        <f t="shared" si="122"/>
        <v>1</v>
      </c>
      <c r="Q540">
        <f t="shared" si="123"/>
        <v>0</v>
      </c>
      <c r="R540" t="str">
        <f t="shared" si="124"/>
        <v>00000001</v>
      </c>
      <c r="S540">
        <f t="shared" si="125"/>
        <v>1</v>
      </c>
    </row>
    <row r="541" spans="1:19" x14ac:dyDescent="0.25">
      <c r="A541" t="s">
        <v>1226</v>
      </c>
      <c r="B541" s="5" t="str">
        <f>VLOOKUP(I541,KeyValues!$J$2:$K$1401,2)</f>
        <v>Deceit Mask</v>
      </c>
      <c r="C541">
        <f t="shared" si="112"/>
        <v>2500</v>
      </c>
      <c r="D541">
        <f t="shared" si="113"/>
        <v>125</v>
      </c>
      <c r="E541">
        <f t="shared" si="114"/>
        <v>15</v>
      </c>
      <c r="F541" s="7" t="str">
        <f>VLOOKUP(E541,KeyValues!$A$2:$B1243,2)</f>
        <v>Specific Items</v>
      </c>
      <c r="G541">
        <f t="shared" si="115"/>
        <v>43</v>
      </c>
      <c r="H541" s="7" t="str">
        <f>VLOOKUP($G541,KeyValues!$S$2:$T$64,2)</f>
        <v>Hat</v>
      </c>
      <c r="I541">
        <f t="shared" si="116"/>
        <v>1227</v>
      </c>
      <c r="J541">
        <f t="shared" si="117"/>
        <v>0</v>
      </c>
      <c r="K541" s="8">
        <f>IF(OR($E541=9,$E541=5),VLOOKUP(J541,KeyValues!$D$2:$E$562,2),IF(AND($E541=14,NOT(VLOOKUP(J541,KeyValues!$D$2:$E$562,2) = 0)),"???",0))</f>
        <v>0</v>
      </c>
      <c r="L541">
        <f t="shared" si="118"/>
        <v>0</v>
      </c>
      <c r="M541">
        <f t="shared" si="119"/>
        <v>0</v>
      </c>
      <c r="N541">
        <f t="shared" si="120"/>
        <v>0</v>
      </c>
      <c r="O541">
        <f t="shared" si="121"/>
        <v>0</v>
      </c>
      <c r="P541">
        <f t="shared" si="122"/>
        <v>1</v>
      </c>
      <c r="Q541">
        <f t="shared" si="123"/>
        <v>0</v>
      </c>
      <c r="R541" t="str">
        <f t="shared" si="124"/>
        <v>00000001</v>
      </c>
      <c r="S541">
        <f t="shared" si="125"/>
        <v>1</v>
      </c>
    </row>
    <row r="542" spans="1:19" x14ac:dyDescent="0.25">
      <c r="A542" t="s">
        <v>1233</v>
      </c>
      <c r="B542" s="5" t="str">
        <f>VLOOKUP(I542,KeyValues!$J$2:$K$1401,2)</f>
        <v>Protect Mask</v>
      </c>
      <c r="C542">
        <f t="shared" si="112"/>
        <v>2500</v>
      </c>
      <c r="D542">
        <f t="shared" si="113"/>
        <v>125</v>
      </c>
      <c r="E542">
        <f t="shared" si="114"/>
        <v>15</v>
      </c>
      <c r="F542" s="7" t="str">
        <f>VLOOKUP(E542,KeyValues!$A$2:$B1250,2)</f>
        <v>Specific Items</v>
      </c>
      <c r="G542">
        <f t="shared" si="115"/>
        <v>43</v>
      </c>
      <c r="H542" s="7" t="str">
        <f>VLOOKUP($G542,KeyValues!$S$2:$T$64,2)</f>
        <v>Hat</v>
      </c>
      <c r="I542">
        <f t="shared" si="116"/>
        <v>1234</v>
      </c>
      <c r="J542">
        <f t="shared" si="117"/>
        <v>0</v>
      </c>
      <c r="K542" s="8">
        <f>IF(OR($E542=9,$E542=5),VLOOKUP(J542,KeyValues!$D$2:$E$562,2),IF(AND($E542=14,NOT(VLOOKUP(J542,KeyValues!$D$2:$E$562,2) = 0)),"???",0))</f>
        <v>0</v>
      </c>
      <c r="L542">
        <f t="shared" si="118"/>
        <v>0</v>
      </c>
      <c r="M542">
        <f t="shared" si="119"/>
        <v>0</v>
      </c>
      <c r="N542">
        <f t="shared" si="120"/>
        <v>0</v>
      </c>
      <c r="O542">
        <f t="shared" si="121"/>
        <v>0</v>
      </c>
      <c r="P542">
        <f t="shared" si="122"/>
        <v>1</v>
      </c>
      <c r="Q542">
        <f t="shared" si="123"/>
        <v>0</v>
      </c>
      <c r="R542" t="str">
        <f t="shared" si="124"/>
        <v>00000001</v>
      </c>
      <c r="S542">
        <f t="shared" si="125"/>
        <v>1</v>
      </c>
    </row>
    <row r="543" spans="1:19" x14ac:dyDescent="0.25">
      <c r="A543" t="s">
        <v>1039</v>
      </c>
      <c r="B543" s="5" t="str">
        <f>VLOOKUP(I543,KeyValues!$J$2:$K$1401,2)</f>
        <v>Guard Hat</v>
      </c>
      <c r="C543">
        <f t="shared" si="112"/>
        <v>2500</v>
      </c>
      <c r="D543">
        <f t="shared" si="113"/>
        <v>125</v>
      </c>
      <c r="E543">
        <f t="shared" si="114"/>
        <v>15</v>
      </c>
      <c r="F543" s="7" t="str">
        <f>VLOOKUP(E543,KeyValues!$A$2:$B1056,2)</f>
        <v>Specific Items</v>
      </c>
      <c r="G543">
        <f t="shared" si="115"/>
        <v>43</v>
      </c>
      <c r="H543" s="7" t="str">
        <f>VLOOKUP($G543,KeyValues!$S$2:$T$64,2)</f>
        <v>Hat</v>
      </c>
      <c r="I543">
        <f t="shared" si="116"/>
        <v>1040</v>
      </c>
      <c r="J543">
        <f t="shared" si="117"/>
        <v>0</v>
      </c>
      <c r="K543" s="8">
        <f>IF(OR($E543=9,$E543=5),VLOOKUP(J543,KeyValues!$D$2:$E$562,2),IF(AND($E543=14,NOT(VLOOKUP(J543,KeyValues!$D$2:$E$562,2) = 0)),"???",0))</f>
        <v>0</v>
      </c>
      <c r="L543">
        <f t="shared" si="118"/>
        <v>0</v>
      </c>
      <c r="M543">
        <f t="shared" si="119"/>
        <v>0</v>
      </c>
      <c r="N543">
        <f t="shared" si="120"/>
        <v>3</v>
      </c>
      <c r="O543">
        <f t="shared" si="121"/>
        <v>0</v>
      </c>
      <c r="P543">
        <f t="shared" si="122"/>
        <v>1</v>
      </c>
      <c r="Q543">
        <f t="shared" si="123"/>
        <v>0</v>
      </c>
      <c r="R543" t="str">
        <f t="shared" si="124"/>
        <v>00000001</v>
      </c>
      <c r="S543">
        <f t="shared" si="125"/>
        <v>1</v>
      </c>
    </row>
    <row r="544" spans="1:19" x14ac:dyDescent="0.25">
      <c r="A544" t="s">
        <v>1072</v>
      </c>
      <c r="B544" s="5" t="str">
        <f>VLOOKUP(I544,KeyValues!$J$2:$K$1401,2)</f>
        <v>Slowpoke Hat</v>
      </c>
      <c r="C544">
        <f t="shared" si="112"/>
        <v>2500</v>
      </c>
      <c r="D544">
        <f t="shared" si="113"/>
        <v>125</v>
      </c>
      <c r="E544">
        <f t="shared" si="114"/>
        <v>15</v>
      </c>
      <c r="F544" s="7" t="str">
        <f>VLOOKUP(E544,KeyValues!$A$2:$B1089,2)</f>
        <v>Specific Items</v>
      </c>
      <c r="G544">
        <f t="shared" si="115"/>
        <v>43</v>
      </c>
      <c r="H544" s="7" t="str">
        <f>VLOOKUP($G544,KeyValues!$S$2:$T$64,2)</f>
        <v>Hat</v>
      </c>
      <c r="I544">
        <f t="shared" si="116"/>
        <v>1073</v>
      </c>
      <c r="J544">
        <f t="shared" si="117"/>
        <v>0</v>
      </c>
      <c r="K544" s="8">
        <f>IF(OR($E544=9,$E544=5),VLOOKUP(J544,KeyValues!$D$2:$E$562,2),IF(AND($E544=14,NOT(VLOOKUP(J544,KeyValues!$D$2:$E$562,2) = 0)),"???",0))</f>
        <v>0</v>
      </c>
      <c r="L544">
        <f t="shared" si="118"/>
        <v>0</v>
      </c>
      <c r="M544">
        <f t="shared" si="119"/>
        <v>0</v>
      </c>
      <c r="N544">
        <f t="shared" si="120"/>
        <v>3</v>
      </c>
      <c r="O544">
        <f t="shared" si="121"/>
        <v>0</v>
      </c>
      <c r="P544">
        <f t="shared" si="122"/>
        <v>1</v>
      </c>
      <c r="Q544">
        <f t="shared" si="123"/>
        <v>0</v>
      </c>
      <c r="R544" t="str">
        <f t="shared" si="124"/>
        <v>00000001</v>
      </c>
      <c r="S544">
        <f t="shared" si="125"/>
        <v>1</v>
      </c>
    </row>
    <row r="545" spans="1:19" x14ac:dyDescent="0.25">
      <c r="A545" t="s">
        <v>1120</v>
      </c>
      <c r="B545" s="5" t="str">
        <f>VLOOKUP(I545,KeyValues!$J$2:$K$1401,2)</f>
        <v>Kabuto Hat</v>
      </c>
      <c r="C545">
        <f t="shared" si="112"/>
        <v>2500</v>
      </c>
      <c r="D545">
        <f t="shared" si="113"/>
        <v>125</v>
      </c>
      <c r="E545">
        <f t="shared" si="114"/>
        <v>15</v>
      </c>
      <c r="F545" s="7" t="str">
        <f>VLOOKUP(E545,KeyValues!$A$2:$B1137,2)</f>
        <v>Specific Items</v>
      </c>
      <c r="G545">
        <f t="shared" si="115"/>
        <v>43</v>
      </c>
      <c r="H545" s="7" t="str">
        <f>VLOOKUP($G545,KeyValues!$S$2:$T$64,2)</f>
        <v>Hat</v>
      </c>
      <c r="I545">
        <f t="shared" si="116"/>
        <v>1121</v>
      </c>
      <c r="J545">
        <f t="shared" si="117"/>
        <v>0</v>
      </c>
      <c r="K545" s="8">
        <f>IF(OR($E545=9,$E545=5),VLOOKUP(J545,KeyValues!$D$2:$E$562,2),IF(AND($E545=14,NOT(VLOOKUP(J545,KeyValues!$D$2:$E$562,2) = 0)),"???",0))</f>
        <v>0</v>
      </c>
      <c r="L545">
        <f t="shared" si="118"/>
        <v>0</v>
      </c>
      <c r="M545">
        <f t="shared" si="119"/>
        <v>0</v>
      </c>
      <c r="N545">
        <f t="shared" si="120"/>
        <v>3</v>
      </c>
      <c r="O545">
        <f t="shared" si="121"/>
        <v>0</v>
      </c>
      <c r="P545">
        <f t="shared" si="122"/>
        <v>1</v>
      </c>
      <c r="Q545">
        <f t="shared" si="123"/>
        <v>0</v>
      </c>
      <c r="R545" t="str">
        <f t="shared" si="124"/>
        <v>00000001</v>
      </c>
      <c r="S545">
        <f t="shared" si="125"/>
        <v>1</v>
      </c>
    </row>
    <row r="546" spans="1:19" x14ac:dyDescent="0.25">
      <c r="A546" t="s">
        <v>1154</v>
      </c>
      <c r="B546" s="5" t="str">
        <f>VLOOKUP(I546,KeyValues!$J$2:$K$1401,2)</f>
        <v>King Cap</v>
      </c>
      <c r="C546">
        <f t="shared" si="112"/>
        <v>2500</v>
      </c>
      <c r="D546">
        <f t="shared" si="113"/>
        <v>125</v>
      </c>
      <c r="E546">
        <f t="shared" si="114"/>
        <v>15</v>
      </c>
      <c r="F546" s="7" t="str">
        <f>VLOOKUP(E546,KeyValues!$A$2:$B1171,2)</f>
        <v>Specific Items</v>
      </c>
      <c r="G546">
        <f t="shared" si="115"/>
        <v>43</v>
      </c>
      <c r="H546" s="7" t="str">
        <f>VLOOKUP($G546,KeyValues!$S$2:$T$64,2)</f>
        <v>Hat</v>
      </c>
      <c r="I546">
        <f t="shared" si="116"/>
        <v>1155</v>
      </c>
      <c r="J546">
        <f t="shared" si="117"/>
        <v>0</v>
      </c>
      <c r="K546" s="8">
        <f>IF(OR($E546=9,$E546=5),VLOOKUP(J546,KeyValues!$D$2:$E$562,2),IF(AND($E546=14,NOT(VLOOKUP(J546,KeyValues!$D$2:$E$562,2) = 0)),"???",0))</f>
        <v>0</v>
      </c>
      <c r="L546">
        <f t="shared" si="118"/>
        <v>0</v>
      </c>
      <c r="M546">
        <f t="shared" si="119"/>
        <v>0</v>
      </c>
      <c r="N546">
        <f t="shared" si="120"/>
        <v>3</v>
      </c>
      <c r="O546">
        <f t="shared" si="121"/>
        <v>0</v>
      </c>
      <c r="P546">
        <f t="shared" si="122"/>
        <v>1</v>
      </c>
      <c r="Q546">
        <f t="shared" si="123"/>
        <v>0</v>
      </c>
      <c r="R546" t="str">
        <f t="shared" si="124"/>
        <v>00000001</v>
      </c>
      <c r="S546">
        <f t="shared" si="125"/>
        <v>1</v>
      </c>
    </row>
    <row r="547" spans="1:19" x14ac:dyDescent="0.25">
      <c r="A547" t="s">
        <v>1196</v>
      </c>
      <c r="B547" s="5" t="str">
        <f>VLOOKUP(I547,KeyValues!$J$2:$K$1401,2)</f>
        <v>Kelp Hat</v>
      </c>
      <c r="C547">
        <f t="shared" si="112"/>
        <v>2500</v>
      </c>
      <c r="D547">
        <f t="shared" si="113"/>
        <v>125</v>
      </c>
      <c r="E547">
        <f t="shared" si="114"/>
        <v>15</v>
      </c>
      <c r="F547" s="7" t="str">
        <f>VLOOKUP(E547,KeyValues!$A$2:$B1213,2)</f>
        <v>Specific Items</v>
      </c>
      <c r="G547">
        <f t="shared" si="115"/>
        <v>43</v>
      </c>
      <c r="H547" s="7" t="str">
        <f>VLOOKUP($G547,KeyValues!$S$2:$T$64,2)</f>
        <v>Hat</v>
      </c>
      <c r="I547">
        <f t="shared" si="116"/>
        <v>1197</v>
      </c>
      <c r="J547">
        <f t="shared" si="117"/>
        <v>0</v>
      </c>
      <c r="K547" s="8">
        <f>IF(OR($E547=9,$E547=5),VLOOKUP(J547,KeyValues!$D$2:$E$562,2),IF(AND($E547=14,NOT(VLOOKUP(J547,KeyValues!$D$2:$E$562,2) = 0)),"???",0))</f>
        <v>0</v>
      </c>
      <c r="L547">
        <f t="shared" si="118"/>
        <v>0</v>
      </c>
      <c r="M547">
        <f t="shared" si="119"/>
        <v>0</v>
      </c>
      <c r="N547">
        <f t="shared" si="120"/>
        <v>3</v>
      </c>
      <c r="O547">
        <f t="shared" si="121"/>
        <v>0</v>
      </c>
      <c r="P547">
        <f t="shared" si="122"/>
        <v>1</v>
      </c>
      <c r="Q547">
        <f t="shared" si="123"/>
        <v>0</v>
      </c>
      <c r="R547" t="str">
        <f t="shared" si="124"/>
        <v>00000001</v>
      </c>
      <c r="S547">
        <f t="shared" si="125"/>
        <v>1</v>
      </c>
    </row>
    <row r="548" spans="1:19" x14ac:dyDescent="0.25">
      <c r="A548" t="s">
        <v>1280</v>
      </c>
      <c r="B548" s="5" t="str">
        <f>VLOOKUP(I548,KeyValues!$J$2:$K$1401,2)</f>
        <v>Chilly Hat</v>
      </c>
      <c r="C548">
        <f t="shared" si="112"/>
        <v>2500</v>
      </c>
      <c r="D548">
        <f t="shared" si="113"/>
        <v>125</v>
      </c>
      <c r="E548">
        <f t="shared" si="114"/>
        <v>15</v>
      </c>
      <c r="F548" s="7" t="str">
        <f>VLOOKUP(E548,KeyValues!$A$2:$B1297,2)</f>
        <v>Specific Items</v>
      </c>
      <c r="G548">
        <f t="shared" si="115"/>
        <v>43</v>
      </c>
      <c r="H548" s="7" t="str">
        <f>VLOOKUP($G548,KeyValues!$S$2:$T$64,2)</f>
        <v>Hat</v>
      </c>
      <c r="I548">
        <f t="shared" si="116"/>
        <v>1281</v>
      </c>
      <c r="J548">
        <f t="shared" si="117"/>
        <v>0</v>
      </c>
      <c r="K548" s="8">
        <f>IF(OR($E548=9,$E548=5),VLOOKUP(J548,KeyValues!$D$2:$E$562,2),IF(AND($E548=14,NOT(VLOOKUP(J548,KeyValues!$D$2:$E$562,2) = 0)),"???",0))</f>
        <v>0</v>
      </c>
      <c r="L548">
        <f t="shared" si="118"/>
        <v>0</v>
      </c>
      <c r="M548">
        <f t="shared" si="119"/>
        <v>0</v>
      </c>
      <c r="N548">
        <f t="shared" si="120"/>
        <v>3</v>
      </c>
      <c r="O548">
        <f t="shared" si="121"/>
        <v>0</v>
      </c>
      <c r="P548">
        <f t="shared" si="122"/>
        <v>1</v>
      </c>
      <c r="Q548">
        <f t="shared" si="123"/>
        <v>0</v>
      </c>
      <c r="R548" t="str">
        <f t="shared" si="124"/>
        <v>00000001</v>
      </c>
      <c r="S548">
        <f t="shared" si="125"/>
        <v>1</v>
      </c>
    </row>
    <row r="549" spans="1:19" x14ac:dyDescent="0.25">
      <c r="A549" t="s">
        <v>1229</v>
      </c>
      <c r="B549" s="5" t="str">
        <f>VLOOKUP(I549,KeyValues!$J$2:$K$1401,2)</f>
        <v>Iron Helmet</v>
      </c>
      <c r="C549">
        <f t="shared" si="112"/>
        <v>2500</v>
      </c>
      <c r="D549">
        <f t="shared" si="113"/>
        <v>125</v>
      </c>
      <c r="E549">
        <f t="shared" si="114"/>
        <v>15</v>
      </c>
      <c r="F549" s="7" t="str">
        <f>VLOOKUP(E549,KeyValues!$A$2:$B1246,2)</f>
        <v>Specific Items</v>
      </c>
      <c r="G549">
        <f t="shared" si="115"/>
        <v>43</v>
      </c>
      <c r="H549" s="7" t="str">
        <f>VLOOKUP($G549,KeyValues!$S$2:$T$64,2)</f>
        <v>Hat</v>
      </c>
      <c r="I549">
        <f t="shared" si="116"/>
        <v>1230</v>
      </c>
      <c r="J549">
        <f t="shared" si="117"/>
        <v>0</v>
      </c>
      <c r="K549" s="8">
        <f>IF(OR($E549=9,$E549=5),VLOOKUP(J549,KeyValues!$D$2:$E$562,2),IF(AND($E549=14,NOT(VLOOKUP(J549,KeyValues!$D$2:$E$562,2) = 0)),"???",0))</f>
        <v>0</v>
      </c>
      <c r="L549">
        <f t="shared" si="118"/>
        <v>0</v>
      </c>
      <c r="M549">
        <f t="shared" si="119"/>
        <v>0</v>
      </c>
      <c r="N549">
        <f t="shared" si="120"/>
        <v>11</v>
      </c>
      <c r="O549">
        <f t="shared" si="121"/>
        <v>0</v>
      </c>
      <c r="P549">
        <f t="shared" si="122"/>
        <v>1</v>
      </c>
      <c r="Q549">
        <f t="shared" si="123"/>
        <v>0</v>
      </c>
      <c r="R549" t="str">
        <f t="shared" si="124"/>
        <v>00000001</v>
      </c>
      <c r="S549">
        <f t="shared" si="125"/>
        <v>1</v>
      </c>
    </row>
    <row r="550" spans="1:19" x14ac:dyDescent="0.25">
      <c r="A550" t="s">
        <v>1290</v>
      </c>
      <c r="B550" s="5" t="str">
        <f>VLOOKUP(I550,KeyValues!$J$2:$K$1401,2)</f>
        <v>Crag Helmet</v>
      </c>
      <c r="C550">
        <f t="shared" si="112"/>
        <v>2500</v>
      </c>
      <c r="D550">
        <f t="shared" si="113"/>
        <v>125</v>
      </c>
      <c r="E550">
        <f t="shared" si="114"/>
        <v>15</v>
      </c>
      <c r="F550" s="7" t="str">
        <f>VLOOKUP(E550,KeyValues!$A$2:$B1307,2)</f>
        <v>Specific Items</v>
      </c>
      <c r="G550">
        <f t="shared" si="115"/>
        <v>43</v>
      </c>
      <c r="H550" s="7" t="str">
        <f>VLOOKUP($G550,KeyValues!$S$2:$T$64,2)</f>
        <v>Hat</v>
      </c>
      <c r="I550">
        <f t="shared" si="116"/>
        <v>1291</v>
      </c>
      <c r="J550">
        <f t="shared" si="117"/>
        <v>0</v>
      </c>
      <c r="K550" s="8">
        <f>IF(OR($E550=9,$E550=5),VLOOKUP(J550,KeyValues!$D$2:$E$562,2),IF(AND($E550=14,NOT(VLOOKUP(J550,KeyValues!$D$2:$E$562,2) = 0)),"???",0))</f>
        <v>0</v>
      </c>
      <c r="L550">
        <f t="shared" si="118"/>
        <v>0</v>
      </c>
      <c r="M550">
        <f t="shared" si="119"/>
        <v>0</v>
      </c>
      <c r="N550">
        <f t="shared" si="120"/>
        <v>11</v>
      </c>
      <c r="O550">
        <f t="shared" si="121"/>
        <v>0</v>
      </c>
      <c r="P550">
        <f t="shared" si="122"/>
        <v>1</v>
      </c>
      <c r="Q550">
        <f t="shared" si="123"/>
        <v>0</v>
      </c>
      <c r="R550" t="str">
        <f t="shared" si="124"/>
        <v>00000001</v>
      </c>
      <c r="S550">
        <f t="shared" si="125"/>
        <v>1</v>
      </c>
    </row>
    <row r="551" spans="1:19" x14ac:dyDescent="0.25">
      <c r="A551" t="s">
        <v>1303</v>
      </c>
      <c r="B551" s="5" t="str">
        <f>VLOOKUP(I551,KeyValues!$J$2:$K$1401,2)</f>
        <v>Hard Helmet</v>
      </c>
      <c r="C551">
        <f t="shared" si="112"/>
        <v>2500</v>
      </c>
      <c r="D551">
        <f t="shared" si="113"/>
        <v>125</v>
      </c>
      <c r="E551">
        <f t="shared" si="114"/>
        <v>15</v>
      </c>
      <c r="F551" s="7" t="str">
        <f>VLOOKUP(E551,KeyValues!$A$2:$B1320,2)</f>
        <v>Specific Items</v>
      </c>
      <c r="G551">
        <f t="shared" si="115"/>
        <v>43</v>
      </c>
      <c r="H551" s="7" t="str">
        <f>VLOOKUP($G551,KeyValues!$S$2:$T$64,2)</f>
        <v>Hat</v>
      </c>
      <c r="I551">
        <f t="shared" si="116"/>
        <v>1304</v>
      </c>
      <c r="J551">
        <f t="shared" si="117"/>
        <v>0</v>
      </c>
      <c r="K551" s="8">
        <f>IF(OR($E551=9,$E551=5),VLOOKUP(J551,KeyValues!$D$2:$E$562,2),IF(AND($E551=14,NOT(VLOOKUP(J551,KeyValues!$D$2:$E$562,2) = 0)),"???",0))</f>
        <v>0</v>
      </c>
      <c r="L551">
        <f t="shared" si="118"/>
        <v>0</v>
      </c>
      <c r="M551">
        <f t="shared" si="119"/>
        <v>0</v>
      </c>
      <c r="N551">
        <f t="shared" si="120"/>
        <v>11</v>
      </c>
      <c r="O551">
        <f t="shared" si="121"/>
        <v>0</v>
      </c>
      <c r="P551">
        <f t="shared" si="122"/>
        <v>1</v>
      </c>
      <c r="Q551">
        <f t="shared" si="123"/>
        <v>0</v>
      </c>
      <c r="R551" t="str">
        <f t="shared" si="124"/>
        <v>00000001</v>
      </c>
      <c r="S551">
        <f t="shared" si="125"/>
        <v>1</v>
      </c>
    </row>
    <row r="552" spans="1:19" x14ac:dyDescent="0.25">
      <c r="A552" t="s">
        <v>1304</v>
      </c>
      <c r="B552" s="5" t="str">
        <f>VLOOKUP(I552,KeyValues!$J$2:$K$1401,2)</f>
        <v>Skull Helmet</v>
      </c>
      <c r="C552">
        <f t="shared" si="112"/>
        <v>2500</v>
      </c>
      <c r="D552">
        <f t="shared" si="113"/>
        <v>125</v>
      </c>
      <c r="E552">
        <f t="shared" si="114"/>
        <v>15</v>
      </c>
      <c r="F552" s="7" t="str">
        <f>VLOOKUP(E552,KeyValues!$A$2:$B1321,2)</f>
        <v>Specific Items</v>
      </c>
      <c r="G552">
        <f t="shared" si="115"/>
        <v>43</v>
      </c>
      <c r="H552" s="7" t="str">
        <f>VLOOKUP($G552,KeyValues!$S$2:$T$64,2)</f>
        <v>Hat</v>
      </c>
      <c r="I552">
        <f t="shared" si="116"/>
        <v>1305</v>
      </c>
      <c r="J552">
        <f t="shared" si="117"/>
        <v>0</v>
      </c>
      <c r="K552" s="8">
        <f>IF(OR($E552=9,$E552=5),VLOOKUP(J552,KeyValues!$D$2:$E$562,2),IF(AND($E552=14,NOT(VLOOKUP(J552,KeyValues!$D$2:$E$562,2) = 0)),"???",0))</f>
        <v>0</v>
      </c>
      <c r="L552">
        <f t="shared" si="118"/>
        <v>0</v>
      </c>
      <c r="M552">
        <f t="shared" si="119"/>
        <v>0</v>
      </c>
      <c r="N552">
        <f t="shared" si="120"/>
        <v>11</v>
      </c>
      <c r="O552">
        <f t="shared" si="121"/>
        <v>0</v>
      </c>
      <c r="P552">
        <f t="shared" si="122"/>
        <v>1</v>
      </c>
      <c r="Q552">
        <f t="shared" si="123"/>
        <v>0</v>
      </c>
      <c r="R552" t="str">
        <f t="shared" si="124"/>
        <v>00000001</v>
      </c>
      <c r="S552">
        <f t="shared" si="125"/>
        <v>1</v>
      </c>
    </row>
    <row r="553" spans="1:19" x14ac:dyDescent="0.25">
      <c r="A553" t="s">
        <v>1042</v>
      </c>
      <c r="B553" s="5" t="str">
        <f>VLOOKUP(I553,KeyValues!$J$2:$K$1401,2)</f>
        <v>Firm Hat</v>
      </c>
      <c r="C553">
        <f t="shared" si="112"/>
        <v>2500</v>
      </c>
      <c r="D553">
        <f t="shared" si="113"/>
        <v>125</v>
      </c>
      <c r="E553">
        <f t="shared" si="114"/>
        <v>15</v>
      </c>
      <c r="F553" s="7" t="str">
        <f>VLOOKUP(E553,KeyValues!$A$2:$B1059,2)</f>
        <v>Specific Items</v>
      </c>
      <c r="G553">
        <f t="shared" si="115"/>
        <v>43</v>
      </c>
      <c r="H553" s="7" t="str">
        <f>VLOOKUP($G553,KeyValues!$S$2:$T$64,2)</f>
        <v>Hat</v>
      </c>
      <c r="I553">
        <f t="shared" si="116"/>
        <v>1043</v>
      </c>
      <c r="J553">
        <f t="shared" si="117"/>
        <v>0</v>
      </c>
      <c r="K553" s="8">
        <f>IF(OR($E553=9,$E553=5),VLOOKUP(J553,KeyValues!$D$2:$E$562,2),IF(AND($E553=14,NOT(VLOOKUP(J553,KeyValues!$D$2:$E$562,2) = 0)),"???",0))</f>
        <v>0</v>
      </c>
      <c r="L553">
        <f t="shared" si="118"/>
        <v>0</v>
      </c>
      <c r="M553">
        <f t="shared" si="119"/>
        <v>0</v>
      </c>
      <c r="N553">
        <f t="shared" si="120"/>
        <v>13</v>
      </c>
      <c r="O553">
        <f t="shared" si="121"/>
        <v>0</v>
      </c>
      <c r="P553">
        <f t="shared" si="122"/>
        <v>1</v>
      </c>
      <c r="Q553">
        <f t="shared" si="123"/>
        <v>0</v>
      </c>
      <c r="R553" t="str">
        <f t="shared" si="124"/>
        <v>00000001</v>
      </c>
      <c r="S553">
        <f t="shared" si="125"/>
        <v>1</v>
      </c>
    </row>
    <row r="554" spans="1:19" x14ac:dyDescent="0.25">
      <c r="A554" t="s">
        <v>1045</v>
      </c>
      <c r="B554" s="5" t="str">
        <f>VLOOKUP(I554,KeyValues!$J$2:$K$1401,2)</f>
        <v>Diglett Hat</v>
      </c>
      <c r="C554">
        <f t="shared" si="112"/>
        <v>2500</v>
      </c>
      <c r="D554">
        <f t="shared" si="113"/>
        <v>125</v>
      </c>
      <c r="E554">
        <f t="shared" si="114"/>
        <v>15</v>
      </c>
      <c r="F554" s="7" t="str">
        <f>VLOOKUP(E554,KeyValues!$A$2:$B1062,2)</f>
        <v>Specific Items</v>
      </c>
      <c r="G554">
        <f t="shared" si="115"/>
        <v>43</v>
      </c>
      <c r="H554" s="7" t="str">
        <f>VLOOKUP($G554,KeyValues!$S$2:$T$64,2)</f>
        <v>Hat</v>
      </c>
      <c r="I554">
        <f t="shared" si="116"/>
        <v>1046</v>
      </c>
      <c r="J554">
        <f t="shared" si="117"/>
        <v>0</v>
      </c>
      <c r="K554" s="8">
        <f>IF(OR($E554=9,$E554=5),VLOOKUP(J554,KeyValues!$D$2:$E$562,2),IF(AND($E554=14,NOT(VLOOKUP(J554,KeyValues!$D$2:$E$562,2) = 0)),"???",0))</f>
        <v>0</v>
      </c>
      <c r="L554">
        <f t="shared" si="118"/>
        <v>0</v>
      </c>
      <c r="M554">
        <f t="shared" si="119"/>
        <v>0</v>
      </c>
      <c r="N554">
        <f t="shared" si="120"/>
        <v>13</v>
      </c>
      <c r="O554">
        <f t="shared" si="121"/>
        <v>0</v>
      </c>
      <c r="P554">
        <f t="shared" si="122"/>
        <v>1</v>
      </c>
      <c r="Q554">
        <f t="shared" si="123"/>
        <v>0</v>
      </c>
      <c r="R554" t="str">
        <f t="shared" si="124"/>
        <v>00000001</v>
      </c>
      <c r="S554">
        <f t="shared" si="125"/>
        <v>1</v>
      </c>
    </row>
    <row r="555" spans="1:19" x14ac:dyDescent="0.25">
      <c r="A555" t="s">
        <v>1047</v>
      </c>
      <c r="B555" s="5" t="str">
        <f>VLOOKUP(I555,KeyValues!$J$2:$K$1401,2)</f>
        <v>Psyduck Hat</v>
      </c>
      <c r="C555">
        <f t="shared" si="112"/>
        <v>2500</v>
      </c>
      <c r="D555">
        <f t="shared" si="113"/>
        <v>125</v>
      </c>
      <c r="E555">
        <f t="shared" si="114"/>
        <v>15</v>
      </c>
      <c r="F555" s="7" t="str">
        <f>VLOOKUP(E555,KeyValues!$A$2:$B1064,2)</f>
        <v>Specific Items</v>
      </c>
      <c r="G555">
        <f t="shared" si="115"/>
        <v>43</v>
      </c>
      <c r="H555" s="7" t="str">
        <f>VLOOKUP($G555,KeyValues!$S$2:$T$64,2)</f>
        <v>Hat</v>
      </c>
      <c r="I555">
        <f t="shared" si="116"/>
        <v>1048</v>
      </c>
      <c r="J555">
        <f t="shared" si="117"/>
        <v>0</v>
      </c>
      <c r="K555" s="8">
        <f>IF(OR($E555=9,$E555=5),VLOOKUP(J555,KeyValues!$D$2:$E$562,2),IF(AND($E555=14,NOT(VLOOKUP(J555,KeyValues!$D$2:$E$562,2) = 0)),"???",0))</f>
        <v>0</v>
      </c>
      <c r="L555">
        <f t="shared" si="118"/>
        <v>0</v>
      </c>
      <c r="M555">
        <f t="shared" si="119"/>
        <v>0</v>
      </c>
      <c r="N555">
        <f t="shared" si="120"/>
        <v>13</v>
      </c>
      <c r="O555">
        <f t="shared" si="121"/>
        <v>0</v>
      </c>
      <c r="P555">
        <f t="shared" si="122"/>
        <v>1</v>
      </c>
      <c r="Q555">
        <f t="shared" si="123"/>
        <v>0</v>
      </c>
      <c r="R555" t="str">
        <f t="shared" si="124"/>
        <v>00000001</v>
      </c>
      <c r="S555">
        <f t="shared" si="125"/>
        <v>1</v>
      </c>
    </row>
    <row r="556" spans="1:19" x14ac:dyDescent="0.25">
      <c r="A556" t="s">
        <v>1153</v>
      </c>
      <c r="B556" s="5" t="str">
        <f>VLOOKUP(I556,KeyValues!$J$2:$K$1401,2)</f>
        <v>Murkrow Hat</v>
      </c>
      <c r="C556">
        <f t="shared" si="112"/>
        <v>2500</v>
      </c>
      <c r="D556">
        <f t="shared" si="113"/>
        <v>125</v>
      </c>
      <c r="E556">
        <f t="shared" si="114"/>
        <v>15</v>
      </c>
      <c r="F556" s="7" t="str">
        <f>VLOOKUP(E556,KeyValues!$A$2:$B1170,2)</f>
        <v>Specific Items</v>
      </c>
      <c r="G556">
        <f t="shared" si="115"/>
        <v>43</v>
      </c>
      <c r="H556" s="7" t="str">
        <f>VLOOKUP($G556,KeyValues!$S$2:$T$64,2)</f>
        <v>Hat</v>
      </c>
      <c r="I556">
        <f t="shared" si="116"/>
        <v>1154</v>
      </c>
      <c r="J556">
        <f t="shared" si="117"/>
        <v>0</v>
      </c>
      <c r="K556" s="8">
        <f>IF(OR($E556=9,$E556=5),VLOOKUP(J556,KeyValues!$D$2:$E$562,2),IF(AND($E556=14,NOT(VLOOKUP(J556,KeyValues!$D$2:$E$562,2) = 0)),"???",0))</f>
        <v>0</v>
      </c>
      <c r="L556">
        <f t="shared" si="118"/>
        <v>0</v>
      </c>
      <c r="M556">
        <f t="shared" si="119"/>
        <v>0</v>
      </c>
      <c r="N556">
        <f t="shared" si="120"/>
        <v>13</v>
      </c>
      <c r="O556">
        <f t="shared" si="121"/>
        <v>0</v>
      </c>
      <c r="P556">
        <f t="shared" si="122"/>
        <v>1</v>
      </c>
      <c r="Q556">
        <f t="shared" si="123"/>
        <v>0</v>
      </c>
      <c r="R556" t="str">
        <f t="shared" si="124"/>
        <v>00000001</v>
      </c>
      <c r="S556">
        <f t="shared" si="125"/>
        <v>1</v>
      </c>
    </row>
    <row r="557" spans="1:19" x14ac:dyDescent="0.25">
      <c r="A557" t="s">
        <v>1198</v>
      </c>
      <c r="B557" s="5" t="str">
        <f>VLOOKUP(I557,KeyValues!$J$2:$K$1401,2)</f>
        <v>Ludicolo Hat</v>
      </c>
      <c r="C557">
        <f t="shared" si="112"/>
        <v>2500</v>
      </c>
      <c r="D557">
        <f t="shared" si="113"/>
        <v>125</v>
      </c>
      <c r="E557">
        <f t="shared" si="114"/>
        <v>15</v>
      </c>
      <c r="F557" s="7" t="str">
        <f>VLOOKUP(E557,KeyValues!$A$2:$B1215,2)</f>
        <v>Specific Items</v>
      </c>
      <c r="G557">
        <f t="shared" si="115"/>
        <v>43</v>
      </c>
      <c r="H557" s="7" t="str">
        <f>VLOOKUP($G557,KeyValues!$S$2:$T$64,2)</f>
        <v>Hat</v>
      </c>
      <c r="I557">
        <f t="shared" si="116"/>
        <v>1199</v>
      </c>
      <c r="J557">
        <f t="shared" si="117"/>
        <v>0</v>
      </c>
      <c r="K557" s="8">
        <f>IF(OR($E557=9,$E557=5),VLOOKUP(J557,KeyValues!$D$2:$E$562,2),IF(AND($E557=14,NOT(VLOOKUP(J557,KeyValues!$D$2:$E$562,2) = 0)),"???",0))</f>
        <v>0</v>
      </c>
      <c r="L557">
        <f t="shared" si="118"/>
        <v>0</v>
      </c>
      <c r="M557">
        <f t="shared" si="119"/>
        <v>0</v>
      </c>
      <c r="N557">
        <f t="shared" si="120"/>
        <v>13</v>
      </c>
      <c r="O557">
        <f t="shared" si="121"/>
        <v>0</v>
      </c>
      <c r="P557">
        <f t="shared" si="122"/>
        <v>1</v>
      </c>
      <c r="Q557">
        <f t="shared" si="123"/>
        <v>0</v>
      </c>
      <c r="R557" t="str">
        <f t="shared" si="124"/>
        <v>00000001</v>
      </c>
      <c r="S557">
        <f t="shared" si="125"/>
        <v>1</v>
      </c>
    </row>
    <row r="558" spans="1:19" x14ac:dyDescent="0.25">
      <c r="A558" t="s">
        <v>1199</v>
      </c>
      <c r="B558" s="5" t="str">
        <f>VLOOKUP(I558,KeyValues!$J$2:$K$1401,2)</f>
        <v>Seedot Hat</v>
      </c>
      <c r="C558">
        <f t="shared" si="112"/>
        <v>2500</v>
      </c>
      <c r="D558">
        <f t="shared" si="113"/>
        <v>125</v>
      </c>
      <c r="E558">
        <f t="shared" si="114"/>
        <v>15</v>
      </c>
      <c r="F558" s="7" t="str">
        <f>VLOOKUP(E558,KeyValues!$A$2:$B1216,2)</f>
        <v>Specific Items</v>
      </c>
      <c r="G558">
        <f t="shared" si="115"/>
        <v>43</v>
      </c>
      <c r="H558" s="7" t="str">
        <f>VLOOKUP($G558,KeyValues!$S$2:$T$64,2)</f>
        <v>Hat</v>
      </c>
      <c r="I558">
        <f t="shared" si="116"/>
        <v>1200</v>
      </c>
      <c r="J558">
        <f t="shared" si="117"/>
        <v>0</v>
      </c>
      <c r="K558" s="8">
        <f>IF(OR($E558=9,$E558=5),VLOOKUP(J558,KeyValues!$D$2:$E$562,2),IF(AND($E558=14,NOT(VLOOKUP(J558,KeyValues!$D$2:$E$562,2) = 0)),"???",0))</f>
        <v>0</v>
      </c>
      <c r="L558">
        <f t="shared" si="118"/>
        <v>0</v>
      </c>
      <c r="M558">
        <f t="shared" si="119"/>
        <v>0</v>
      </c>
      <c r="N558">
        <f t="shared" si="120"/>
        <v>13</v>
      </c>
      <c r="O558">
        <f t="shared" si="121"/>
        <v>0</v>
      </c>
      <c r="P558">
        <f t="shared" si="122"/>
        <v>1</v>
      </c>
      <c r="Q558">
        <f t="shared" si="123"/>
        <v>0</v>
      </c>
      <c r="R558" t="str">
        <f t="shared" si="124"/>
        <v>00000001</v>
      </c>
      <c r="S558">
        <f t="shared" si="125"/>
        <v>1</v>
      </c>
    </row>
    <row r="559" spans="1:19" x14ac:dyDescent="0.25">
      <c r="A559" t="s">
        <v>1206</v>
      </c>
      <c r="B559" s="5" t="str">
        <f>VLOOKUP(I559,KeyValues!$J$2:$K$1401,2)</f>
        <v>Sensing Hat</v>
      </c>
      <c r="C559">
        <f t="shared" si="112"/>
        <v>2500</v>
      </c>
      <c r="D559">
        <f t="shared" si="113"/>
        <v>125</v>
      </c>
      <c r="E559">
        <f t="shared" si="114"/>
        <v>15</v>
      </c>
      <c r="F559" s="7" t="str">
        <f>VLOOKUP(E559,KeyValues!$A$2:$B1223,2)</f>
        <v>Specific Items</v>
      </c>
      <c r="G559">
        <f t="shared" si="115"/>
        <v>43</v>
      </c>
      <c r="H559" s="7" t="str">
        <f>VLOOKUP($G559,KeyValues!$S$2:$T$64,2)</f>
        <v>Hat</v>
      </c>
      <c r="I559">
        <f t="shared" si="116"/>
        <v>1207</v>
      </c>
      <c r="J559">
        <f t="shared" si="117"/>
        <v>0</v>
      </c>
      <c r="K559" s="8">
        <f>IF(OR($E559=9,$E559=5),VLOOKUP(J559,KeyValues!$D$2:$E$562,2),IF(AND($E559=14,NOT(VLOOKUP(J559,KeyValues!$D$2:$E$562,2) = 0)),"???",0))</f>
        <v>0</v>
      </c>
      <c r="L559">
        <f t="shared" si="118"/>
        <v>0</v>
      </c>
      <c r="M559">
        <f t="shared" si="119"/>
        <v>0</v>
      </c>
      <c r="N559">
        <f t="shared" si="120"/>
        <v>13</v>
      </c>
      <c r="O559">
        <f t="shared" si="121"/>
        <v>0</v>
      </c>
      <c r="P559">
        <f t="shared" si="122"/>
        <v>1</v>
      </c>
      <c r="Q559">
        <f t="shared" si="123"/>
        <v>0</v>
      </c>
      <c r="R559" t="str">
        <f t="shared" si="124"/>
        <v>00000001</v>
      </c>
      <c r="S559">
        <f t="shared" si="125"/>
        <v>1</v>
      </c>
    </row>
    <row r="560" spans="1:19" x14ac:dyDescent="0.25">
      <c r="A560" t="s">
        <v>1253</v>
      </c>
      <c r="B560" s="5" t="str">
        <f>VLOOKUP(I560,KeyValues!$J$2:$K$1401,2)</f>
        <v>Cacturne Hat</v>
      </c>
      <c r="C560">
        <f t="shared" si="112"/>
        <v>2500</v>
      </c>
      <c r="D560">
        <f t="shared" si="113"/>
        <v>125</v>
      </c>
      <c r="E560">
        <f t="shared" si="114"/>
        <v>15</v>
      </c>
      <c r="F560" s="7" t="str">
        <f>VLOOKUP(E560,KeyValues!$A$2:$B1270,2)</f>
        <v>Specific Items</v>
      </c>
      <c r="G560">
        <f t="shared" si="115"/>
        <v>43</v>
      </c>
      <c r="H560" s="7" t="str">
        <f>VLOOKUP($G560,KeyValues!$S$2:$T$64,2)</f>
        <v>Hat</v>
      </c>
      <c r="I560">
        <f t="shared" si="116"/>
        <v>1254</v>
      </c>
      <c r="J560">
        <f t="shared" si="117"/>
        <v>0</v>
      </c>
      <c r="K560" s="8">
        <f>IF(OR($E560=9,$E560=5),VLOOKUP(J560,KeyValues!$D$2:$E$562,2),IF(AND($E560=14,NOT(VLOOKUP(J560,KeyValues!$D$2:$E$562,2) = 0)),"???",0))</f>
        <v>0</v>
      </c>
      <c r="L560">
        <f t="shared" si="118"/>
        <v>0</v>
      </c>
      <c r="M560">
        <f t="shared" si="119"/>
        <v>0</v>
      </c>
      <c r="N560">
        <f t="shared" si="120"/>
        <v>13</v>
      </c>
      <c r="O560">
        <f t="shared" si="121"/>
        <v>0</v>
      </c>
      <c r="P560">
        <f t="shared" si="122"/>
        <v>1</v>
      </c>
      <c r="Q560">
        <f t="shared" si="123"/>
        <v>0</v>
      </c>
      <c r="R560" t="str">
        <f t="shared" si="124"/>
        <v>00000001</v>
      </c>
      <c r="S560">
        <f t="shared" si="125"/>
        <v>1</v>
      </c>
    </row>
    <row r="561" spans="1:19" x14ac:dyDescent="0.25">
      <c r="A561" t="s">
        <v>1317</v>
      </c>
      <c r="B561" s="5" t="str">
        <f>VLOOKUP(I561,KeyValues!$J$2:$K$1401,2)</f>
        <v>Magic Hat</v>
      </c>
      <c r="C561">
        <f t="shared" si="112"/>
        <v>2500</v>
      </c>
      <c r="D561">
        <f t="shared" si="113"/>
        <v>125</v>
      </c>
      <c r="E561">
        <f t="shared" si="114"/>
        <v>15</v>
      </c>
      <c r="F561" s="7" t="str">
        <f>VLOOKUP(E561,KeyValues!$A$2:$B1334,2)</f>
        <v>Specific Items</v>
      </c>
      <c r="G561">
        <f t="shared" si="115"/>
        <v>43</v>
      </c>
      <c r="H561" s="7" t="str">
        <f>VLOOKUP($G561,KeyValues!$S$2:$T$64,2)</f>
        <v>Hat</v>
      </c>
      <c r="I561">
        <f t="shared" si="116"/>
        <v>1318</v>
      </c>
      <c r="J561">
        <f t="shared" si="117"/>
        <v>0</v>
      </c>
      <c r="K561" s="8">
        <f>IF(OR($E561=9,$E561=5),VLOOKUP(J561,KeyValues!$D$2:$E$562,2),IF(AND($E561=14,NOT(VLOOKUP(J561,KeyValues!$D$2:$E$562,2) = 0)),"???",0))</f>
        <v>0</v>
      </c>
      <c r="L561">
        <f t="shared" si="118"/>
        <v>0</v>
      </c>
      <c r="M561">
        <f t="shared" si="119"/>
        <v>0</v>
      </c>
      <c r="N561">
        <f t="shared" si="120"/>
        <v>13</v>
      </c>
      <c r="O561">
        <f t="shared" si="121"/>
        <v>0</v>
      </c>
      <c r="P561">
        <f t="shared" si="122"/>
        <v>1</v>
      </c>
      <c r="Q561">
        <f t="shared" si="123"/>
        <v>0</v>
      </c>
      <c r="R561" t="str">
        <f t="shared" si="124"/>
        <v>00000001</v>
      </c>
      <c r="S561">
        <f t="shared" si="125"/>
        <v>1</v>
      </c>
    </row>
    <row r="562" spans="1:19" x14ac:dyDescent="0.25">
      <c r="A562" t="s">
        <v>1347</v>
      </c>
      <c r="B562" s="5" t="str">
        <f>VLOOKUP(I562,KeyValues!$J$2:$K$1401,2)</f>
        <v>Probo-Hat</v>
      </c>
      <c r="C562">
        <f t="shared" si="112"/>
        <v>2500</v>
      </c>
      <c r="D562">
        <f t="shared" si="113"/>
        <v>125</v>
      </c>
      <c r="E562">
        <f t="shared" si="114"/>
        <v>15</v>
      </c>
      <c r="F562" s="7" t="str">
        <f>VLOOKUP(E562,KeyValues!$A$2:$B1364,2)</f>
        <v>Specific Items</v>
      </c>
      <c r="G562">
        <f t="shared" si="115"/>
        <v>43</v>
      </c>
      <c r="H562" s="7" t="str">
        <f>VLOOKUP($G562,KeyValues!$S$2:$T$64,2)</f>
        <v>Hat</v>
      </c>
      <c r="I562">
        <f t="shared" si="116"/>
        <v>1348</v>
      </c>
      <c r="J562">
        <f t="shared" si="117"/>
        <v>0</v>
      </c>
      <c r="K562" s="8">
        <f>IF(OR($E562=9,$E562=5),VLOOKUP(J562,KeyValues!$D$2:$E$562,2),IF(AND($E562=14,NOT(VLOOKUP(J562,KeyValues!$D$2:$E$562,2) = 0)),"???",0))</f>
        <v>0</v>
      </c>
      <c r="L562">
        <f t="shared" si="118"/>
        <v>0</v>
      </c>
      <c r="M562">
        <f t="shared" si="119"/>
        <v>0</v>
      </c>
      <c r="N562">
        <f t="shared" si="120"/>
        <v>13</v>
      </c>
      <c r="O562">
        <f t="shared" si="121"/>
        <v>0</v>
      </c>
      <c r="P562">
        <f t="shared" si="122"/>
        <v>1</v>
      </c>
      <c r="Q562">
        <f t="shared" si="123"/>
        <v>0</v>
      </c>
      <c r="R562" t="str">
        <f t="shared" si="124"/>
        <v>00000001</v>
      </c>
      <c r="S562">
        <f t="shared" si="125"/>
        <v>1</v>
      </c>
    </row>
    <row r="563" spans="1:19" x14ac:dyDescent="0.25">
      <c r="A563" t="s">
        <v>1102</v>
      </c>
      <c r="B563" s="5" t="str">
        <f>VLOOKUP(I563,KeyValues!$J$2:$K$1401,2)</f>
        <v>Solid Shield</v>
      </c>
      <c r="C563">
        <f t="shared" si="112"/>
        <v>2500</v>
      </c>
      <c r="D563">
        <f t="shared" si="113"/>
        <v>125</v>
      </c>
      <c r="E563">
        <f t="shared" si="114"/>
        <v>15</v>
      </c>
      <c r="F563" s="7" t="str">
        <f>VLOOKUP(E563,KeyValues!$A$2:$B1119,2)</f>
        <v>Specific Items</v>
      </c>
      <c r="G563">
        <f t="shared" si="115"/>
        <v>46</v>
      </c>
      <c r="H563" s="7" t="str">
        <f>VLOOKUP($G563,KeyValues!$S$2:$T$64,2)</f>
        <v>Slab</v>
      </c>
      <c r="I563">
        <f t="shared" si="116"/>
        <v>1103</v>
      </c>
      <c r="J563">
        <f t="shared" si="117"/>
        <v>0</v>
      </c>
      <c r="K563" s="8">
        <f>IF(OR($E563=9,$E563=5),VLOOKUP(J563,KeyValues!$D$2:$E$562,2),IF(AND($E563=14,NOT(VLOOKUP(J563,KeyValues!$D$2:$E$562,2) = 0)),"???",0))</f>
        <v>0</v>
      </c>
      <c r="L563">
        <f t="shared" si="118"/>
        <v>0</v>
      </c>
      <c r="M563">
        <f t="shared" si="119"/>
        <v>0</v>
      </c>
      <c r="N563">
        <f t="shared" si="120"/>
        <v>9</v>
      </c>
      <c r="O563">
        <f t="shared" si="121"/>
        <v>0</v>
      </c>
      <c r="P563">
        <f t="shared" si="122"/>
        <v>1</v>
      </c>
      <c r="Q563">
        <f t="shared" si="123"/>
        <v>0</v>
      </c>
      <c r="R563" t="str">
        <f t="shared" si="124"/>
        <v>00000001</v>
      </c>
      <c r="S563">
        <f t="shared" si="125"/>
        <v>1</v>
      </c>
    </row>
    <row r="564" spans="1:19" x14ac:dyDescent="0.25">
      <c r="A564" t="s">
        <v>1088</v>
      </c>
      <c r="B564" s="5" t="str">
        <f>VLOOKUP(I564,KeyValues!$J$2:$K$1401,2)</f>
        <v>Trust Brooch</v>
      </c>
      <c r="C564">
        <f t="shared" si="112"/>
        <v>2500</v>
      </c>
      <c r="D564">
        <f t="shared" si="113"/>
        <v>125</v>
      </c>
      <c r="E564">
        <f t="shared" si="114"/>
        <v>15</v>
      </c>
      <c r="F564" s="7" t="str">
        <f>VLOOKUP(E564,KeyValues!$A$2:$B1105,2)</f>
        <v>Specific Items</v>
      </c>
      <c r="G564">
        <f t="shared" si="115"/>
        <v>47</v>
      </c>
      <c r="H564" s="7" t="str">
        <f>VLOOKUP($G564,KeyValues!$S$2:$T$64,2)</f>
        <v>Brooch</v>
      </c>
      <c r="I564">
        <f t="shared" si="116"/>
        <v>1089</v>
      </c>
      <c r="J564">
        <f t="shared" si="117"/>
        <v>0</v>
      </c>
      <c r="K564" s="8">
        <f>IF(OR($E564=9,$E564=5),VLOOKUP(J564,KeyValues!$D$2:$E$562,2),IF(AND($E564=14,NOT(VLOOKUP(J564,KeyValues!$D$2:$E$562,2) = 0)),"???",0))</f>
        <v>0</v>
      </c>
      <c r="L564">
        <f t="shared" si="118"/>
        <v>0</v>
      </c>
      <c r="M564">
        <f t="shared" si="119"/>
        <v>0</v>
      </c>
      <c r="N564">
        <f t="shared" si="120"/>
        <v>3</v>
      </c>
      <c r="O564">
        <f t="shared" si="121"/>
        <v>0</v>
      </c>
      <c r="P564">
        <f t="shared" si="122"/>
        <v>1</v>
      </c>
      <c r="Q564">
        <f t="shared" si="123"/>
        <v>0</v>
      </c>
      <c r="R564" t="str">
        <f t="shared" si="124"/>
        <v>00000001</v>
      </c>
      <c r="S564">
        <f t="shared" si="125"/>
        <v>1</v>
      </c>
    </row>
    <row r="565" spans="1:19" x14ac:dyDescent="0.25">
      <c r="A565" t="s">
        <v>1117</v>
      </c>
      <c r="B565" s="5" t="str">
        <f>VLOOKUP(I565,KeyValues!$J$2:$K$1401,2)</f>
        <v>AI Brooch</v>
      </c>
      <c r="C565">
        <f t="shared" si="112"/>
        <v>2500</v>
      </c>
      <c r="D565">
        <f t="shared" si="113"/>
        <v>125</v>
      </c>
      <c r="E565">
        <f t="shared" si="114"/>
        <v>15</v>
      </c>
      <c r="F565" s="7" t="str">
        <f>VLOOKUP(E565,KeyValues!$A$2:$B1134,2)</f>
        <v>Specific Items</v>
      </c>
      <c r="G565">
        <f t="shared" si="115"/>
        <v>47</v>
      </c>
      <c r="H565" s="7" t="str">
        <f>VLOOKUP($G565,KeyValues!$S$2:$T$64,2)</f>
        <v>Brooch</v>
      </c>
      <c r="I565">
        <f t="shared" si="116"/>
        <v>1118</v>
      </c>
      <c r="J565">
        <f t="shared" si="117"/>
        <v>0</v>
      </c>
      <c r="K565" s="8">
        <f>IF(OR($E565=9,$E565=5),VLOOKUP(J565,KeyValues!$D$2:$E$562,2),IF(AND($E565=14,NOT(VLOOKUP(J565,KeyValues!$D$2:$E$562,2) = 0)),"???",0))</f>
        <v>0</v>
      </c>
      <c r="L565">
        <f t="shared" si="118"/>
        <v>0</v>
      </c>
      <c r="M565">
        <f t="shared" si="119"/>
        <v>0</v>
      </c>
      <c r="N565">
        <f t="shared" si="120"/>
        <v>3</v>
      </c>
      <c r="O565">
        <f t="shared" si="121"/>
        <v>0</v>
      </c>
      <c r="P565">
        <f t="shared" si="122"/>
        <v>1</v>
      </c>
      <c r="Q565">
        <f t="shared" si="123"/>
        <v>0</v>
      </c>
      <c r="R565" t="str">
        <f t="shared" si="124"/>
        <v>00000001</v>
      </c>
      <c r="S565">
        <f t="shared" si="125"/>
        <v>1</v>
      </c>
    </row>
    <row r="566" spans="1:19" x14ac:dyDescent="0.25">
      <c r="A566" t="s">
        <v>1118</v>
      </c>
      <c r="B566" s="5" t="str">
        <f>VLOOKUP(I566,KeyValues!$J$2:$K$1401,2)</f>
        <v>Spike Brooch</v>
      </c>
      <c r="C566">
        <f t="shared" si="112"/>
        <v>2500</v>
      </c>
      <c r="D566">
        <f t="shared" si="113"/>
        <v>125</v>
      </c>
      <c r="E566">
        <f t="shared" si="114"/>
        <v>15</v>
      </c>
      <c r="F566" s="7" t="str">
        <f>VLOOKUP(E566,KeyValues!$A$2:$B1135,2)</f>
        <v>Specific Items</v>
      </c>
      <c r="G566">
        <f t="shared" si="115"/>
        <v>47</v>
      </c>
      <c r="H566" s="7" t="str">
        <f>VLOOKUP($G566,KeyValues!$S$2:$T$64,2)</f>
        <v>Brooch</v>
      </c>
      <c r="I566">
        <f t="shared" si="116"/>
        <v>1119</v>
      </c>
      <c r="J566">
        <f t="shared" si="117"/>
        <v>0</v>
      </c>
      <c r="K566" s="8">
        <f>IF(OR($E566=9,$E566=5),VLOOKUP(J566,KeyValues!$D$2:$E$562,2),IF(AND($E566=14,NOT(VLOOKUP(J566,KeyValues!$D$2:$E$562,2) = 0)),"???",0))</f>
        <v>0</v>
      </c>
      <c r="L566">
        <f t="shared" si="118"/>
        <v>0</v>
      </c>
      <c r="M566">
        <f t="shared" si="119"/>
        <v>0</v>
      </c>
      <c r="N566">
        <f t="shared" si="120"/>
        <v>3</v>
      </c>
      <c r="O566">
        <f t="shared" si="121"/>
        <v>0</v>
      </c>
      <c r="P566">
        <f t="shared" si="122"/>
        <v>1</v>
      </c>
      <c r="Q566">
        <f t="shared" si="123"/>
        <v>0</v>
      </c>
      <c r="R566" t="str">
        <f t="shared" si="124"/>
        <v>00000001</v>
      </c>
      <c r="S566">
        <f t="shared" si="125"/>
        <v>1</v>
      </c>
    </row>
    <row r="567" spans="1:19" x14ac:dyDescent="0.25">
      <c r="A567" t="s">
        <v>1122</v>
      </c>
      <c r="B567" s="5" t="str">
        <f>VLOOKUP(I567,KeyValues!$J$2:$K$1401,2)</f>
        <v>Old Brooch</v>
      </c>
      <c r="C567">
        <f t="shared" si="112"/>
        <v>2500</v>
      </c>
      <c r="D567">
        <f t="shared" si="113"/>
        <v>125</v>
      </c>
      <c r="E567">
        <f t="shared" si="114"/>
        <v>15</v>
      </c>
      <c r="F567" s="7" t="str">
        <f>VLOOKUP(E567,KeyValues!$A$2:$B1139,2)</f>
        <v>Specific Items</v>
      </c>
      <c r="G567">
        <f t="shared" si="115"/>
        <v>47</v>
      </c>
      <c r="H567" s="7" t="str">
        <f>VLOOKUP($G567,KeyValues!$S$2:$T$64,2)</f>
        <v>Brooch</v>
      </c>
      <c r="I567">
        <f t="shared" si="116"/>
        <v>1123</v>
      </c>
      <c r="J567">
        <f t="shared" si="117"/>
        <v>0</v>
      </c>
      <c r="K567" s="8">
        <f>IF(OR($E567=9,$E567=5),VLOOKUP(J567,KeyValues!$D$2:$E$562,2),IF(AND($E567=14,NOT(VLOOKUP(J567,KeyValues!$D$2:$E$562,2) = 0)),"???",0))</f>
        <v>0</v>
      </c>
      <c r="L567">
        <f t="shared" si="118"/>
        <v>0</v>
      </c>
      <c r="M567">
        <f t="shared" si="119"/>
        <v>0</v>
      </c>
      <c r="N567">
        <f t="shared" si="120"/>
        <v>3</v>
      </c>
      <c r="O567">
        <f t="shared" si="121"/>
        <v>0</v>
      </c>
      <c r="P567">
        <f t="shared" si="122"/>
        <v>1</v>
      </c>
      <c r="Q567">
        <f t="shared" si="123"/>
        <v>0</v>
      </c>
      <c r="R567" t="str">
        <f t="shared" si="124"/>
        <v>00000001</v>
      </c>
      <c r="S567">
        <f t="shared" si="125"/>
        <v>1</v>
      </c>
    </row>
    <row r="568" spans="1:19" x14ac:dyDescent="0.25">
      <c r="A568" t="s">
        <v>1172</v>
      </c>
      <c r="B568" s="5" t="str">
        <f>VLOOKUP(I568,KeyValues!$J$2:$K$1401,2)</f>
        <v>Eager Brooch</v>
      </c>
      <c r="C568">
        <f t="shared" si="112"/>
        <v>2500</v>
      </c>
      <c r="D568">
        <f t="shared" si="113"/>
        <v>125</v>
      </c>
      <c r="E568">
        <f t="shared" si="114"/>
        <v>15</v>
      </c>
      <c r="F568" s="7" t="str">
        <f>VLOOKUP(E568,KeyValues!$A$2:$B1189,2)</f>
        <v>Specific Items</v>
      </c>
      <c r="G568">
        <f t="shared" si="115"/>
        <v>47</v>
      </c>
      <c r="H568" s="7" t="str">
        <f>VLOOKUP($G568,KeyValues!$S$2:$T$64,2)</f>
        <v>Brooch</v>
      </c>
      <c r="I568">
        <f t="shared" si="116"/>
        <v>1173</v>
      </c>
      <c r="J568">
        <f t="shared" si="117"/>
        <v>0</v>
      </c>
      <c r="K568" s="8">
        <f>IF(OR($E568=9,$E568=5),VLOOKUP(J568,KeyValues!$D$2:$E$562,2),IF(AND($E568=14,NOT(VLOOKUP(J568,KeyValues!$D$2:$E$562,2) = 0)),"???",0))</f>
        <v>0</v>
      </c>
      <c r="L568">
        <f t="shared" si="118"/>
        <v>0</v>
      </c>
      <c r="M568">
        <f t="shared" si="119"/>
        <v>0</v>
      </c>
      <c r="N568">
        <f t="shared" si="120"/>
        <v>3</v>
      </c>
      <c r="O568">
        <f t="shared" si="121"/>
        <v>0</v>
      </c>
      <c r="P568">
        <f t="shared" si="122"/>
        <v>1</v>
      </c>
      <c r="Q568">
        <f t="shared" si="123"/>
        <v>0</v>
      </c>
      <c r="R568" t="str">
        <f t="shared" si="124"/>
        <v>00000001</v>
      </c>
      <c r="S568">
        <f t="shared" si="125"/>
        <v>1</v>
      </c>
    </row>
    <row r="569" spans="1:19" x14ac:dyDescent="0.25">
      <c r="A569" t="s">
        <v>1175</v>
      </c>
      <c r="B569" s="5" t="str">
        <f>VLOOKUP(I569,KeyValues!$J$2:$K$1401,2)</f>
        <v>Snow Brooch</v>
      </c>
      <c r="C569">
        <f t="shared" si="112"/>
        <v>2500</v>
      </c>
      <c r="D569">
        <f t="shared" si="113"/>
        <v>125</v>
      </c>
      <c r="E569">
        <f t="shared" si="114"/>
        <v>15</v>
      </c>
      <c r="F569" s="7" t="str">
        <f>VLOOKUP(E569,KeyValues!$A$2:$B1192,2)</f>
        <v>Specific Items</v>
      </c>
      <c r="G569">
        <f t="shared" si="115"/>
        <v>47</v>
      </c>
      <c r="H569" s="7" t="str">
        <f>VLOOKUP($G569,KeyValues!$S$2:$T$64,2)</f>
        <v>Brooch</v>
      </c>
      <c r="I569">
        <f t="shared" si="116"/>
        <v>1176</v>
      </c>
      <c r="J569">
        <f t="shared" si="117"/>
        <v>0</v>
      </c>
      <c r="K569" s="8">
        <f>IF(OR($E569=9,$E569=5),VLOOKUP(J569,KeyValues!$D$2:$E$562,2),IF(AND($E569=14,NOT(VLOOKUP(J569,KeyValues!$D$2:$E$562,2) = 0)),"???",0))</f>
        <v>0</v>
      </c>
      <c r="L569">
        <f t="shared" si="118"/>
        <v>0</v>
      </c>
      <c r="M569">
        <f t="shared" si="119"/>
        <v>0</v>
      </c>
      <c r="N569">
        <f t="shared" si="120"/>
        <v>3</v>
      </c>
      <c r="O569">
        <f t="shared" si="121"/>
        <v>0</v>
      </c>
      <c r="P569">
        <f t="shared" si="122"/>
        <v>1</v>
      </c>
      <c r="Q569">
        <f t="shared" si="123"/>
        <v>0</v>
      </c>
      <c r="R569" t="str">
        <f t="shared" si="124"/>
        <v>00000001</v>
      </c>
      <c r="S569">
        <f t="shared" si="125"/>
        <v>1</v>
      </c>
    </row>
    <row r="570" spans="1:19" x14ac:dyDescent="0.25">
      <c r="A570" t="s">
        <v>1264</v>
      </c>
      <c r="B570" s="5" t="str">
        <f>VLOOKUP(I570,KeyValues!$J$2:$K$1401,2)</f>
        <v>Bal-Brooch</v>
      </c>
      <c r="C570">
        <f t="shared" si="112"/>
        <v>2500</v>
      </c>
      <c r="D570">
        <f t="shared" si="113"/>
        <v>125</v>
      </c>
      <c r="E570">
        <f t="shared" si="114"/>
        <v>15</v>
      </c>
      <c r="F570" s="7" t="str">
        <f>VLOOKUP(E570,KeyValues!$A$2:$B1281,2)</f>
        <v>Specific Items</v>
      </c>
      <c r="G570">
        <f t="shared" si="115"/>
        <v>47</v>
      </c>
      <c r="H570" s="7" t="str">
        <f>VLOOKUP($G570,KeyValues!$S$2:$T$64,2)</f>
        <v>Brooch</v>
      </c>
      <c r="I570">
        <f t="shared" si="116"/>
        <v>1265</v>
      </c>
      <c r="J570">
        <f t="shared" si="117"/>
        <v>0</v>
      </c>
      <c r="K570" s="8">
        <f>IF(OR($E570=9,$E570=5),VLOOKUP(J570,KeyValues!$D$2:$E$562,2),IF(AND($E570=14,NOT(VLOOKUP(J570,KeyValues!$D$2:$E$562,2) = 0)),"???",0))</f>
        <v>0</v>
      </c>
      <c r="L570">
        <f t="shared" si="118"/>
        <v>0</v>
      </c>
      <c r="M570">
        <f t="shared" si="119"/>
        <v>0</v>
      </c>
      <c r="N570">
        <f t="shared" si="120"/>
        <v>3</v>
      </c>
      <c r="O570">
        <f t="shared" si="121"/>
        <v>0</v>
      </c>
      <c r="P570">
        <f t="shared" si="122"/>
        <v>1</v>
      </c>
      <c r="Q570">
        <f t="shared" si="123"/>
        <v>0</v>
      </c>
      <c r="R570" t="str">
        <f t="shared" si="124"/>
        <v>00000001</v>
      </c>
      <c r="S570">
        <f t="shared" si="125"/>
        <v>1</v>
      </c>
    </row>
    <row r="571" spans="1:19" x14ac:dyDescent="0.25">
      <c r="A571" t="s">
        <v>1285</v>
      </c>
      <c r="B571" s="5" t="str">
        <f>VLOOKUP(I571,KeyValues!$J$2:$K$1401,2)</f>
        <v>Clam-Brooch</v>
      </c>
      <c r="C571">
        <f t="shared" si="112"/>
        <v>2500</v>
      </c>
      <c r="D571">
        <f t="shared" si="113"/>
        <v>125</v>
      </c>
      <c r="E571">
        <f t="shared" si="114"/>
        <v>15</v>
      </c>
      <c r="F571" s="7" t="str">
        <f>VLOOKUP(E571,KeyValues!$A$2:$B1302,2)</f>
        <v>Specific Items</v>
      </c>
      <c r="G571">
        <f t="shared" si="115"/>
        <v>47</v>
      </c>
      <c r="H571" s="7" t="str">
        <f>VLOOKUP($G571,KeyValues!$S$2:$T$64,2)</f>
        <v>Brooch</v>
      </c>
      <c r="I571">
        <f t="shared" si="116"/>
        <v>1286</v>
      </c>
      <c r="J571">
        <f t="shared" si="117"/>
        <v>0</v>
      </c>
      <c r="K571" s="8">
        <f>IF(OR($E571=9,$E571=5),VLOOKUP(J571,KeyValues!$D$2:$E$562,2),IF(AND($E571=14,NOT(VLOOKUP(J571,KeyValues!$D$2:$E$562,2) = 0)),"???",0))</f>
        <v>0</v>
      </c>
      <c r="L571">
        <f t="shared" si="118"/>
        <v>0</v>
      </c>
      <c r="M571">
        <f t="shared" si="119"/>
        <v>0</v>
      </c>
      <c r="N571">
        <f t="shared" si="120"/>
        <v>3</v>
      </c>
      <c r="O571">
        <f t="shared" si="121"/>
        <v>0</v>
      </c>
      <c r="P571">
        <f t="shared" si="122"/>
        <v>1</v>
      </c>
      <c r="Q571">
        <f t="shared" si="123"/>
        <v>0</v>
      </c>
      <c r="R571" t="str">
        <f t="shared" si="124"/>
        <v>00000001</v>
      </c>
      <c r="S571">
        <f t="shared" si="125"/>
        <v>1</v>
      </c>
    </row>
    <row r="572" spans="1:19" x14ac:dyDescent="0.25">
      <c r="A572" t="s">
        <v>1306</v>
      </c>
      <c r="B572" s="5" t="str">
        <f>VLOOKUP(I572,KeyValues!$J$2:$K$1401,2)</f>
        <v>Block Brooch</v>
      </c>
      <c r="C572">
        <f t="shared" si="112"/>
        <v>2500</v>
      </c>
      <c r="D572">
        <f t="shared" si="113"/>
        <v>125</v>
      </c>
      <c r="E572">
        <f t="shared" si="114"/>
        <v>15</v>
      </c>
      <c r="F572" s="7" t="str">
        <f>VLOOKUP(E572,KeyValues!$A$2:$B1323,2)</f>
        <v>Specific Items</v>
      </c>
      <c r="G572">
        <f t="shared" si="115"/>
        <v>47</v>
      </c>
      <c r="H572" s="7" t="str">
        <f>VLOOKUP($G572,KeyValues!$S$2:$T$64,2)</f>
        <v>Brooch</v>
      </c>
      <c r="I572">
        <f t="shared" si="116"/>
        <v>1307</v>
      </c>
      <c r="J572">
        <f t="shared" si="117"/>
        <v>0</v>
      </c>
      <c r="K572" s="8">
        <f>IF(OR($E572=9,$E572=5),VLOOKUP(J572,KeyValues!$D$2:$E$562,2),IF(AND($E572=14,NOT(VLOOKUP(J572,KeyValues!$D$2:$E$562,2) = 0)),"???",0))</f>
        <v>0</v>
      </c>
      <c r="L572">
        <f t="shared" si="118"/>
        <v>0</v>
      </c>
      <c r="M572">
        <f t="shared" si="119"/>
        <v>0</v>
      </c>
      <c r="N572">
        <f t="shared" si="120"/>
        <v>3</v>
      </c>
      <c r="O572">
        <f t="shared" si="121"/>
        <v>0</v>
      </c>
      <c r="P572">
        <f t="shared" si="122"/>
        <v>1</v>
      </c>
      <c r="Q572">
        <f t="shared" si="123"/>
        <v>0</v>
      </c>
      <c r="R572" t="str">
        <f t="shared" si="124"/>
        <v>00000001</v>
      </c>
      <c r="S572">
        <f t="shared" si="125"/>
        <v>1</v>
      </c>
    </row>
    <row r="573" spans="1:19" x14ac:dyDescent="0.25">
      <c r="A573" t="s">
        <v>1324</v>
      </c>
      <c r="B573" s="5" t="str">
        <f>VLOOKUP(I573,KeyValues!$J$2:$K$1401,2)</f>
        <v>Image Brooch</v>
      </c>
      <c r="C573">
        <f t="shared" si="112"/>
        <v>2500</v>
      </c>
      <c r="D573">
        <f t="shared" si="113"/>
        <v>125</v>
      </c>
      <c r="E573">
        <f t="shared" si="114"/>
        <v>15</v>
      </c>
      <c r="F573" s="7" t="str">
        <f>VLOOKUP(E573,KeyValues!$A$2:$B1341,2)</f>
        <v>Specific Items</v>
      </c>
      <c r="G573">
        <f t="shared" si="115"/>
        <v>47</v>
      </c>
      <c r="H573" s="7" t="str">
        <f>VLOOKUP($G573,KeyValues!$S$2:$T$64,2)</f>
        <v>Brooch</v>
      </c>
      <c r="I573">
        <f t="shared" si="116"/>
        <v>1325</v>
      </c>
      <c r="J573">
        <f t="shared" si="117"/>
        <v>0</v>
      </c>
      <c r="K573" s="8">
        <f>IF(OR($E573=9,$E573=5),VLOOKUP(J573,KeyValues!$D$2:$E$562,2),IF(AND($E573=14,NOT(VLOOKUP(J573,KeyValues!$D$2:$E$562,2) = 0)),"???",0))</f>
        <v>0</v>
      </c>
      <c r="L573">
        <f t="shared" si="118"/>
        <v>0</v>
      </c>
      <c r="M573">
        <f t="shared" si="119"/>
        <v>0</v>
      </c>
      <c r="N573">
        <f t="shared" si="120"/>
        <v>3</v>
      </c>
      <c r="O573">
        <f t="shared" si="121"/>
        <v>0</v>
      </c>
      <c r="P573">
        <f t="shared" si="122"/>
        <v>1</v>
      </c>
      <c r="Q573">
        <f t="shared" si="123"/>
        <v>0</v>
      </c>
      <c r="R573" t="str">
        <f t="shared" si="124"/>
        <v>00000001</v>
      </c>
      <c r="S573">
        <f t="shared" si="125"/>
        <v>1</v>
      </c>
    </row>
    <row r="574" spans="1:19" x14ac:dyDescent="0.25">
      <c r="A574" t="s">
        <v>1000</v>
      </c>
      <c r="B574" s="5" t="str">
        <f>VLOOKUP(I574,KeyValues!$J$2:$K$1401,2)</f>
        <v>Glowing Bow</v>
      </c>
      <c r="C574">
        <f t="shared" si="112"/>
        <v>2500</v>
      </c>
      <c r="D574">
        <f t="shared" si="113"/>
        <v>125</v>
      </c>
      <c r="E574">
        <f t="shared" si="114"/>
        <v>15</v>
      </c>
      <c r="F574" s="7" t="str">
        <f>VLOOKUP(E574,KeyValues!$A$2:$B1017,2)</f>
        <v>Specific Items</v>
      </c>
      <c r="G574">
        <f t="shared" si="115"/>
        <v>52</v>
      </c>
      <c r="H574" s="7" t="str">
        <f>VLOOKUP($G574,KeyValues!$S$2:$T$64,2)</f>
        <v>Tie</v>
      </c>
      <c r="I574">
        <f t="shared" si="116"/>
        <v>1001</v>
      </c>
      <c r="J574">
        <f t="shared" si="117"/>
        <v>0</v>
      </c>
      <c r="K574" s="8">
        <f>IF(OR($E574=9,$E574=5),VLOOKUP(J574,KeyValues!$D$2:$E$562,2),IF(AND($E574=14,NOT(VLOOKUP(J574,KeyValues!$D$2:$E$562,2) = 0)),"???",0))</f>
        <v>0</v>
      </c>
      <c r="L574">
        <f t="shared" si="118"/>
        <v>0</v>
      </c>
      <c r="M574">
        <f t="shared" si="119"/>
        <v>0</v>
      </c>
      <c r="N574">
        <f t="shared" si="120"/>
        <v>4</v>
      </c>
      <c r="O574">
        <f t="shared" si="121"/>
        <v>0</v>
      </c>
      <c r="P574">
        <f t="shared" si="122"/>
        <v>1</v>
      </c>
      <c r="Q574">
        <f t="shared" si="123"/>
        <v>0</v>
      </c>
      <c r="R574" t="str">
        <f t="shared" si="124"/>
        <v>00000001</v>
      </c>
      <c r="S574">
        <f t="shared" si="125"/>
        <v>1</v>
      </c>
    </row>
    <row r="575" spans="1:19" x14ac:dyDescent="0.25">
      <c r="A575" t="s">
        <v>1014</v>
      </c>
      <c r="B575" s="5" t="str">
        <f>VLOOKUP(I575,KeyValues!$J$2:$K$1401,2)</f>
        <v>Defense Bow</v>
      </c>
      <c r="C575">
        <f t="shared" si="112"/>
        <v>2500</v>
      </c>
      <c r="D575">
        <f t="shared" si="113"/>
        <v>125</v>
      </c>
      <c r="E575">
        <f t="shared" si="114"/>
        <v>15</v>
      </c>
      <c r="F575" s="7" t="str">
        <f>VLOOKUP(E575,KeyValues!$A$2:$B1031,2)</f>
        <v>Specific Items</v>
      </c>
      <c r="G575">
        <f t="shared" si="115"/>
        <v>52</v>
      </c>
      <c r="H575" s="7" t="str">
        <f>VLOOKUP($G575,KeyValues!$S$2:$T$64,2)</f>
        <v>Tie</v>
      </c>
      <c r="I575">
        <f t="shared" si="116"/>
        <v>1015</v>
      </c>
      <c r="J575">
        <f t="shared" si="117"/>
        <v>0</v>
      </c>
      <c r="K575" s="8">
        <f>IF(OR($E575=9,$E575=5),VLOOKUP(J575,KeyValues!$D$2:$E$562,2),IF(AND($E575=14,NOT(VLOOKUP(J575,KeyValues!$D$2:$E$562,2) = 0)),"???",0))</f>
        <v>0</v>
      </c>
      <c r="L575">
        <f t="shared" si="118"/>
        <v>0</v>
      </c>
      <c r="M575">
        <f t="shared" si="119"/>
        <v>0</v>
      </c>
      <c r="N575">
        <f t="shared" si="120"/>
        <v>4</v>
      </c>
      <c r="O575">
        <f t="shared" si="121"/>
        <v>0</v>
      </c>
      <c r="P575">
        <f t="shared" si="122"/>
        <v>1</v>
      </c>
      <c r="Q575">
        <f t="shared" si="123"/>
        <v>0</v>
      </c>
      <c r="R575" t="str">
        <f t="shared" si="124"/>
        <v>00000001</v>
      </c>
      <c r="S575">
        <f t="shared" si="125"/>
        <v>1</v>
      </c>
    </row>
    <row r="576" spans="1:19" x14ac:dyDescent="0.25">
      <c r="A576" t="s">
        <v>1015</v>
      </c>
      <c r="B576" s="5" t="str">
        <f>VLOOKUP(I576,KeyValues!$J$2:$K$1401,2)</f>
        <v>Glittery Bow</v>
      </c>
      <c r="C576">
        <f t="shared" si="112"/>
        <v>2500</v>
      </c>
      <c r="D576">
        <f t="shared" si="113"/>
        <v>125</v>
      </c>
      <c r="E576">
        <f t="shared" si="114"/>
        <v>15</v>
      </c>
      <c r="F576" s="7" t="str">
        <f>VLOOKUP(E576,KeyValues!$A$2:$B1032,2)</f>
        <v>Specific Items</v>
      </c>
      <c r="G576">
        <f t="shared" si="115"/>
        <v>52</v>
      </c>
      <c r="H576" s="7" t="str">
        <f>VLOOKUP($G576,KeyValues!$S$2:$T$64,2)</f>
        <v>Tie</v>
      </c>
      <c r="I576">
        <f t="shared" si="116"/>
        <v>1016</v>
      </c>
      <c r="J576">
        <f t="shared" si="117"/>
        <v>0</v>
      </c>
      <c r="K576" s="8">
        <f>IF(OR($E576=9,$E576=5),VLOOKUP(J576,KeyValues!$D$2:$E$562,2),IF(AND($E576=14,NOT(VLOOKUP(J576,KeyValues!$D$2:$E$562,2) = 0)),"???",0))</f>
        <v>0</v>
      </c>
      <c r="L576">
        <f t="shared" si="118"/>
        <v>0</v>
      </c>
      <c r="M576">
        <f t="shared" si="119"/>
        <v>0</v>
      </c>
      <c r="N576">
        <f t="shared" si="120"/>
        <v>4</v>
      </c>
      <c r="O576">
        <f t="shared" si="121"/>
        <v>0</v>
      </c>
      <c r="P576">
        <f t="shared" si="122"/>
        <v>1</v>
      </c>
      <c r="Q576">
        <f t="shared" si="123"/>
        <v>0</v>
      </c>
      <c r="R576" t="str">
        <f t="shared" si="124"/>
        <v>00000001</v>
      </c>
      <c r="S576">
        <f t="shared" si="125"/>
        <v>1</v>
      </c>
    </row>
    <row r="577" spans="1:19" x14ac:dyDescent="0.25">
      <c r="A577" t="s">
        <v>1016</v>
      </c>
      <c r="B577" s="5" t="str">
        <f>VLOOKUP(I577,KeyValues!$J$2:$K$1401,2)</f>
        <v>Weedle Bow</v>
      </c>
      <c r="C577">
        <f t="shared" si="112"/>
        <v>2500</v>
      </c>
      <c r="D577">
        <f t="shared" si="113"/>
        <v>125</v>
      </c>
      <c r="E577">
        <f t="shared" si="114"/>
        <v>15</v>
      </c>
      <c r="F577" s="7" t="str">
        <f>VLOOKUP(E577,KeyValues!$A$2:$B1033,2)</f>
        <v>Specific Items</v>
      </c>
      <c r="G577">
        <f t="shared" si="115"/>
        <v>52</v>
      </c>
      <c r="H577" s="7" t="str">
        <f>VLOOKUP($G577,KeyValues!$S$2:$T$64,2)</f>
        <v>Tie</v>
      </c>
      <c r="I577">
        <f t="shared" si="116"/>
        <v>1017</v>
      </c>
      <c r="J577">
        <f t="shared" si="117"/>
        <v>0</v>
      </c>
      <c r="K577" s="8">
        <f>IF(OR($E577=9,$E577=5),VLOOKUP(J577,KeyValues!$D$2:$E$562,2),IF(AND($E577=14,NOT(VLOOKUP(J577,KeyValues!$D$2:$E$562,2) = 0)),"???",0))</f>
        <v>0</v>
      </c>
      <c r="L577">
        <f t="shared" si="118"/>
        <v>0</v>
      </c>
      <c r="M577">
        <f t="shared" si="119"/>
        <v>0</v>
      </c>
      <c r="N577">
        <f t="shared" si="120"/>
        <v>4</v>
      </c>
      <c r="O577">
        <f t="shared" si="121"/>
        <v>0</v>
      </c>
      <c r="P577">
        <f t="shared" si="122"/>
        <v>1</v>
      </c>
      <c r="Q577">
        <f t="shared" si="123"/>
        <v>0</v>
      </c>
      <c r="R577" t="str">
        <f t="shared" si="124"/>
        <v>00000001</v>
      </c>
      <c r="S577">
        <f t="shared" si="125"/>
        <v>1</v>
      </c>
    </row>
    <row r="578" spans="1:19" x14ac:dyDescent="0.25">
      <c r="A578" t="s">
        <v>1019</v>
      </c>
      <c r="B578" s="5" t="str">
        <f>VLOOKUP(I578,KeyValues!$J$2:$K$1401,2)</f>
        <v>Pidgey Bow</v>
      </c>
      <c r="C578">
        <f t="shared" ref="C578:C641" si="126">HEX2DEC(MID($A578,4,2)&amp;MID($A578,1,2))</f>
        <v>2500</v>
      </c>
      <c r="D578">
        <f t="shared" ref="D578:D641" si="127">HEX2DEC(MID($A578,10,2)&amp;MID($A578,7,2))</f>
        <v>125</v>
      </c>
      <c r="E578">
        <f t="shared" ref="E578:E641" si="128">HEX2DEC(MID($A578,13,2))</f>
        <v>15</v>
      </c>
      <c r="F578" s="7" t="str">
        <f>VLOOKUP(E578,KeyValues!$A$2:$B1036,2)</f>
        <v>Specific Items</v>
      </c>
      <c r="G578">
        <f t="shared" ref="G578:G641" si="129">HEX2DEC(MID($A578,16,2))</f>
        <v>52</v>
      </c>
      <c r="H578" s="7" t="str">
        <f>VLOOKUP($G578,KeyValues!$S$2:$T$64,2)</f>
        <v>Tie</v>
      </c>
      <c r="I578">
        <f t="shared" ref="I578:I641" si="130">HEX2DEC(MID($A578,22,2)&amp;MID($A578,19,2))</f>
        <v>1020</v>
      </c>
      <c r="J578">
        <f t="shared" ref="J578:J641" si="131">HEX2DEC(MID($A578,28,2)&amp;MID($A578,25,2))</f>
        <v>0</v>
      </c>
      <c r="K578" s="8">
        <f>IF(OR($E578=9,$E578=5),VLOOKUP(J578,KeyValues!$D$2:$E$562,2),IF(AND($E578=14,NOT(VLOOKUP(J578,KeyValues!$D$2:$E$562,2) = 0)),"???",0))</f>
        <v>0</v>
      </c>
      <c r="L578">
        <f t="shared" ref="L578:L641" si="132">HEX2DEC(MID($A578,31,2))</f>
        <v>0</v>
      </c>
      <c r="M578">
        <f t="shared" ref="M578:M641" si="133">HEX2DEC(MID($A578,34,2))</f>
        <v>0</v>
      </c>
      <c r="N578">
        <f t="shared" ref="N578:N641" si="134">HEX2DEC(MID($A578,37,2))</f>
        <v>4</v>
      </c>
      <c r="O578">
        <f t="shared" ref="O578:O641" si="135">HEX2DEC(MID($A578,40,2))</f>
        <v>0</v>
      </c>
      <c r="P578">
        <f t="shared" ref="P578:P641" si="136">HEX2DEC(MID($A578,43,2))</f>
        <v>1</v>
      </c>
      <c r="Q578">
        <f t="shared" ref="Q578:Q641" si="137">HEX2DEC(MID($A578,46,2))</f>
        <v>0</v>
      </c>
      <c r="R578" t="str">
        <f t="shared" ref="R578:R641" si="138">DEC2BIN(P578,8)</f>
        <v>00000001</v>
      </c>
      <c r="S578">
        <f t="shared" ref="S578:S641" si="139">VALUE(RIGHT(R578,1))</f>
        <v>1</v>
      </c>
    </row>
    <row r="579" spans="1:19" x14ac:dyDescent="0.25">
      <c r="A579" t="s">
        <v>1023</v>
      </c>
      <c r="B579" s="5" t="str">
        <f>VLOOKUP(I579,KeyValues!$J$2:$K$1401,2)</f>
        <v>Overcome Bow</v>
      </c>
      <c r="C579">
        <f t="shared" si="126"/>
        <v>2500</v>
      </c>
      <c r="D579">
        <f t="shared" si="127"/>
        <v>125</v>
      </c>
      <c r="E579">
        <f t="shared" si="128"/>
        <v>15</v>
      </c>
      <c r="F579" s="7" t="str">
        <f>VLOOKUP(E579,KeyValues!$A$2:$B1040,2)</f>
        <v>Specific Items</v>
      </c>
      <c r="G579">
        <f t="shared" si="129"/>
        <v>52</v>
      </c>
      <c r="H579" s="7" t="str">
        <f>VLOOKUP($G579,KeyValues!$S$2:$T$64,2)</f>
        <v>Tie</v>
      </c>
      <c r="I579">
        <f t="shared" si="130"/>
        <v>1024</v>
      </c>
      <c r="J579">
        <f t="shared" si="131"/>
        <v>0</v>
      </c>
      <c r="K579" s="8">
        <f>IF(OR($E579=9,$E579=5),VLOOKUP(J579,KeyValues!$D$2:$E$562,2),IF(AND($E579=14,NOT(VLOOKUP(J579,KeyValues!$D$2:$E$562,2) = 0)),"???",0))</f>
        <v>0</v>
      </c>
      <c r="L579">
        <f t="shared" si="132"/>
        <v>0</v>
      </c>
      <c r="M579">
        <f t="shared" si="133"/>
        <v>0</v>
      </c>
      <c r="N579">
        <f t="shared" si="134"/>
        <v>4</v>
      </c>
      <c r="O579">
        <f t="shared" si="135"/>
        <v>0</v>
      </c>
      <c r="P579">
        <f t="shared" si="136"/>
        <v>1</v>
      </c>
      <c r="Q579">
        <f t="shared" si="137"/>
        <v>0</v>
      </c>
      <c r="R579" t="str">
        <f t="shared" si="138"/>
        <v>00000001</v>
      </c>
      <c r="S579">
        <f t="shared" si="139"/>
        <v>1</v>
      </c>
    </row>
    <row r="580" spans="1:19" x14ac:dyDescent="0.25">
      <c r="A580" t="s">
        <v>1024</v>
      </c>
      <c r="B580" s="5" t="str">
        <f>VLOOKUP(I580,KeyValues!$J$2:$K$1401,2)</f>
        <v>Quirky Bow</v>
      </c>
      <c r="C580">
        <f t="shared" si="126"/>
        <v>2500</v>
      </c>
      <c r="D580">
        <f t="shared" si="127"/>
        <v>125</v>
      </c>
      <c r="E580">
        <f t="shared" si="128"/>
        <v>15</v>
      </c>
      <c r="F580" s="7" t="str">
        <f>VLOOKUP(E580,KeyValues!$A$2:$B1041,2)</f>
        <v>Specific Items</v>
      </c>
      <c r="G580">
        <f t="shared" si="129"/>
        <v>52</v>
      </c>
      <c r="H580" s="7" t="str">
        <f>VLOOKUP($G580,KeyValues!$S$2:$T$64,2)</f>
        <v>Tie</v>
      </c>
      <c r="I580">
        <f t="shared" si="130"/>
        <v>1025</v>
      </c>
      <c r="J580">
        <f t="shared" si="131"/>
        <v>0</v>
      </c>
      <c r="K580" s="8">
        <f>IF(OR($E580=9,$E580=5),VLOOKUP(J580,KeyValues!$D$2:$E$562,2),IF(AND($E580=14,NOT(VLOOKUP(J580,KeyValues!$D$2:$E$562,2) = 0)),"???",0))</f>
        <v>0</v>
      </c>
      <c r="L580">
        <f t="shared" si="132"/>
        <v>0</v>
      </c>
      <c r="M580">
        <f t="shared" si="133"/>
        <v>0</v>
      </c>
      <c r="N580">
        <f t="shared" si="134"/>
        <v>4</v>
      </c>
      <c r="O580">
        <f t="shared" si="135"/>
        <v>0</v>
      </c>
      <c r="P580">
        <f t="shared" si="136"/>
        <v>1</v>
      </c>
      <c r="Q580">
        <f t="shared" si="137"/>
        <v>0</v>
      </c>
      <c r="R580" t="str">
        <f t="shared" si="138"/>
        <v>00000001</v>
      </c>
      <c r="S580">
        <f t="shared" si="139"/>
        <v>1</v>
      </c>
    </row>
    <row r="581" spans="1:19" x14ac:dyDescent="0.25">
      <c r="A581" t="s">
        <v>1026</v>
      </c>
      <c r="B581" s="5" t="str">
        <f>VLOOKUP(I581,KeyValues!$J$2:$K$1401,2)</f>
        <v>Leash Bow</v>
      </c>
      <c r="C581">
        <f t="shared" si="126"/>
        <v>2500</v>
      </c>
      <c r="D581">
        <f t="shared" si="127"/>
        <v>125</v>
      </c>
      <c r="E581">
        <f t="shared" si="128"/>
        <v>15</v>
      </c>
      <c r="F581" s="7" t="str">
        <f>VLOOKUP(E581,KeyValues!$A$2:$B1043,2)</f>
        <v>Specific Items</v>
      </c>
      <c r="G581">
        <f t="shared" si="129"/>
        <v>52</v>
      </c>
      <c r="H581" s="7" t="str">
        <f>VLOOKUP($G581,KeyValues!$S$2:$T$64,2)</f>
        <v>Tie</v>
      </c>
      <c r="I581">
        <f t="shared" si="130"/>
        <v>1027</v>
      </c>
      <c r="J581">
        <f t="shared" si="131"/>
        <v>0</v>
      </c>
      <c r="K581" s="8">
        <f>IF(OR($E581=9,$E581=5),VLOOKUP(J581,KeyValues!$D$2:$E$562,2),IF(AND($E581=14,NOT(VLOOKUP(J581,KeyValues!$D$2:$E$562,2) = 0)),"???",0))</f>
        <v>0</v>
      </c>
      <c r="L581">
        <f t="shared" si="132"/>
        <v>0</v>
      </c>
      <c r="M581">
        <f t="shared" si="133"/>
        <v>0</v>
      </c>
      <c r="N581">
        <f t="shared" si="134"/>
        <v>4</v>
      </c>
      <c r="O581">
        <f t="shared" si="135"/>
        <v>0</v>
      </c>
      <c r="P581">
        <f t="shared" si="136"/>
        <v>1</v>
      </c>
      <c r="Q581">
        <f t="shared" si="137"/>
        <v>0</v>
      </c>
      <c r="R581" t="str">
        <f t="shared" si="138"/>
        <v>00000001</v>
      </c>
      <c r="S581">
        <f t="shared" si="139"/>
        <v>1</v>
      </c>
    </row>
    <row r="582" spans="1:19" x14ac:dyDescent="0.25">
      <c r="A582" t="s">
        <v>1036</v>
      </c>
      <c r="B582" s="5" t="str">
        <f>VLOOKUP(I582,KeyValues!$J$2:$K$1401,2)</f>
        <v>Dodge Bow</v>
      </c>
      <c r="C582">
        <f t="shared" si="126"/>
        <v>2500</v>
      </c>
      <c r="D582">
        <f t="shared" si="127"/>
        <v>125</v>
      </c>
      <c r="E582">
        <f t="shared" si="128"/>
        <v>15</v>
      </c>
      <c r="F582" s="7" t="str">
        <f>VLOOKUP(E582,KeyValues!$A$2:$B1053,2)</f>
        <v>Specific Items</v>
      </c>
      <c r="G582">
        <f t="shared" si="129"/>
        <v>52</v>
      </c>
      <c r="H582" s="7" t="str">
        <f>VLOOKUP($G582,KeyValues!$S$2:$T$64,2)</f>
        <v>Tie</v>
      </c>
      <c r="I582">
        <f t="shared" si="130"/>
        <v>1037</v>
      </c>
      <c r="J582">
        <f t="shared" si="131"/>
        <v>0</v>
      </c>
      <c r="K582" s="8">
        <f>IF(OR($E582=9,$E582=5),VLOOKUP(J582,KeyValues!$D$2:$E$562,2),IF(AND($E582=14,NOT(VLOOKUP(J582,KeyValues!$D$2:$E$562,2) = 0)),"???",0))</f>
        <v>0</v>
      </c>
      <c r="L582">
        <f t="shared" si="132"/>
        <v>0</v>
      </c>
      <c r="M582">
        <f t="shared" si="133"/>
        <v>0</v>
      </c>
      <c r="N582">
        <f t="shared" si="134"/>
        <v>4</v>
      </c>
      <c r="O582">
        <f t="shared" si="135"/>
        <v>0</v>
      </c>
      <c r="P582">
        <f t="shared" si="136"/>
        <v>1</v>
      </c>
      <c r="Q582">
        <f t="shared" si="137"/>
        <v>0</v>
      </c>
      <c r="R582" t="str">
        <f t="shared" si="138"/>
        <v>00000001</v>
      </c>
      <c r="S582">
        <f t="shared" si="139"/>
        <v>1</v>
      </c>
    </row>
    <row r="583" spans="1:19" x14ac:dyDescent="0.25">
      <c r="A583" t="s">
        <v>1038</v>
      </c>
      <c r="B583" s="5" t="str">
        <f>VLOOKUP(I583,KeyValues!$J$2:$K$1401,2)</f>
        <v>Odd Bow</v>
      </c>
      <c r="C583">
        <f t="shared" si="126"/>
        <v>2500</v>
      </c>
      <c r="D583">
        <f t="shared" si="127"/>
        <v>125</v>
      </c>
      <c r="E583">
        <f t="shared" si="128"/>
        <v>15</v>
      </c>
      <c r="F583" s="7" t="str">
        <f>VLOOKUP(E583,KeyValues!$A$2:$B1055,2)</f>
        <v>Specific Items</v>
      </c>
      <c r="G583">
        <f t="shared" si="129"/>
        <v>52</v>
      </c>
      <c r="H583" s="7" t="str">
        <f>VLOOKUP($G583,KeyValues!$S$2:$T$64,2)</f>
        <v>Tie</v>
      </c>
      <c r="I583">
        <f t="shared" si="130"/>
        <v>1039</v>
      </c>
      <c r="J583">
        <f t="shared" si="131"/>
        <v>0</v>
      </c>
      <c r="K583" s="8">
        <f>IF(OR($E583=9,$E583=5),VLOOKUP(J583,KeyValues!$D$2:$E$562,2),IF(AND($E583=14,NOT(VLOOKUP(J583,KeyValues!$D$2:$E$562,2) = 0)),"???",0))</f>
        <v>0</v>
      </c>
      <c r="L583">
        <f t="shared" si="132"/>
        <v>0</v>
      </c>
      <c r="M583">
        <f t="shared" si="133"/>
        <v>0</v>
      </c>
      <c r="N583">
        <f t="shared" si="134"/>
        <v>4</v>
      </c>
      <c r="O583">
        <f t="shared" si="135"/>
        <v>0</v>
      </c>
      <c r="P583">
        <f t="shared" si="136"/>
        <v>1</v>
      </c>
      <c r="Q583">
        <f t="shared" si="137"/>
        <v>0</v>
      </c>
      <c r="R583" t="str">
        <f t="shared" si="138"/>
        <v>00000001</v>
      </c>
      <c r="S583">
        <f t="shared" si="139"/>
        <v>1</v>
      </c>
    </row>
    <row r="584" spans="1:19" x14ac:dyDescent="0.25">
      <c r="A584" t="s">
        <v>1044</v>
      </c>
      <c r="B584" s="5" t="str">
        <f>VLOOKUP(I584,KeyValues!$J$2:$K$1401,2)</f>
        <v>Venomoth Bow</v>
      </c>
      <c r="C584">
        <f t="shared" si="126"/>
        <v>2500</v>
      </c>
      <c r="D584">
        <f t="shared" si="127"/>
        <v>125</v>
      </c>
      <c r="E584">
        <f t="shared" si="128"/>
        <v>15</v>
      </c>
      <c r="F584" s="7" t="str">
        <f>VLOOKUP(E584,KeyValues!$A$2:$B1061,2)</f>
        <v>Specific Items</v>
      </c>
      <c r="G584">
        <f t="shared" si="129"/>
        <v>52</v>
      </c>
      <c r="H584" s="7" t="str">
        <f>VLOOKUP($G584,KeyValues!$S$2:$T$64,2)</f>
        <v>Tie</v>
      </c>
      <c r="I584">
        <f t="shared" si="130"/>
        <v>1045</v>
      </c>
      <c r="J584">
        <f t="shared" si="131"/>
        <v>0</v>
      </c>
      <c r="K584" s="8">
        <f>IF(OR($E584=9,$E584=5),VLOOKUP(J584,KeyValues!$D$2:$E$562,2),IF(AND($E584=14,NOT(VLOOKUP(J584,KeyValues!$D$2:$E$562,2) = 0)),"???",0))</f>
        <v>0</v>
      </c>
      <c r="L584">
        <f t="shared" si="132"/>
        <v>0</v>
      </c>
      <c r="M584">
        <f t="shared" si="133"/>
        <v>0</v>
      </c>
      <c r="N584">
        <f t="shared" si="134"/>
        <v>4</v>
      </c>
      <c r="O584">
        <f t="shared" si="135"/>
        <v>0</v>
      </c>
      <c r="P584">
        <f t="shared" si="136"/>
        <v>1</v>
      </c>
      <c r="Q584">
        <f t="shared" si="137"/>
        <v>0</v>
      </c>
      <c r="R584" t="str">
        <f t="shared" si="138"/>
        <v>00000001</v>
      </c>
      <c r="S584">
        <f t="shared" si="139"/>
        <v>1</v>
      </c>
    </row>
    <row r="585" spans="1:19" x14ac:dyDescent="0.25">
      <c r="A585" t="s">
        <v>1046</v>
      </c>
      <c r="B585" s="5" t="str">
        <f>VLOOKUP(I585,KeyValues!$J$2:$K$1401,2)</f>
        <v>Dugtrio Bow</v>
      </c>
      <c r="C585">
        <f t="shared" si="126"/>
        <v>2500</v>
      </c>
      <c r="D585">
        <f t="shared" si="127"/>
        <v>125</v>
      </c>
      <c r="E585">
        <f t="shared" si="128"/>
        <v>15</v>
      </c>
      <c r="F585" s="7" t="str">
        <f>VLOOKUP(E585,KeyValues!$A$2:$B1063,2)</f>
        <v>Specific Items</v>
      </c>
      <c r="G585">
        <f t="shared" si="129"/>
        <v>52</v>
      </c>
      <c r="H585" s="7" t="str">
        <f>VLOOKUP($G585,KeyValues!$S$2:$T$64,2)</f>
        <v>Tie</v>
      </c>
      <c r="I585">
        <f t="shared" si="130"/>
        <v>1047</v>
      </c>
      <c r="J585">
        <f t="shared" si="131"/>
        <v>0</v>
      </c>
      <c r="K585" s="8">
        <f>IF(OR($E585=9,$E585=5),VLOOKUP(J585,KeyValues!$D$2:$E$562,2),IF(AND($E585=14,NOT(VLOOKUP(J585,KeyValues!$D$2:$E$562,2) = 0)),"???",0))</f>
        <v>0</v>
      </c>
      <c r="L585">
        <f t="shared" si="132"/>
        <v>0</v>
      </c>
      <c r="M585">
        <f t="shared" si="133"/>
        <v>0</v>
      </c>
      <c r="N585">
        <f t="shared" si="134"/>
        <v>4</v>
      </c>
      <c r="O585">
        <f t="shared" si="135"/>
        <v>0</v>
      </c>
      <c r="P585">
        <f t="shared" si="136"/>
        <v>1</v>
      </c>
      <c r="Q585">
        <f t="shared" si="137"/>
        <v>0</v>
      </c>
      <c r="R585" t="str">
        <f t="shared" si="138"/>
        <v>00000001</v>
      </c>
      <c r="S585">
        <f t="shared" si="139"/>
        <v>1</v>
      </c>
    </row>
    <row r="586" spans="1:19" x14ac:dyDescent="0.25">
      <c r="A586" t="s">
        <v>1052</v>
      </c>
      <c r="B586" s="5" t="str">
        <f>VLOOKUP(I586,KeyValues!$J$2:$K$1401,2)</f>
        <v>Legend Bow</v>
      </c>
      <c r="C586">
        <f t="shared" si="126"/>
        <v>2500</v>
      </c>
      <c r="D586">
        <f t="shared" si="127"/>
        <v>125</v>
      </c>
      <c r="E586">
        <f t="shared" si="128"/>
        <v>15</v>
      </c>
      <c r="F586" s="7" t="str">
        <f>VLOOKUP(E586,KeyValues!$A$2:$B1069,2)</f>
        <v>Specific Items</v>
      </c>
      <c r="G586">
        <f t="shared" si="129"/>
        <v>52</v>
      </c>
      <c r="H586" s="7" t="str">
        <f>VLOOKUP($G586,KeyValues!$S$2:$T$64,2)</f>
        <v>Tie</v>
      </c>
      <c r="I586">
        <f t="shared" si="130"/>
        <v>1053</v>
      </c>
      <c r="J586">
        <f t="shared" si="131"/>
        <v>0</v>
      </c>
      <c r="K586" s="8">
        <f>IF(OR($E586=9,$E586=5),VLOOKUP(J586,KeyValues!$D$2:$E$562,2),IF(AND($E586=14,NOT(VLOOKUP(J586,KeyValues!$D$2:$E$562,2) = 0)),"???",0))</f>
        <v>0</v>
      </c>
      <c r="L586">
        <f t="shared" si="132"/>
        <v>0</v>
      </c>
      <c r="M586">
        <f t="shared" si="133"/>
        <v>0</v>
      </c>
      <c r="N586">
        <f t="shared" si="134"/>
        <v>4</v>
      </c>
      <c r="O586">
        <f t="shared" si="135"/>
        <v>0</v>
      </c>
      <c r="P586">
        <f t="shared" si="136"/>
        <v>1</v>
      </c>
      <c r="Q586">
        <f t="shared" si="137"/>
        <v>0</v>
      </c>
      <c r="R586" t="str">
        <f t="shared" si="138"/>
        <v>00000001</v>
      </c>
      <c r="S586">
        <f t="shared" si="139"/>
        <v>1</v>
      </c>
    </row>
    <row r="587" spans="1:19" x14ac:dyDescent="0.25">
      <c r="A587" t="s">
        <v>1053</v>
      </c>
      <c r="B587" s="5" t="str">
        <f>VLOOKUP(I587,KeyValues!$J$2:$K$1401,2)</f>
        <v>Damp Bow</v>
      </c>
      <c r="C587">
        <f t="shared" si="126"/>
        <v>2500</v>
      </c>
      <c r="D587">
        <f t="shared" si="127"/>
        <v>125</v>
      </c>
      <c r="E587">
        <f t="shared" si="128"/>
        <v>15</v>
      </c>
      <c r="F587" s="7" t="str">
        <f>VLOOKUP(E587,KeyValues!$A$2:$B1070,2)</f>
        <v>Specific Items</v>
      </c>
      <c r="G587">
        <f t="shared" si="129"/>
        <v>52</v>
      </c>
      <c r="H587" s="7" t="str">
        <f>VLOOKUP($G587,KeyValues!$S$2:$T$64,2)</f>
        <v>Tie</v>
      </c>
      <c r="I587">
        <f t="shared" si="130"/>
        <v>1054</v>
      </c>
      <c r="J587">
        <f t="shared" si="131"/>
        <v>0</v>
      </c>
      <c r="K587" s="8">
        <f>IF(OR($E587=9,$E587=5),VLOOKUP(J587,KeyValues!$D$2:$E$562,2),IF(AND($E587=14,NOT(VLOOKUP(J587,KeyValues!$D$2:$E$562,2) = 0)),"???",0))</f>
        <v>0</v>
      </c>
      <c r="L587">
        <f t="shared" si="132"/>
        <v>0</v>
      </c>
      <c r="M587">
        <f t="shared" si="133"/>
        <v>0</v>
      </c>
      <c r="N587">
        <f t="shared" si="134"/>
        <v>4</v>
      </c>
      <c r="O587">
        <f t="shared" si="135"/>
        <v>0</v>
      </c>
      <c r="P587">
        <f t="shared" si="136"/>
        <v>1</v>
      </c>
      <c r="Q587">
        <f t="shared" si="137"/>
        <v>0</v>
      </c>
      <c r="R587" t="str">
        <f t="shared" si="138"/>
        <v>00000001</v>
      </c>
      <c r="S587">
        <f t="shared" si="139"/>
        <v>1</v>
      </c>
    </row>
    <row r="588" spans="1:19" x14ac:dyDescent="0.25">
      <c r="A588" t="s">
        <v>1054</v>
      </c>
      <c r="B588" s="5" t="str">
        <f>VLOOKUP(I588,KeyValues!$J$2:$K$1401,2)</f>
        <v>Poli-Bow</v>
      </c>
      <c r="C588">
        <f t="shared" si="126"/>
        <v>2500</v>
      </c>
      <c r="D588">
        <f t="shared" si="127"/>
        <v>125</v>
      </c>
      <c r="E588">
        <f t="shared" si="128"/>
        <v>15</v>
      </c>
      <c r="F588" s="7" t="str">
        <f>VLOOKUP(E588,KeyValues!$A$2:$B1071,2)</f>
        <v>Specific Items</v>
      </c>
      <c r="G588">
        <f t="shared" si="129"/>
        <v>52</v>
      </c>
      <c r="H588" s="7" t="str">
        <f>VLOOKUP($G588,KeyValues!$S$2:$T$64,2)</f>
        <v>Tie</v>
      </c>
      <c r="I588">
        <f t="shared" si="130"/>
        <v>1055</v>
      </c>
      <c r="J588">
        <f t="shared" si="131"/>
        <v>0</v>
      </c>
      <c r="K588" s="8">
        <f>IF(OR($E588=9,$E588=5),VLOOKUP(J588,KeyValues!$D$2:$E$562,2),IF(AND($E588=14,NOT(VLOOKUP(J588,KeyValues!$D$2:$E$562,2) = 0)),"???",0))</f>
        <v>0</v>
      </c>
      <c r="L588">
        <f t="shared" si="132"/>
        <v>0</v>
      </c>
      <c r="M588">
        <f t="shared" si="133"/>
        <v>0</v>
      </c>
      <c r="N588">
        <f t="shared" si="134"/>
        <v>4</v>
      </c>
      <c r="O588">
        <f t="shared" si="135"/>
        <v>0</v>
      </c>
      <c r="P588">
        <f t="shared" si="136"/>
        <v>1</v>
      </c>
      <c r="Q588">
        <f t="shared" si="137"/>
        <v>0</v>
      </c>
      <c r="R588" t="str">
        <f t="shared" si="138"/>
        <v>00000001</v>
      </c>
      <c r="S588">
        <f t="shared" si="139"/>
        <v>1</v>
      </c>
    </row>
    <row r="589" spans="1:19" x14ac:dyDescent="0.25">
      <c r="A589" t="s">
        <v>1062</v>
      </c>
      <c r="B589" s="5" t="str">
        <f>VLOOKUP(I589,KeyValues!$J$2:$K$1401,2)</f>
        <v>Bell-Bow</v>
      </c>
      <c r="C589">
        <f t="shared" si="126"/>
        <v>2500</v>
      </c>
      <c r="D589">
        <f t="shared" si="127"/>
        <v>125</v>
      </c>
      <c r="E589">
        <f t="shared" si="128"/>
        <v>15</v>
      </c>
      <c r="F589" s="7" t="str">
        <f>VLOOKUP(E589,KeyValues!$A$2:$B1079,2)</f>
        <v>Specific Items</v>
      </c>
      <c r="G589">
        <f t="shared" si="129"/>
        <v>52</v>
      </c>
      <c r="H589" s="7" t="str">
        <f>VLOOKUP($G589,KeyValues!$S$2:$T$64,2)</f>
        <v>Tie</v>
      </c>
      <c r="I589">
        <f t="shared" si="130"/>
        <v>1063</v>
      </c>
      <c r="J589">
        <f t="shared" si="131"/>
        <v>0</v>
      </c>
      <c r="K589" s="8">
        <f>IF(OR($E589=9,$E589=5),VLOOKUP(J589,KeyValues!$D$2:$E$562,2),IF(AND($E589=14,NOT(VLOOKUP(J589,KeyValues!$D$2:$E$562,2) = 0)),"???",0))</f>
        <v>0</v>
      </c>
      <c r="L589">
        <f t="shared" si="132"/>
        <v>0</v>
      </c>
      <c r="M589">
        <f t="shared" si="133"/>
        <v>0</v>
      </c>
      <c r="N589">
        <f t="shared" si="134"/>
        <v>4</v>
      </c>
      <c r="O589">
        <f t="shared" si="135"/>
        <v>0</v>
      </c>
      <c r="P589">
        <f t="shared" si="136"/>
        <v>1</v>
      </c>
      <c r="Q589">
        <f t="shared" si="137"/>
        <v>0</v>
      </c>
      <c r="R589" t="str">
        <f t="shared" si="138"/>
        <v>00000001</v>
      </c>
      <c r="S589">
        <f t="shared" si="139"/>
        <v>1</v>
      </c>
    </row>
    <row r="590" spans="1:19" x14ac:dyDescent="0.25">
      <c r="A590" t="s">
        <v>1065</v>
      </c>
      <c r="B590" s="5" t="str">
        <f>VLOOKUP(I590,KeyValues!$J$2:$K$1401,2)</f>
        <v>Tangle Bow</v>
      </c>
      <c r="C590">
        <f t="shared" si="126"/>
        <v>2500</v>
      </c>
      <c r="D590">
        <f t="shared" si="127"/>
        <v>125</v>
      </c>
      <c r="E590">
        <f t="shared" si="128"/>
        <v>15</v>
      </c>
      <c r="F590" s="7" t="str">
        <f>VLOOKUP(E590,KeyValues!$A$2:$B1082,2)</f>
        <v>Specific Items</v>
      </c>
      <c r="G590">
        <f t="shared" si="129"/>
        <v>52</v>
      </c>
      <c r="H590" s="7" t="str">
        <f>VLOOKUP($G590,KeyValues!$S$2:$T$64,2)</f>
        <v>Tie</v>
      </c>
      <c r="I590">
        <f t="shared" si="130"/>
        <v>1066</v>
      </c>
      <c r="J590">
        <f t="shared" si="131"/>
        <v>0</v>
      </c>
      <c r="K590" s="8">
        <f>IF(OR($E590=9,$E590=5),VLOOKUP(J590,KeyValues!$D$2:$E$562,2),IF(AND($E590=14,NOT(VLOOKUP(J590,KeyValues!$D$2:$E$562,2) = 0)),"???",0))</f>
        <v>0</v>
      </c>
      <c r="L590">
        <f t="shared" si="132"/>
        <v>0</v>
      </c>
      <c r="M590">
        <f t="shared" si="133"/>
        <v>0</v>
      </c>
      <c r="N590">
        <f t="shared" si="134"/>
        <v>4</v>
      </c>
      <c r="O590">
        <f t="shared" si="135"/>
        <v>0</v>
      </c>
      <c r="P590">
        <f t="shared" si="136"/>
        <v>1</v>
      </c>
      <c r="Q590">
        <f t="shared" si="137"/>
        <v>0</v>
      </c>
      <c r="R590" t="str">
        <f t="shared" si="138"/>
        <v>00000001</v>
      </c>
      <c r="S590">
        <f t="shared" si="139"/>
        <v>1</v>
      </c>
    </row>
    <row r="591" spans="1:19" x14ac:dyDescent="0.25">
      <c r="A591" t="s">
        <v>1070</v>
      </c>
      <c r="B591" s="5" t="str">
        <f>VLOOKUP(I591,KeyValues!$J$2:$K$1401,2)</f>
        <v>Heated Bow</v>
      </c>
      <c r="C591">
        <f t="shared" si="126"/>
        <v>2500</v>
      </c>
      <c r="D591">
        <f t="shared" si="127"/>
        <v>125</v>
      </c>
      <c r="E591">
        <f t="shared" si="128"/>
        <v>15</v>
      </c>
      <c r="F591" s="7" t="str">
        <f>VLOOKUP(E591,KeyValues!$A$2:$B1087,2)</f>
        <v>Specific Items</v>
      </c>
      <c r="G591">
        <f t="shared" si="129"/>
        <v>52</v>
      </c>
      <c r="H591" s="7" t="str">
        <f>VLOOKUP($G591,KeyValues!$S$2:$T$64,2)</f>
        <v>Tie</v>
      </c>
      <c r="I591">
        <f t="shared" si="130"/>
        <v>1071</v>
      </c>
      <c r="J591">
        <f t="shared" si="131"/>
        <v>0</v>
      </c>
      <c r="K591" s="8">
        <f>IF(OR($E591=9,$E591=5),VLOOKUP(J591,KeyValues!$D$2:$E$562,2),IF(AND($E591=14,NOT(VLOOKUP(J591,KeyValues!$D$2:$E$562,2) = 0)),"???",0))</f>
        <v>0</v>
      </c>
      <c r="L591">
        <f t="shared" si="132"/>
        <v>0</v>
      </c>
      <c r="M591">
        <f t="shared" si="133"/>
        <v>0</v>
      </c>
      <c r="N591">
        <f t="shared" si="134"/>
        <v>4</v>
      </c>
      <c r="O591">
        <f t="shared" si="135"/>
        <v>0</v>
      </c>
      <c r="P591">
        <f t="shared" si="136"/>
        <v>1</v>
      </c>
      <c r="Q591">
        <f t="shared" si="137"/>
        <v>0</v>
      </c>
      <c r="R591" t="str">
        <f t="shared" si="138"/>
        <v>00000001</v>
      </c>
      <c r="S591">
        <f t="shared" si="139"/>
        <v>1</v>
      </c>
    </row>
    <row r="592" spans="1:19" x14ac:dyDescent="0.25">
      <c r="A592" t="s">
        <v>1071</v>
      </c>
      <c r="B592" s="5" t="str">
        <f>VLOOKUP(I592,KeyValues!$J$2:$K$1401,2)</f>
        <v>Sunlight Bow</v>
      </c>
      <c r="C592">
        <f t="shared" si="126"/>
        <v>2500</v>
      </c>
      <c r="D592">
        <f t="shared" si="127"/>
        <v>125</v>
      </c>
      <c r="E592">
        <f t="shared" si="128"/>
        <v>15</v>
      </c>
      <c r="F592" s="7" t="str">
        <f>VLOOKUP(E592,KeyValues!$A$2:$B1088,2)</f>
        <v>Specific Items</v>
      </c>
      <c r="G592">
        <f t="shared" si="129"/>
        <v>52</v>
      </c>
      <c r="H592" s="7" t="str">
        <f>VLOOKUP($G592,KeyValues!$S$2:$T$64,2)</f>
        <v>Tie</v>
      </c>
      <c r="I592">
        <f t="shared" si="130"/>
        <v>1072</v>
      </c>
      <c r="J592">
        <f t="shared" si="131"/>
        <v>0</v>
      </c>
      <c r="K592" s="8">
        <f>IF(OR($E592=9,$E592=5),VLOOKUP(J592,KeyValues!$D$2:$E$562,2),IF(AND($E592=14,NOT(VLOOKUP(J592,KeyValues!$D$2:$E$562,2) = 0)),"???",0))</f>
        <v>0</v>
      </c>
      <c r="L592">
        <f t="shared" si="132"/>
        <v>0</v>
      </c>
      <c r="M592">
        <f t="shared" si="133"/>
        <v>0</v>
      </c>
      <c r="N592">
        <f t="shared" si="134"/>
        <v>4</v>
      </c>
      <c r="O592">
        <f t="shared" si="135"/>
        <v>0</v>
      </c>
      <c r="P592">
        <f t="shared" si="136"/>
        <v>1</v>
      </c>
      <c r="Q592">
        <f t="shared" si="137"/>
        <v>0</v>
      </c>
      <c r="R592" t="str">
        <f t="shared" si="138"/>
        <v>00000001</v>
      </c>
      <c r="S592">
        <f t="shared" si="139"/>
        <v>1</v>
      </c>
    </row>
    <row r="593" spans="1:19" x14ac:dyDescent="0.25">
      <c r="A593" t="s">
        <v>1075</v>
      </c>
      <c r="B593" s="5" t="str">
        <f>VLOOKUP(I593,KeyValues!$J$2:$K$1401,2)</f>
        <v>Magneton Bow</v>
      </c>
      <c r="C593">
        <f t="shared" si="126"/>
        <v>2500</v>
      </c>
      <c r="D593">
        <f t="shared" si="127"/>
        <v>125</v>
      </c>
      <c r="E593">
        <f t="shared" si="128"/>
        <v>15</v>
      </c>
      <c r="F593" s="7" t="str">
        <f>VLOOKUP(E593,KeyValues!$A$2:$B1092,2)</f>
        <v>Specific Items</v>
      </c>
      <c r="G593">
        <f t="shared" si="129"/>
        <v>52</v>
      </c>
      <c r="H593" s="7" t="str">
        <f>VLOOKUP($G593,KeyValues!$S$2:$T$64,2)</f>
        <v>Tie</v>
      </c>
      <c r="I593">
        <f t="shared" si="130"/>
        <v>1076</v>
      </c>
      <c r="J593">
        <f t="shared" si="131"/>
        <v>0</v>
      </c>
      <c r="K593" s="8">
        <f>IF(OR($E593=9,$E593=5),VLOOKUP(J593,KeyValues!$D$2:$E$562,2),IF(AND($E593=14,NOT(VLOOKUP(J593,KeyValues!$D$2:$E$562,2) = 0)),"???",0))</f>
        <v>0</v>
      </c>
      <c r="L593">
        <f t="shared" si="132"/>
        <v>0</v>
      </c>
      <c r="M593">
        <f t="shared" si="133"/>
        <v>0</v>
      </c>
      <c r="N593">
        <f t="shared" si="134"/>
        <v>4</v>
      </c>
      <c r="O593">
        <f t="shared" si="135"/>
        <v>0</v>
      </c>
      <c r="P593">
        <f t="shared" si="136"/>
        <v>1</v>
      </c>
      <c r="Q593">
        <f t="shared" si="137"/>
        <v>0</v>
      </c>
      <c r="R593" t="str">
        <f t="shared" si="138"/>
        <v>00000001</v>
      </c>
      <c r="S593">
        <f t="shared" si="139"/>
        <v>1</v>
      </c>
    </row>
    <row r="594" spans="1:19" x14ac:dyDescent="0.25">
      <c r="A594" t="s">
        <v>1076</v>
      </c>
      <c r="B594" s="5" t="str">
        <f>VLOOKUP(I594,KeyValues!$J$2:$K$1401,2)</f>
        <v>Bullseye Bow</v>
      </c>
      <c r="C594">
        <f t="shared" si="126"/>
        <v>2500</v>
      </c>
      <c r="D594">
        <f t="shared" si="127"/>
        <v>125</v>
      </c>
      <c r="E594">
        <f t="shared" si="128"/>
        <v>15</v>
      </c>
      <c r="F594" s="7" t="str">
        <f>VLOOKUP(E594,KeyValues!$A$2:$B1093,2)</f>
        <v>Specific Items</v>
      </c>
      <c r="G594">
        <f t="shared" si="129"/>
        <v>52</v>
      </c>
      <c r="H594" s="7" t="str">
        <f>VLOOKUP($G594,KeyValues!$S$2:$T$64,2)</f>
        <v>Tie</v>
      </c>
      <c r="I594">
        <f t="shared" si="130"/>
        <v>1077</v>
      </c>
      <c r="J594">
        <f t="shared" si="131"/>
        <v>0</v>
      </c>
      <c r="K594" s="8">
        <f>IF(OR($E594=9,$E594=5),VLOOKUP(J594,KeyValues!$D$2:$E$562,2),IF(AND($E594=14,NOT(VLOOKUP(J594,KeyValues!$D$2:$E$562,2) = 0)),"???",0))</f>
        <v>0</v>
      </c>
      <c r="L594">
        <f t="shared" si="132"/>
        <v>0</v>
      </c>
      <c r="M594">
        <f t="shared" si="133"/>
        <v>0</v>
      </c>
      <c r="N594">
        <f t="shared" si="134"/>
        <v>4</v>
      </c>
      <c r="O594">
        <f t="shared" si="135"/>
        <v>0</v>
      </c>
      <c r="P594">
        <f t="shared" si="136"/>
        <v>1</v>
      </c>
      <c r="Q594">
        <f t="shared" si="137"/>
        <v>0</v>
      </c>
      <c r="R594" t="str">
        <f t="shared" si="138"/>
        <v>00000001</v>
      </c>
      <c r="S594">
        <f t="shared" si="139"/>
        <v>1</v>
      </c>
    </row>
    <row r="595" spans="1:19" x14ac:dyDescent="0.25">
      <c r="A595" t="s">
        <v>1079</v>
      </c>
      <c r="B595" s="5" t="str">
        <f>VLOOKUP(I595,KeyValues!$J$2:$K$1401,2)</f>
        <v>Gentle Bow</v>
      </c>
      <c r="C595">
        <f t="shared" si="126"/>
        <v>2500</v>
      </c>
      <c r="D595">
        <f t="shared" si="127"/>
        <v>125</v>
      </c>
      <c r="E595">
        <f t="shared" si="128"/>
        <v>15</v>
      </c>
      <c r="F595" s="7" t="str">
        <f>VLOOKUP(E595,KeyValues!$A$2:$B1096,2)</f>
        <v>Specific Items</v>
      </c>
      <c r="G595">
        <f t="shared" si="129"/>
        <v>52</v>
      </c>
      <c r="H595" s="7" t="str">
        <f>VLOOKUP($G595,KeyValues!$S$2:$T$64,2)</f>
        <v>Tie</v>
      </c>
      <c r="I595">
        <f t="shared" si="130"/>
        <v>1080</v>
      </c>
      <c r="J595">
        <f t="shared" si="131"/>
        <v>0</v>
      </c>
      <c r="K595" s="8">
        <f>IF(OR($E595=9,$E595=5),VLOOKUP(J595,KeyValues!$D$2:$E$562,2),IF(AND($E595=14,NOT(VLOOKUP(J595,KeyValues!$D$2:$E$562,2) = 0)),"???",0))</f>
        <v>0</v>
      </c>
      <c r="L595">
        <f t="shared" si="132"/>
        <v>0</v>
      </c>
      <c r="M595">
        <f t="shared" si="133"/>
        <v>0</v>
      </c>
      <c r="N595">
        <f t="shared" si="134"/>
        <v>4</v>
      </c>
      <c r="O595">
        <f t="shared" si="135"/>
        <v>0</v>
      </c>
      <c r="P595">
        <f t="shared" si="136"/>
        <v>1</v>
      </c>
      <c r="Q595">
        <f t="shared" si="137"/>
        <v>0</v>
      </c>
      <c r="R595" t="str">
        <f t="shared" si="138"/>
        <v>00000001</v>
      </c>
      <c r="S595">
        <f t="shared" si="139"/>
        <v>1</v>
      </c>
    </row>
    <row r="596" spans="1:19" x14ac:dyDescent="0.25">
      <c r="A596" t="s">
        <v>1082</v>
      </c>
      <c r="B596" s="5" t="str">
        <f>VLOOKUP(I596,KeyValues!$J$2:$K$1401,2)</f>
        <v>Slimy Bow</v>
      </c>
      <c r="C596">
        <f t="shared" si="126"/>
        <v>2500</v>
      </c>
      <c r="D596">
        <f t="shared" si="127"/>
        <v>125</v>
      </c>
      <c r="E596">
        <f t="shared" si="128"/>
        <v>15</v>
      </c>
      <c r="F596" s="7" t="str">
        <f>VLOOKUP(E596,KeyValues!$A$2:$B1099,2)</f>
        <v>Specific Items</v>
      </c>
      <c r="G596">
        <f t="shared" si="129"/>
        <v>52</v>
      </c>
      <c r="H596" s="7" t="str">
        <f>VLOOKUP($G596,KeyValues!$S$2:$T$64,2)</f>
        <v>Tie</v>
      </c>
      <c r="I596">
        <f t="shared" si="130"/>
        <v>1083</v>
      </c>
      <c r="J596">
        <f t="shared" si="131"/>
        <v>0</v>
      </c>
      <c r="K596" s="8">
        <f>IF(OR($E596=9,$E596=5),VLOOKUP(J596,KeyValues!$D$2:$E$562,2),IF(AND($E596=14,NOT(VLOOKUP(J596,KeyValues!$D$2:$E$562,2) = 0)),"???",0))</f>
        <v>0</v>
      </c>
      <c r="L596">
        <f t="shared" si="132"/>
        <v>0</v>
      </c>
      <c r="M596">
        <f t="shared" si="133"/>
        <v>0</v>
      </c>
      <c r="N596">
        <f t="shared" si="134"/>
        <v>4</v>
      </c>
      <c r="O596">
        <f t="shared" si="135"/>
        <v>0</v>
      </c>
      <c r="P596">
        <f t="shared" si="136"/>
        <v>1</v>
      </c>
      <c r="Q596">
        <f t="shared" si="137"/>
        <v>0</v>
      </c>
      <c r="R596" t="str">
        <f t="shared" si="138"/>
        <v>00000001</v>
      </c>
      <c r="S596">
        <f t="shared" si="139"/>
        <v>1</v>
      </c>
    </row>
    <row r="597" spans="1:19" x14ac:dyDescent="0.25">
      <c r="A597" t="s">
        <v>1091</v>
      </c>
      <c r="B597" s="5" t="str">
        <f>VLOOKUP(I597,KeyValues!$J$2:$K$1401,2)</f>
        <v>Krabby Bow</v>
      </c>
      <c r="C597">
        <f t="shared" si="126"/>
        <v>2500</v>
      </c>
      <c r="D597">
        <f t="shared" si="127"/>
        <v>125</v>
      </c>
      <c r="E597">
        <f t="shared" si="128"/>
        <v>15</v>
      </c>
      <c r="F597" s="7" t="str">
        <f>VLOOKUP(E597,KeyValues!$A$2:$B1108,2)</f>
        <v>Specific Items</v>
      </c>
      <c r="G597">
        <f t="shared" si="129"/>
        <v>52</v>
      </c>
      <c r="H597" s="7" t="str">
        <f>VLOOKUP($G597,KeyValues!$S$2:$T$64,2)</f>
        <v>Tie</v>
      </c>
      <c r="I597">
        <f t="shared" si="130"/>
        <v>1092</v>
      </c>
      <c r="J597">
        <f t="shared" si="131"/>
        <v>0</v>
      </c>
      <c r="K597" s="8">
        <f>IF(OR($E597=9,$E597=5),VLOOKUP(J597,KeyValues!$D$2:$E$562,2),IF(AND($E597=14,NOT(VLOOKUP(J597,KeyValues!$D$2:$E$562,2) = 0)),"???",0))</f>
        <v>0</v>
      </c>
      <c r="L597">
        <f t="shared" si="132"/>
        <v>0</v>
      </c>
      <c r="M597">
        <f t="shared" si="133"/>
        <v>0</v>
      </c>
      <c r="N597">
        <f t="shared" si="134"/>
        <v>4</v>
      </c>
      <c r="O597">
        <f t="shared" si="135"/>
        <v>0</v>
      </c>
      <c r="P597">
        <f t="shared" si="136"/>
        <v>1</v>
      </c>
      <c r="Q597">
        <f t="shared" si="137"/>
        <v>0</v>
      </c>
      <c r="R597" t="str">
        <f t="shared" si="138"/>
        <v>00000001</v>
      </c>
      <c r="S597">
        <f t="shared" si="139"/>
        <v>1</v>
      </c>
    </row>
    <row r="598" spans="1:19" x14ac:dyDescent="0.25">
      <c r="A598" t="s">
        <v>1094</v>
      </c>
      <c r="B598" s="5" t="str">
        <f>VLOOKUP(I598,KeyValues!$J$2:$K$1401,2)</f>
        <v>Electro-Bow</v>
      </c>
      <c r="C598">
        <f t="shared" si="126"/>
        <v>2500</v>
      </c>
      <c r="D598">
        <f t="shared" si="127"/>
        <v>125</v>
      </c>
      <c r="E598">
        <f t="shared" si="128"/>
        <v>15</v>
      </c>
      <c r="F598" s="7" t="str">
        <f>VLOOKUP(E598,KeyValues!$A$2:$B1111,2)</f>
        <v>Specific Items</v>
      </c>
      <c r="G598">
        <f t="shared" si="129"/>
        <v>52</v>
      </c>
      <c r="H598" s="7" t="str">
        <f>VLOOKUP($G598,KeyValues!$S$2:$T$64,2)</f>
        <v>Tie</v>
      </c>
      <c r="I598">
        <f t="shared" si="130"/>
        <v>1095</v>
      </c>
      <c r="J598">
        <f t="shared" si="131"/>
        <v>0</v>
      </c>
      <c r="K598" s="8">
        <f>IF(OR($E598=9,$E598=5),VLOOKUP(J598,KeyValues!$D$2:$E$562,2),IF(AND($E598=14,NOT(VLOOKUP(J598,KeyValues!$D$2:$E$562,2) = 0)),"???",0))</f>
        <v>0</v>
      </c>
      <c r="L598">
        <f t="shared" si="132"/>
        <v>0</v>
      </c>
      <c r="M598">
        <f t="shared" si="133"/>
        <v>0</v>
      </c>
      <c r="N598">
        <f t="shared" si="134"/>
        <v>4</v>
      </c>
      <c r="O598">
        <f t="shared" si="135"/>
        <v>0</v>
      </c>
      <c r="P598">
        <f t="shared" si="136"/>
        <v>1</v>
      </c>
      <c r="Q598">
        <f t="shared" si="137"/>
        <v>0</v>
      </c>
      <c r="R598" t="str">
        <f t="shared" si="138"/>
        <v>00000001</v>
      </c>
      <c r="S598">
        <f t="shared" si="139"/>
        <v>1</v>
      </c>
    </row>
    <row r="599" spans="1:19" x14ac:dyDescent="0.25">
      <c r="A599" t="s">
        <v>1100</v>
      </c>
      <c r="B599" s="5" t="str">
        <f>VLOOKUP(I599,KeyValues!$J$2:$K$1401,2)</f>
        <v>Koffing Bow</v>
      </c>
      <c r="C599">
        <f t="shared" si="126"/>
        <v>2500</v>
      </c>
      <c r="D599">
        <f t="shared" si="127"/>
        <v>125</v>
      </c>
      <c r="E599">
        <f t="shared" si="128"/>
        <v>15</v>
      </c>
      <c r="F599" s="7" t="str">
        <f>VLOOKUP(E599,KeyValues!$A$2:$B1117,2)</f>
        <v>Specific Items</v>
      </c>
      <c r="G599">
        <f t="shared" si="129"/>
        <v>52</v>
      </c>
      <c r="H599" s="7" t="str">
        <f>VLOOKUP($G599,KeyValues!$S$2:$T$64,2)</f>
        <v>Tie</v>
      </c>
      <c r="I599">
        <f t="shared" si="130"/>
        <v>1101</v>
      </c>
      <c r="J599">
        <f t="shared" si="131"/>
        <v>0</v>
      </c>
      <c r="K599" s="8">
        <f>IF(OR($E599=9,$E599=5),VLOOKUP(J599,KeyValues!$D$2:$E$562,2),IF(AND($E599=14,NOT(VLOOKUP(J599,KeyValues!$D$2:$E$562,2) = 0)),"???",0))</f>
        <v>0</v>
      </c>
      <c r="L599">
        <f t="shared" si="132"/>
        <v>0</v>
      </c>
      <c r="M599">
        <f t="shared" si="133"/>
        <v>0</v>
      </c>
      <c r="N599">
        <f t="shared" si="134"/>
        <v>4</v>
      </c>
      <c r="O599">
        <f t="shared" si="135"/>
        <v>0</v>
      </c>
      <c r="P599">
        <f t="shared" si="136"/>
        <v>1</v>
      </c>
      <c r="Q599">
        <f t="shared" si="137"/>
        <v>0</v>
      </c>
      <c r="R599" t="str">
        <f t="shared" si="138"/>
        <v>00000001</v>
      </c>
      <c r="S599">
        <f t="shared" si="139"/>
        <v>1</v>
      </c>
    </row>
    <row r="600" spans="1:19" x14ac:dyDescent="0.25">
      <c r="A600" t="s">
        <v>1104</v>
      </c>
      <c r="B600" s="5" t="str">
        <f>VLOOKUP(I600,KeyValues!$J$2:$K$1401,2)</f>
        <v>Sticky Bow</v>
      </c>
      <c r="C600">
        <f t="shared" si="126"/>
        <v>2500</v>
      </c>
      <c r="D600">
        <f t="shared" si="127"/>
        <v>125</v>
      </c>
      <c r="E600">
        <f t="shared" si="128"/>
        <v>15</v>
      </c>
      <c r="F600" s="7" t="str">
        <f>VLOOKUP(E600,KeyValues!$A$2:$B1121,2)</f>
        <v>Specific Items</v>
      </c>
      <c r="G600">
        <f t="shared" si="129"/>
        <v>52</v>
      </c>
      <c r="H600" s="7" t="str">
        <f>VLOOKUP($G600,KeyValues!$S$2:$T$64,2)</f>
        <v>Tie</v>
      </c>
      <c r="I600">
        <f t="shared" si="130"/>
        <v>1105</v>
      </c>
      <c r="J600">
        <f t="shared" si="131"/>
        <v>0</v>
      </c>
      <c r="K600" s="8">
        <f>IF(OR($E600=9,$E600=5),VLOOKUP(J600,KeyValues!$D$2:$E$562,2),IF(AND($E600=14,NOT(VLOOKUP(J600,KeyValues!$D$2:$E$562,2) = 0)),"???",0))</f>
        <v>0</v>
      </c>
      <c r="L600">
        <f t="shared" si="132"/>
        <v>0</v>
      </c>
      <c r="M600">
        <f t="shared" si="133"/>
        <v>0</v>
      </c>
      <c r="N600">
        <f t="shared" si="134"/>
        <v>4</v>
      </c>
      <c r="O600">
        <f t="shared" si="135"/>
        <v>0</v>
      </c>
      <c r="P600">
        <f t="shared" si="136"/>
        <v>1</v>
      </c>
      <c r="Q600">
        <f t="shared" si="137"/>
        <v>0</v>
      </c>
      <c r="R600" t="str">
        <f t="shared" si="138"/>
        <v>00000001</v>
      </c>
      <c r="S600">
        <f t="shared" si="139"/>
        <v>1</v>
      </c>
    </row>
    <row r="601" spans="1:19" x14ac:dyDescent="0.25">
      <c r="A601" t="s">
        <v>1106</v>
      </c>
      <c r="B601" s="5" t="str">
        <f>VLOOKUP(I601,KeyValues!$J$2:$K$1401,2)</f>
        <v>Horsea Bow</v>
      </c>
      <c r="C601">
        <f t="shared" si="126"/>
        <v>2500</v>
      </c>
      <c r="D601">
        <f t="shared" si="127"/>
        <v>125</v>
      </c>
      <c r="E601">
        <f t="shared" si="128"/>
        <v>15</v>
      </c>
      <c r="F601" s="7" t="str">
        <f>VLOOKUP(E601,KeyValues!$A$2:$B1123,2)</f>
        <v>Specific Items</v>
      </c>
      <c r="G601">
        <f t="shared" si="129"/>
        <v>52</v>
      </c>
      <c r="H601" s="7" t="str">
        <f>VLOOKUP($G601,KeyValues!$S$2:$T$64,2)</f>
        <v>Tie</v>
      </c>
      <c r="I601">
        <f t="shared" si="130"/>
        <v>1107</v>
      </c>
      <c r="J601">
        <f t="shared" si="131"/>
        <v>0</v>
      </c>
      <c r="K601" s="8">
        <f>IF(OR($E601=9,$E601=5),VLOOKUP(J601,KeyValues!$D$2:$E$562,2),IF(AND($E601=14,NOT(VLOOKUP(J601,KeyValues!$D$2:$E$562,2) = 0)),"???",0))</f>
        <v>0</v>
      </c>
      <c r="L601">
        <f t="shared" si="132"/>
        <v>0</v>
      </c>
      <c r="M601">
        <f t="shared" si="133"/>
        <v>0</v>
      </c>
      <c r="N601">
        <f t="shared" si="134"/>
        <v>4</v>
      </c>
      <c r="O601">
        <f t="shared" si="135"/>
        <v>0</v>
      </c>
      <c r="P601">
        <f t="shared" si="136"/>
        <v>1</v>
      </c>
      <c r="Q601">
        <f t="shared" si="137"/>
        <v>0</v>
      </c>
      <c r="R601" t="str">
        <f t="shared" si="138"/>
        <v>00000001</v>
      </c>
      <c r="S601">
        <f t="shared" si="139"/>
        <v>1</v>
      </c>
    </row>
    <row r="602" spans="1:19" x14ac:dyDescent="0.25">
      <c r="A602" t="s">
        <v>1108</v>
      </c>
      <c r="B602" s="5" t="str">
        <f>VLOOKUP(I602,KeyValues!$J$2:$K$1401,2)</f>
        <v>Goldeen Bow</v>
      </c>
      <c r="C602">
        <f t="shared" si="126"/>
        <v>2500</v>
      </c>
      <c r="D602">
        <f t="shared" si="127"/>
        <v>125</v>
      </c>
      <c r="E602">
        <f t="shared" si="128"/>
        <v>15</v>
      </c>
      <c r="F602" s="7" t="str">
        <f>VLOOKUP(E602,KeyValues!$A$2:$B1125,2)</f>
        <v>Specific Items</v>
      </c>
      <c r="G602">
        <f t="shared" si="129"/>
        <v>52</v>
      </c>
      <c r="H602" s="7" t="str">
        <f>VLOOKUP($G602,KeyValues!$S$2:$T$64,2)</f>
        <v>Tie</v>
      </c>
      <c r="I602">
        <f t="shared" si="130"/>
        <v>1109</v>
      </c>
      <c r="J602">
        <f t="shared" si="131"/>
        <v>0</v>
      </c>
      <c r="K602" s="8">
        <f>IF(OR($E602=9,$E602=5),VLOOKUP(J602,KeyValues!$D$2:$E$562,2),IF(AND($E602=14,NOT(VLOOKUP(J602,KeyValues!$D$2:$E$562,2) = 0)),"???",0))</f>
        <v>0</v>
      </c>
      <c r="L602">
        <f t="shared" si="132"/>
        <v>0</v>
      </c>
      <c r="M602">
        <f t="shared" si="133"/>
        <v>0</v>
      </c>
      <c r="N602">
        <f t="shared" si="134"/>
        <v>4</v>
      </c>
      <c r="O602">
        <f t="shared" si="135"/>
        <v>0</v>
      </c>
      <c r="P602">
        <f t="shared" si="136"/>
        <v>1</v>
      </c>
      <c r="Q602">
        <f t="shared" si="137"/>
        <v>0</v>
      </c>
      <c r="R602" t="str">
        <f t="shared" si="138"/>
        <v>00000001</v>
      </c>
      <c r="S602">
        <f t="shared" si="139"/>
        <v>1</v>
      </c>
    </row>
    <row r="603" spans="1:19" x14ac:dyDescent="0.25">
      <c r="A603" t="s">
        <v>1109</v>
      </c>
      <c r="B603" s="5" t="str">
        <f>VLOOKUP(I603,KeyValues!$J$2:$K$1401,2)</f>
        <v>Seaking Bow</v>
      </c>
      <c r="C603">
        <f t="shared" si="126"/>
        <v>2500</v>
      </c>
      <c r="D603">
        <f t="shared" si="127"/>
        <v>125</v>
      </c>
      <c r="E603">
        <f t="shared" si="128"/>
        <v>15</v>
      </c>
      <c r="F603" s="7" t="str">
        <f>VLOOKUP(E603,KeyValues!$A$2:$B1126,2)</f>
        <v>Specific Items</v>
      </c>
      <c r="G603">
        <f t="shared" si="129"/>
        <v>52</v>
      </c>
      <c r="H603" s="7" t="str">
        <f>VLOOKUP($G603,KeyValues!$S$2:$T$64,2)</f>
        <v>Tie</v>
      </c>
      <c r="I603">
        <f t="shared" si="130"/>
        <v>1110</v>
      </c>
      <c r="J603">
        <f t="shared" si="131"/>
        <v>0</v>
      </c>
      <c r="K603" s="8">
        <f>IF(OR($E603=9,$E603=5),VLOOKUP(J603,KeyValues!$D$2:$E$562,2),IF(AND($E603=14,NOT(VLOOKUP(J603,KeyValues!$D$2:$E$562,2) = 0)),"???",0))</f>
        <v>0</v>
      </c>
      <c r="L603">
        <f t="shared" si="132"/>
        <v>0</v>
      </c>
      <c r="M603">
        <f t="shared" si="133"/>
        <v>0</v>
      </c>
      <c r="N603">
        <f t="shared" si="134"/>
        <v>4</v>
      </c>
      <c r="O603">
        <f t="shared" si="135"/>
        <v>0</v>
      </c>
      <c r="P603">
        <f t="shared" si="136"/>
        <v>1</v>
      </c>
      <c r="Q603">
        <f t="shared" si="137"/>
        <v>0</v>
      </c>
      <c r="R603" t="str">
        <f t="shared" si="138"/>
        <v>00000001</v>
      </c>
      <c r="S603">
        <f t="shared" si="139"/>
        <v>1</v>
      </c>
    </row>
    <row r="604" spans="1:19" x14ac:dyDescent="0.25">
      <c r="A604" t="s">
        <v>1113</v>
      </c>
      <c r="B604" s="5" t="str">
        <f>VLOOKUP(I604,KeyValues!$J$2:$K$1401,2)</f>
        <v>Rushing Bow</v>
      </c>
      <c r="C604">
        <f t="shared" si="126"/>
        <v>2500</v>
      </c>
      <c r="D604">
        <f t="shared" si="127"/>
        <v>125</v>
      </c>
      <c r="E604">
        <f t="shared" si="128"/>
        <v>15</v>
      </c>
      <c r="F604" s="7" t="str">
        <f>VLOOKUP(E604,KeyValues!$A$2:$B1130,2)</f>
        <v>Specific Items</v>
      </c>
      <c r="G604">
        <f t="shared" si="129"/>
        <v>52</v>
      </c>
      <c r="H604" s="7" t="str">
        <f>VLOOKUP($G604,KeyValues!$S$2:$T$64,2)</f>
        <v>Tie</v>
      </c>
      <c r="I604">
        <f t="shared" si="130"/>
        <v>1114</v>
      </c>
      <c r="J604">
        <f t="shared" si="131"/>
        <v>0</v>
      </c>
      <c r="K604" s="8">
        <f>IF(OR($E604=9,$E604=5),VLOOKUP(J604,KeyValues!$D$2:$E$562,2),IF(AND($E604=14,NOT(VLOOKUP(J604,KeyValues!$D$2:$E$562,2) = 0)),"???",0))</f>
        <v>0</v>
      </c>
      <c r="L604">
        <f t="shared" si="132"/>
        <v>0</v>
      </c>
      <c r="M604">
        <f t="shared" si="133"/>
        <v>0</v>
      </c>
      <c r="N604">
        <f t="shared" si="134"/>
        <v>4</v>
      </c>
      <c r="O604">
        <f t="shared" si="135"/>
        <v>0</v>
      </c>
      <c r="P604">
        <f t="shared" si="136"/>
        <v>1</v>
      </c>
      <c r="Q604">
        <f t="shared" si="137"/>
        <v>0</v>
      </c>
      <c r="R604" t="str">
        <f t="shared" si="138"/>
        <v>00000001</v>
      </c>
      <c r="S604">
        <f t="shared" si="139"/>
        <v>1</v>
      </c>
    </row>
    <row r="605" spans="1:19" x14ac:dyDescent="0.25">
      <c r="A605" t="s">
        <v>1114</v>
      </c>
      <c r="B605" s="5" t="str">
        <f>VLOOKUP(I605,KeyValues!$J$2:$K$1401,2)</f>
        <v>Magikarp Bow</v>
      </c>
      <c r="C605">
        <f t="shared" si="126"/>
        <v>2500</v>
      </c>
      <c r="D605">
        <f t="shared" si="127"/>
        <v>125</v>
      </c>
      <c r="E605">
        <f t="shared" si="128"/>
        <v>15</v>
      </c>
      <c r="F605" s="7" t="str">
        <f>VLOOKUP(E605,KeyValues!$A$2:$B1131,2)</f>
        <v>Specific Items</v>
      </c>
      <c r="G605">
        <f t="shared" si="129"/>
        <v>52</v>
      </c>
      <c r="H605" s="7" t="str">
        <f>VLOOKUP($G605,KeyValues!$S$2:$T$64,2)</f>
        <v>Tie</v>
      </c>
      <c r="I605">
        <f t="shared" si="130"/>
        <v>1115</v>
      </c>
      <c r="J605">
        <f t="shared" si="131"/>
        <v>0</v>
      </c>
      <c r="K605" s="8">
        <f>IF(OR($E605=9,$E605=5),VLOOKUP(J605,KeyValues!$D$2:$E$562,2),IF(AND($E605=14,NOT(VLOOKUP(J605,KeyValues!$D$2:$E$562,2) = 0)),"???",0))</f>
        <v>0</v>
      </c>
      <c r="L605">
        <f t="shared" si="132"/>
        <v>0</v>
      </c>
      <c r="M605">
        <f t="shared" si="133"/>
        <v>0</v>
      </c>
      <c r="N605">
        <f t="shared" si="134"/>
        <v>4</v>
      </c>
      <c r="O605">
        <f t="shared" si="135"/>
        <v>0</v>
      </c>
      <c r="P605">
        <f t="shared" si="136"/>
        <v>1</v>
      </c>
      <c r="Q605">
        <f t="shared" si="137"/>
        <v>0</v>
      </c>
      <c r="R605" t="str">
        <f t="shared" si="138"/>
        <v>00000001</v>
      </c>
      <c r="S605">
        <f t="shared" si="139"/>
        <v>1</v>
      </c>
    </row>
    <row r="606" spans="1:19" x14ac:dyDescent="0.25">
      <c r="A606" t="s">
        <v>1130</v>
      </c>
      <c r="B606" s="5" t="str">
        <f>VLOOKUP(I606,KeyValues!$J$2:$K$1401,2)</f>
        <v>Morning Bow</v>
      </c>
      <c r="C606">
        <f t="shared" si="126"/>
        <v>2500</v>
      </c>
      <c r="D606">
        <f t="shared" si="127"/>
        <v>125</v>
      </c>
      <c r="E606">
        <f t="shared" si="128"/>
        <v>15</v>
      </c>
      <c r="F606" s="7" t="str">
        <f>VLOOKUP(E606,KeyValues!$A$2:$B1147,2)</f>
        <v>Specific Items</v>
      </c>
      <c r="G606">
        <f t="shared" si="129"/>
        <v>52</v>
      </c>
      <c r="H606" s="7" t="str">
        <f>VLOOKUP($G606,KeyValues!$S$2:$T$64,2)</f>
        <v>Tie</v>
      </c>
      <c r="I606">
        <f t="shared" si="130"/>
        <v>1131</v>
      </c>
      <c r="J606">
        <f t="shared" si="131"/>
        <v>0</v>
      </c>
      <c r="K606" s="8">
        <f>IF(OR($E606=9,$E606=5),VLOOKUP(J606,KeyValues!$D$2:$E$562,2),IF(AND($E606=14,NOT(VLOOKUP(J606,KeyValues!$D$2:$E$562,2) = 0)),"???",0))</f>
        <v>0</v>
      </c>
      <c r="L606">
        <f t="shared" si="132"/>
        <v>0</v>
      </c>
      <c r="M606">
        <f t="shared" si="133"/>
        <v>0</v>
      </c>
      <c r="N606">
        <f t="shared" si="134"/>
        <v>4</v>
      </c>
      <c r="O606">
        <f t="shared" si="135"/>
        <v>0</v>
      </c>
      <c r="P606">
        <f t="shared" si="136"/>
        <v>1</v>
      </c>
      <c r="Q606">
        <f t="shared" si="137"/>
        <v>0</v>
      </c>
      <c r="R606" t="str">
        <f t="shared" si="138"/>
        <v>00000001</v>
      </c>
      <c r="S606">
        <f t="shared" si="139"/>
        <v>1</v>
      </c>
    </row>
    <row r="607" spans="1:19" x14ac:dyDescent="0.25">
      <c r="A607" t="s">
        <v>1131</v>
      </c>
      <c r="B607" s="5" t="str">
        <f>VLOOKUP(I607,KeyValues!$J$2:$K$1401,2)</f>
        <v>Ledian Bow</v>
      </c>
      <c r="C607">
        <f t="shared" si="126"/>
        <v>2500</v>
      </c>
      <c r="D607">
        <f t="shared" si="127"/>
        <v>125</v>
      </c>
      <c r="E607">
        <f t="shared" si="128"/>
        <v>15</v>
      </c>
      <c r="F607" s="7" t="str">
        <f>VLOOKUP(E607,KeyValues!$A$2:$B1148,2)</f>
        <v>Specific Items</v>
      </c>
      <c r="G607">
        <f t="shared" si="129"/>
        <v>52</v>
      </c>
      <c r="H607" s="7" t="str">
        <f>VLOOKUP($G607,KeyValues!$S$2:$T$64,2)</f>
        <v>Tie</v>
      </c>
      <c r="I607">
        <f t="shared" si="130"/>
        <v>1132</v>
      </c>
      <c r="J607">
        <f t="shared" si="131"/>
        <v>0</v>
      </c>
      <c r="K607" s="8">
        <f>IF(OR($E607=9,$E607=5),VLOOKUP(J607,KeyValues!$D$2:$E$562,2),IF(AND($E607=14,NOT(VLOOKUP(J607,KeyValues!$D$2:$E$562,2) = 0)),"???",0))</f>
        <v>0</v>
      </c>
      <c r="L607">
        <f t="shared" si="132"/>
        <v>0</v>
      </c>
      <c r="M607">
        <f t="shared" si="133"/>
        <v>0</v>
      </c>
      <c r="N607">
        <f t="shared" si="134"/>
        <v>4</v>
      </c>
      <c r="O607">
        <f t="shared" si="135"/>
        <v>0</v>
      </c>
      <c r="P607">
        <f t="shared" si="136"/>
        <v>1</v>
      </c>
      <c r="Q607">
        <f t="shared" si="137"/>
        <v>0</v>
      </c>
      <c r="R607" t="str">
        <f t="shared" si="138"/>
        <v>00000001</v>
      </c>
      <c r="S607">
        <f t="shared" si="139"/>
        <v>1</v>
      </c>
    </row>
    <row r="608" spans="1:19" x14ac:dyDescent="0.25">
      <c r="A608" t="s">
        <v>1133</v>
      </c>
      <c r="B608" s="5" t="str">
        <f>VLOOKUP(I608,KeyValues!$J$2:$K$1401,2)</f>
        <v>Ariados Bow</v>
      </c>
      <c r="C608">
        <f t="shared" si="126"/>
        <v>2500</v>
      </c>
      <c r="D608">
        <f t="shared" si="127"/>
        <v>125</v>
      </c>
      <c r="E608">
        <f t="shared" si="128"/>
        <v>15</v>
      </c>
      <c r="F608" s="7" t="str">
        <f>VLOOKUP(E608,KeyValues!$A$2:$B1150,2)</f>
        <v>Specific Items</v>
      </c>
      <c r="G608">
        <f t="shared" si="129"/>
        <v>52</v>
      </c>
      <c r="H608" s="7" t="str">
        <f>VLOOKUP($G608,KeyValues!$S$2:$T$64,2)</f>
        <v>Tie</v>
      </c>
      <c r="I608">
        <f t="shared" si="130"/>
        <v>1134</v>
      </c>
      <c r="J608">
        <f t="shared" si="131"/>
        <v>0</v>
      </c>
      <c r="K608" s="8">
        <f>IF(OR($E608=9,$E608=5),VLOOKUP(J608,KeyValues!$D$2:$E$562,2),IF(AND($E608=14,NOT(VLOOKUP(J608,KeyValues!$D$2:$E$562,2) = 0)),"???",0))</f>
        <v>0</v>
      </c>
      <c r="L608">
        <f t="shared" si="132"/>
        <v>0</v>
      </c>
      <c r="M608">
        <f t="shared" si="133"/>
        <v>0</v>
      </c>
      <c r="N608">
        <f t="shared" si="134"/>
        <v>4</v>
      </c>
      <c r="O608">
        <f t="shared" si="135"/>
        <v>0</v>
      </c>
      <c r="P608">
        <f t="shared" si="136"/>
        <v>1</v>
      </c>
      <c r="Q608">
        <f t="shared" si="137"/>
        <v>0</v>
      </c>
      <c r="R608" t="str">
        <f t="shared" si="138"/>
        <v>00000001</v>
      </c>
      <c r="S608">
        <f t="shared" si="139"/>
        <v>1</v>
      </c>
    </row>
    <row r="609" spans="1:19" x14ac:dyDescent="0.25">
      <c r="A609" t="s">
        <v>1134</v>
      </c>
      <c r="B609" s="5" t="str">
        <f>VLOOKUP(I609,KeyValues!$J$2:$K$1401,2)</f>
        <v>Slash Bow</v>
      </c>
      <c r="C609">
        <f t="shared" si="126"/>
        <v>2500</v>
      </c>
      <c r="D609">
        <f t="shared" si="127"/>
        <v>125</v>
      </c>
      <c r="E609">
        <f t="shared" si="128"/>
        <v>15</v>
      </c>
      <c r="F609" s="7" t="str">
        <f>VLOOKUP(E609,KeyValues!$A$2:$B1151,2)</f>
        <v>Specific Items</v>
      </c>
      <c r="G609">
        <f t="shared" si="129"/>
        <v>52</v>
      </c>
      <c r="H609" s="7" t="str">
        <f>VLOOKUP($G609,KeyValues!$S$2:$T$64,2)</f>
        <v>Tie</v>
      </c>
      <c r="I609">
        <f t="shared" si="130"/>
        <v>1135</v>
      </c>
      <c r="J609">
        <f t="shared" si="131"/>
        <v>0</v>
      </c>
      <c r="K609" s="8">
        <f>IF(OR($E609=9,$E609=5),VLOOKUP(J609,KeyValues!$D$2:$E$562,2),IF(AND($E609=14,NOT(VLOOKUP(J609,KeyValues!$D$2:$E$562,2) = 0)),"???",0))</f>
        <v>0</v>
      </c>
      <c r="L609">
        <f t="shared" si="132"/>
        <v>0</v>
      </c>
      <c r="M609">
        <f t="shared" si="133"/>
        <v>0</v>
      </c>
      <c r="N609">
        <f t="shared" si="134"/>
        <v>4</v>
      </c>
      <c r="O609">
        <f t="shared" si="135"/>
        <v>0</v>
      </c>
      <c r="P609">
        <f t="shared" si="136"/>
        <v>1</v>
      </c>
      <c r="Q609">
        <f t="shared" si="137"/>
        <v>0</v>
      </c>
      <c r="R609" t="str">
        <f t="shared" si="138"/>
        <v>00000001</v>
      </c>
      <c r="S609">
        <f t="shared" si="139"/>
        <v>1</v>
      </c>
    </row>
    <row r="610" spans="1:19" x14ac:dyDescent="0.25">
      <c r="A610" t="s">
        <v>1136</v>
      </c>
      <c r="B610" s="5" t="str">
        <f>VLOOKUP(I610,KeyValues!$J$2:$K$1401,2)</f>
        <v>Lanturn Bow</v>
      </c>
      <c r="C610">
        <f t="shared" si="126"/>
        <v>2500</v>
      </c>
      <c r="D610">
        <f t="shared" si="127"/>
        <v>125</v>
      </c>
      <c r="E610">
        <f t="shared" si="128"/>
        <v>15</v>
      </c>
      <c r="F610" s="7" t="str">
        <f>VLOOKUP(E610,KeyValues!$A$2:$B1153,2)</f>
        <v>Specific Items</v>
      </c>
      <c r="G610">
        <f t="shared" si="129"/>
        <v>52</v>
      </c>
      <c r="H610" s="7" t="str">
        <f>VLOOKUP($G610,KeyValues!$S$2:$T$64,2)</f>
        <v>Tie</v>
      </c>
      <c r="I610">
        <f t="shared" si="130"/>
        <v>1137</v>
      </c>
      <c r="J610">
        <f t="shared" si="131"/>
        <v>0</v>
      </c>
      <c r="K610" s="8">
        <f>IF(OR($E610=9,$E610=5),VLOOKUP(J610,KeyValues!$D$2:$E$562,2),IF(AND($E610=14,NOT(VLOOKUP(J610,KeyValues!$D$2:$E$562,2) = 0)),"???",0))</f>
        <v>0</v>
      </c>
      <c r="L610">
        <f t="shared" si="132"/>
        <v>0</v>
      </c>
      <c r="M610">
        <f t="shared" si="133"/>
        <v>0</v>
      </c>
      <c r="N610">
        <f t="shared" si="134"/>
        <v>4</v>
      </c>
      <c r="O610">
        <f t="shared" si="135"/>
        <v>0</v>
      </c>
      <c r="P610">
        <f t="shared" si="136"/>
        <v>1</v>
      </c>
      <c r="Q610">
        <f t="shared" si="137"/>
        <v>0</v>
      </c>
      <c r="R610" t="str">
        <f t="shared" si="138"/>
        <v>00000001</v>
      </c>
      <c r="S610">
        <f t="shared" si="139"/>
        <v>1</v>
      </c>
    </row>
    <row r="611" spans="1:19" x14ac:dyDescent="0.25">
      <c r="A611" t="s">
        <v>1138</v>
      </c>
      <c r="B611" s="5" t="str">
        <f>VLOOKUP(I611,KeyValues!$J$2:$K$1401,2)</f>
        <v>Xatu Bow</v>
      </c>
      <c r="C611">
        <f t="shared" si="126"/>
        <v>2500</v>
      </c>
      <c r="D611">
        <f t="shared" si="127"/>
        <v>125</v>
      </c>
      <c r="E611">
        <f t="shared" si="128"/>
        <v>15</v>
      </c>
      <c r="F611" s="7" t="str">
        <f>VLOOKUP(E611,KeyValues!$A$2:$B1155,2)</f>
        <v>Specific Items</v>
      </c>
      <c r="G611">
        <f t="shared" si="129"/>
        <v>52</v>
      </c>
      <c r="H611" s="7" t="str">
        <f>VLOOKUP($G611,KeyValues!$S$2:$T$64,2)</f>
        <v>Tie</v>
      </c>
      <c r="I611">
        <f t="shared" si="130"/>
        <v>1139</v>
      </c>
      <c r="J611">
        <f t="shared" si="131"/>
        <v>0</v>
      </c>
      <c r="K611" s="8">
        <f>IF(OR($E611=9,$E611=5),VLOOKUP(J611,KeyValues!$D$2:$E$562,2),IF(AND($E611=14,NOT(VLOOKUP(J611,KeyValues!$D$2:$E$562,2) = 0)),"???",0))</f>
        <v>0</v>
      </c>
      <c r="L611">
        <f t="shared" si="132"/>
        <v>0</v>
      </c>
      <c r="M611">
        <f t="shared" si="133"/>
        <v>0</v>
      </c>
      <c r="N611">
        <f t="shared" si="134"/>
        <v>4</v>
      </c>
      <c r="O611">
        <f t="shared" si="135"/>
        <v>0</v>
      </c>
      <c r="P611">
        <f t="shared" si="136"/>
        <v>1</v>
      </c>
      <c r="Q611">
        <f t="shared" si="137"/>
        <v>0</v>
      </c>
      <c r="R611" t="str">
        <f t="shared" si="138"/>
        <v>00000001</v>
      </c>
      <c r="S611">
        <f t="shared" si="139"/>
        <v>1</v>
      </c>
    </row>
    <row r="612" spans="1:19" x14ac:dyDescent="0.25">
      <c r="A612" t="s">
        <v>1139</v>
      </c>
      <c r="B612" s="5" t="str">
        <f>VLOOKUP(I612,KeyValues!$J$2:$K$1401,2)</f>
        <v>Wool Bow</v>
      </c>
      <c r="C612">
        <f t="shared" si="126"/>
        <v>2500</v>
      </c>
      <c r="D612">
        <f t="shared" si="127"/>
        <v>125</v>
      </c>
      <c r="E612">
        <f t="shared" si="128"/>
        <v>15</v>
      </c>
      <c r="F612" s="7" t="str">
        <f>VLOOKUP(E612,KeyValues!$A$2:$B1156,2)</f>
        <v>Specific Items</v>
      </c>
      <c r="G612">
        <f t="shared" si="129"/>
        <v>52</v>
      </c>
      <c r="H612" s="7" t="str">
        <f>VLOOKUP($G612,KeyValues!$S$2:$T$64,2)</f>
        <v>Tie</v>
      </c>
      <c r="I612">
        <f t="shared" si="130"/>
        <v>1140</v>
      </c>
      <c r="J612">
        <f t="shared" si="131"/>
        <v>0</v>
      </c>
      <c r="K612" s="8">
        <f>IF(OR($E612=9,$E612=5),VLOOKUP(J612,KeyValues!$D$2:$E$562,2),IF(AND($E612=14,NOT(VLOOKUP(J612,KeyValues!$D$2:$E$562,2) = 0)),"???",0))</f>
        <v>0</v>
      </c>
      <c r="L612">
        <f t="shared" si="132"/>
        <v>0</v>
      </c>
      <c r="M612">
        <f t="shared" si="133"/>
        <v>0</v>
      </c>
      <c r="N612">
        <f t="shared" si="134"/>
        <v>4</v>
      </c>
      <c r="O612">
        <f t="shared" si="135"/>
        <v>0</v>
      </c>
      <c r="P612">
        <f t="shared" si="136"/>
        <v>1</v>
      </c>
      <c r="Q612">
        <f t="shared" si="137"/>
        <v>0</v>
      </c>
      <c r="R612" t="str">
        <f t="shared" si="138"/>
        <v>00000001</v>
      </c>
      <c r="S612">
        <f t="shared" si="139"/>
        <v>1</v>
      </c>
    </row>
    <row r="613" spans="1:19" x14ac:dyDescent="0.25">
      <c r="A613" t="s">
        <v>1144</v>
      </c>
      <c r="B613" s="5" t="str">
        <f>VLOOKUP(I613,KeyValues!$J$2:$K$1401,2)</f>
        <v>Zephyr Bow</v>
      </c>
      <c r="C613">
        <f t="shared" si="126"/>
        <v>2500</v>
      </c>
      <c r="D613">
        <f t="shared" si="127"/>
        <v>125</v>
      </c>
      <c r="E613">
        <f t="shared" si="128"/>
        <v>15</v>
      </c>
      <c r="F613" s="7" t="str">
        <f>VLOOKUP(E613,KeyValues!$A$2:$B1161,2)</f>
        <v>Specific Items</v>
      </c>
      <c r="G613">
        <f t="shared" si="129"/>
        <v>52</v>
      </c>
      <c r="H613" s="7" t="str">
        <f>VLOOKUP($G613,KeyValues!$S$2:$T$64,2)</f>
        <v>Tie</v>
      </c>
      <c r="I613">
        <f t="shared" si="130"/>
        <v>1145</v>
      </c>
      <c r="J613">
        <f t="shared" si="131"/>
        <v>0</v>
      </c>
      <c r="K613" s="8">
        <f>IF(OR($E613=9,$E613=5),VLOOKUP(J613,KeyValues!$D$2:$E$562,2),IF(AND($E613=14,NOT(VLOOKUP(J613,KeyValues!$D$2:$E$562,2) = 0)),"???",0))</f>
        <v>0</v>
      </c>
      <c r="L613">
        <f t="shared" si="132"/>
        <v>0</v>
      </c>
      <c r="M613">
        <f t="shared" si="133"/>
        <v>0</v>
      </c>
      <c r="N613">
        <f t="shared" si="134"/>
        <v>4</v>
      </c>
      <c r="O613">
        <f t="shared" si="135"/>
        <v>0</v>
      </c>
      <c r="P613">
        <f t="shared" si="136"/>
        <v>1</v>
      </c>
      <c r="Q613">
        <f t="shared" si="137"/>
        <v>0</v>
      </c>
      <c r="R613" t="str">
        <f t="shared" si="138"/>
        <v>00000001</v>
      </c>
      <c r="S613">
        <f t="shared" si="139"/>
        <v>1</v>
      </c>
    </row>
    <row r="614" spans="1:19" x14ac:dyDescent="0.25">
      <c r="A614" t="s">
        <v>1148</v>
      </c>
      <c r="B614" s="5" t="str">
        <f>VLOOKUP(I614,KeyValues!$J$2:$K$1401,2)</f>
        <v>Hasty Bow</v>
      </c>
      <c r="C614">
        <f t="shared" si="126"/>
        <v>2500</v>
      </c>
      <c r="D614">
        <f t="shared" si="127"/>
        <v>125</v>
      </c>
      <c r="E614">
        <f t="shared" si="128"/>
        <v>15</v>
      </c>
      <c r="F614" s="7" t="str">
        <f>VLOOKUP(E614,KeyValues!$A$2:$B1165,2)</f>
        <v>Specific Items</v>
      </c>
      <c r="G614">
        <f t="shared" si="129"/>
        <v>52</v>
      </c>
      <c r="H614" s="7" t="str">
        <f>VLOOKUP($G614,KeyValues!$S$2:$T$64,2)</f>
        <v>Tie</v>
      </c>
      <c r="I614">
        <f t="shared" si="130"/>
        <v>1149</v>
      </c>
      <c r="J614">
        <f t="shared" si="131"/>
        <v>0</v>
      </c>
      <c r="K614" s="8">
        <f>IF(OR($E614=9,$E614=5),VLOOKUP(J614,KeyValues!$D$2:$E$562,2),IF(AND($E614=14,NOT(VLOOKUP(J614,KeyValues!$D$2:$E$562,2) = 0)),"???",0))</f>
        <v>0</v>
      </c>
      <c r="L614">
        <f t="shared" si="132"/>
        <v>0</v>
      </c>
      <c r="M614">
        <f t="shared" si="133"/>
        <v>0</v>
      </c>
      <c r="N614">
        <f t="shared" si="134"/>
        <v>4</v>
      </c>
      <c r="O614">
        <f t="shared" si="135"/>
        <v>0</v>
      </c>
      <c r="P614">
        <f t="shared" si="136"/>
        <v>1</v>
      </c>
      <c r="Q614">
        <f t="shared" si="137"/>
        <v>0</v>
      </c>
      <c r="R614" t="str">
        <f t="shared" si="138"/>
        <v>00000001</v>
      </c>
      <c r="S614">
        <f t="shared" si="139"/>
        <v>1</v>
      </c>
    </row>
    <row r="615" spans="1:19" x14ac:dyDescent="0.25">
      <c r="A615" t="s">
        <v>1150</v>
      </c>
      <c r="B615" s="5" t="str">
        <f>VLOOKUP(I615,KeyValues!$J$2:$K$1401,2)</f>
        <v>Chitin Bow</v>
      </c>
      <c r="C615">
        <f t="shared" si="126"/>
        <v>2500</v>
      </c>
      <c r="D615">
        <f t="shared" si="127"/>
        <v>125</v>
      </c>
      <c r="E615">
        <f t="shared" si="128"/>
        <v>15</v>
      </c>
      <c r="F615" s="7" t="str">
        <f>VLOOKUP(E615,KeyValues!$A$2:$B1167,2)</f>
        <v>Specific Items</v>
      </c>
      <c r="G615">
        <f t="shared" si="129"/>
        <v>52</v>
      </c>
      <c r="H615" s="7" t="str">
        <f>VLOOKUP($G615,KeyValues!$S$2:$T$64,2)</f>
        <v>Tie</v>
      </c>
      <c r="I615">
        <f t="shared" si="130"/>
        <v>1151</v>
      </c>
      <c r="J615">
        <f t="shared" si="131"/>
        <v>0</v>
      </c>
      <c r="K615" s="8">
        <f>IF(OR($E615=9,$E615=5),VLOOKUP(J615,KeyValues!$D$2:$E$562,2),IF(AND($E615=14,NOT(VLOOKUP(J615,KeyValues!$D$2:$E$562,2) = 0)),"???",0))</f>
        <v>0</v>
      </c>
      <c r="L615">
        <f t="shared" si="132"/>
        <v>0</v>
      </c>
      <c r="M615">
        <f t="shared" si="133"/>
        <v>0</v>
      </c>
      <c r="N615">
        <f t="shared" si="134"/>
        <v>4</v>
      </c>
      <c r="O615">
        <f t="shared" si="135"/>
        <v>0</v>
      </c>
      <c r="P615">
        <f t="shared" si="136"/>
        <v>1</v>
      </c>
      <c r="Q615">
        <f t="shared" si="137"/>
        <v>0</v>
      </c>
      <c r="R615" t="str">
        <f t="shared" si="138"/>
        <v>00000001</v>
      </c>
      <c r="S615">
        <f t="shared" si="139"/>
        <v>1</v>
      </c>
    </row>
    <row r="616" spans="1:19" x14ac:dyDescent="0.25">
      <c r="A616" t="s">
        <v>1151</v>
      </c>
      <c r="B616" s="5" t="str">
        <f>VLOOKUP(I616,KeyValues!$J$2:$K$1401,2)</f>
        <v>Wooper Bow</v>
      </c>
      <c r="C616">
        <f t="shared" si="126"/>
        <v>2500</v>
      </c>
      <c r="D616">
        <f t="shared" si="127"/>
        <v>125</v>
      </c>
      <c r="E616">
        <f t="shared" si="128"/>
        <v>15</v>
      </c>
      <c r="F616" s="7" t="str">
        <f>VLOOKUP(E616,KeyValues!$A$2:$B1168,2)</f>
        <v>Specific Items</v>
      </c>
      <c r="G616">
        <f t="shared" si="129"/>
        <v>52</v>
      </c>
      <c r="H616" s="7" t="str">
        <f>VLOOKUP($G616,KeyValues!$S$2:$T$64,2)</f>
        <v>Tie</v>
      </c>
      <c r="I616">
        <f t="shared" si="130"/>
        <v>1152</v>
      </c>
      <c r="J616">
        <f t="shared" si="131"/>
        <v>0</v>
      </c>
      <c r="K616" s="8">
        <f>IF(OR($E616=9,$E616=5),VLOOKUP(J616,KeyValues!$D$2:$E$562,2),IF(AND($E616=14,NOT(VLOOKUP(J616,KeyValues!$D$2:$E$562,2) = 0)),"???",0))</f>
        <v>0</v>
      </c>
      <c r="L616">
        <f t="shared" si="132"/>
        <v>0</v>
      </c>
      <c r="M616">
        <f t="shared" si="133"/>
        <v>0</v>
      </c>
      <c r="N616">
        <f t="shared" si="134"/>
        <v>4</v>
      </c>
      <c r="O616">
        <f t="shared" si="135"/>
        <v>0</v>
      </c>
      <c r="P616">
        <f t="shared" si="136"/>
        <v>1</v>
      </c>
      <c r="Q616">
        <f t="shared" si="137"/>
        <v>0</v>
      </c>
      <c r="R616" t="str">
        <f t="shared" si="138"/>
        <v>00000001</v>
      </c>
      <c r="S616">
        <f t="shared" si="139"/>
        <v>1</v>
      </c>
    </row>
    <row r="617" spans="1:19" x14ac:dyDescent="0.25">
      <c r="A617" t="s">
        <v>1157</v>
      </c>
      <c r="B617" s="5" t="str">
        <f>VLOOKUP(I617,KeyValues!$J$2:$K$1401,2)</f>
        <v>Reverse Bow</v>
      </c>
      <c r="C617">
        <f t="shared" si="126"/>
        <v>2500</v>
      </c>
      <c r="D617">
        <f t="shared" si="127"/>
        <v>125</v>
      </c>
      <c r="E617">
        <f t="shared" si="128"/>
        <v>15</v>
      </c>
      <c r="F617" s="7" t="str">
        <f>VLOOKUP(E617,KeyValues!$A$2:$B1174,2)</f>
        <v>Specific Items</v>
      </c>
      <c r="G617">
        <f t="shared" si="129"/>
        <v>52</v>
      </c>
      <c r="H617" s="7" t="str">
        <f>VLOOKUP($G617,KeyValues!$S$2:$T$64,2)</f>
        <v>Tie</v>
      </c>
      <c r="I617">
        <f t="shared" si="130"/>
        <v>1158</v>
      </c>
      <c r="J617">
        <f t="shared" si="131"/>
        <v>0</v>
      </c>
      <c r="K617" s="8">
        <f>IF(OR($E617=9,$E617=5),VLOOKUP(J617,KeyValues!$D$2:$E$562,2),IF(AND($E617=14,NOT(VLOOKUP(J617,KeyValues!$D$2:$E$562,2) = 0)),"???",0))</f>
        <v>0</v>
      </c>
      <c r="L617">
        <f t="shared" si="132"/>
        <v>0</v>
      </c>
      <c r="M617">
        <f t="shared" si="133"/>
        <v>0</v>
      </c>
      <c r="N617">
        <f t="shared" si="134"/>
        <v>4</v>
      </c>
      <c r="O617">
        <f t="shared" si="135"/>
        <v>0</v>
      </c>
      <c r="P617">
        <f t="shared" si="136"/>
        <v>1</v>
      </c>
      <c r="Q617">
        <f t="shared" si="137"/>
        <v>0</v>
      </c>
      <c r="R617" t="str">
        <f t="shared" si="138"/>
        <v>00000001</v>
      </c>
      <c r="S617">
        <f t="shared" si="139"/>
        <v>1</v>
      </c>
    </row>
    <row r="618" spans="1:19" x14ac:dyDescent="0.25">
      <c r="A618" t="s">
        <v>1158</v>
      </c>
      <c r="B618" s="5" t="str">
        <f>VLOOKUP(I618,KeyValues!$J$2:$K$1401,2)</f>
        <v>Robust Bow</v>
      </c>
      <c r="C618">
        <f t="shared" si="126"/>
        <v>2500</v>
      </c>
      <c r="D618">
        <f t="shared" si="127"/>
        <v>125</v>
      </c>
      <c r="E618">
        <f t="shared" si="128"/>
        <v>15</v>
      </c>
      <c r="F618" s="7" t="str">
        <f>VLOOKUP(E618,KeyValues!$A$2:$B1175,2)</f>
        <v>Specific Items</v>
      </c>
      <c r="G618">
        <f t="shared" si="129"/>
        <v>52</v>
      </c>
      <c r="H618" s="7" t="str">
        <f>VLOOKUP($G618,KeyValues!$S$2:$T$64,2)</f>
        <v>Tie</v>
      </c>
      <c r="I618">
        <f t="shared" si="130"/>
        <v>1159</v>
      </c>
      <c r="J618">
        <f t="shared" si="131"/>
        <v>0</v>
      </c>
      <c r="K618" s="8">
        <f>IF(OR($E618=9,$E618=5),VLOOKUP(J618,KeyValues!$D$2:$E$562,2),IF(AND($E618=14,NOT(VLOOKUP(J618,KeyValues!$D$2:$E$562,2) = 0)),"???",0))</f>
        <v>0</v>
      </c>
      <c r="L618">
        <f t="shared" si="132"/>
        <v>0</v>
      </c>
      <c r="M618">
        <f t="shared" si="133"/>
        <v>0</v>
      </c>
      <c r="N618">
        <f t="shared" si="134"/>
        <v>4</v>
      </c>
      <c r="O618">
        <f t="shared" si="135"/>
        <v>0</v>
      </c>
      <c r="P618">
        <f t="shared" si="136"/>
        <v>1</v>
      </c>
      <c r="Q618">
        <f t="shared" si="137"/>
        <v>0</v>
      </c>
      <c r="R618" t="str">
        <f t="shared" si="138"/>
        <v>00000001</v>
      </c>
      <c r="S618">
        <f t="shared" si="139"/>
        <v>1</v>
      </c>
    </row>
    <row r="619" spans="1:19" x14ac:dyDescent="0.25">
      <c r="A619" t="s">
        <v>1165</v>
      </c>
      <c r="B619" s="5" t="str">
        <f>VLOOKUP(I619,KeyValues!$J$2:$K$1401,2)</f>
        <v>Qwilfish Bow</v>
      </c>
      <c r="C619">
        <f t="shared" si="126"/>
        <v>2500</v>
      </c>
      <c r="D619">
        <f t="shared" si="127"/>
        <v>125</v>
      </c>
      <c r="E619">
        <f t="shared" si="128"/>
        <v>15</v>
      </c>
      <c r="F619" s="7" t="str">
        <f>VLOOKUP(E619,KeyValues!$A$2:$B1182,2)</f>
        <v>Specific Items</v>
      </c>
      <c r="G619">
        <f t="shared" si="129"/>
        <v>52</v>
      </c>
      <c r="H619" s="7" t="str">
        <f>VLOOKUP($G619,KeyValues!$S$2:$T$64,2)</f>
        <v>Tie</v>
      </c>
      <c r="I619">
        <f t="shared" si="130"/>
        <v>1166</v>
      </c>
      <c r="J619">
        <f t="shared" si="131"/>
        <v>0</v>
      </c>
      <c r="K619" s="8">
        <f>IF(OR($E619=9,$E619=5),VLOOKUP(J619,KeyValues!$D$2:$E$562,2),IF(AND($E619=14,NOT(VLOOKUP(J619,KeyValues!$D$2:$E$562,2) = 0)),"???",0))</f>
        <v>0</v>
      </c>
      <c r="L619">
        <f t="shared" si="132"/>
        <v>0</v>
      </c>
      <c r="M619">
        <f t="shared" si="133"/>
        <v>0</v>
      </c>
      <c r="N619">
        <f t="shared" si="134"/>
        <v>4</v>
      </c>
      <c r="O619">
        <f t="shared" si="135"/>
        <v>0</v>
      </c>
      <c r="P619">
        <f t="shared" si="136"/>
        <v>1</v>
      </c>
      <c r="Q619">
        <f t="shared" si="137"/>
        <v>0</v>
      </c>
      <c r="R619" t="str">
        <f t="shared" si="138"/>
        <v>00000001</v>
      </c>
      <c r="S619">
        <f t="shared" si="139"/>
        <v>1</v>
      </c>
    </row>
    <row r="620" spans="1:19" x14ac:dyDescent="0.25">
      <c r="A620" t="s">
        <v>1166</v>
      </c>
      <c r="B620" s="5" t="str">
        <f>VLOOKUP(I620,KeyValues!$J$2:$K$1401,2)</f>
        <v>Shuckle Bow</v>
      </c>
      <c r="C620">
        <f t="shared" si="126"/>
        <v>2500</v>
      </c>
      <c r="D620">
        <f t="shared" si="127"/>
        <v>125</v>
      </c>
      <c r="E620">
        <f t="shared" si="128"/>
        <v>15</v>
      </c>
      <c r="F620" s="7" t="str">
        <f>VLOOKUP(E620,KeyValues!$A$2:$B1183,2)</f>
        <v>Specific Items</v>
      </c>
      <c r="G620">
        <f t="shared" si="129"/>
        <v>52</v>
      </c>
      <c r="H620" s="7" t="str">
        <f>VLOOKUP($G620,KeyValues!$S$2:$T$64,2)</f>
        <v>Tie</v>
      </c>
      <c r="I620">
        <f t="shared" si="130"/>
        <v>1167</v>
      </c>
      <c r="J620">
        <f t="shared" si="131"/>
        <v>0</v>
      </c>
      <c r="K620" s="8">
        <f>IF(OR($E620=9,$E620=5),VLOOKUP(J620,KeyValues!$D$2:$E$562,2),IF(AND($E620=14,NOT(VLOOKUP(J620,KeyValues!$D$2:$E$562,2) = 0)),"???",0))</f>
        <v>0</v>
      </c>
      <c r="L620">
        <f t="shared" si="132"/>
        <v>0</v>
      </c>
      <c r="M620">
        <f t="shared" si="133"/>
        <v>0</v>
      </c>
      <c r="N620">
        <f t="shared" si="134"/>
        <v>4</v>
      </c>
      <c r="O620">
        <f t="shared" si="135"/>
        <v>0</v>
      </c>
      <c r="P620">
        <f t="shared" si="136"/>
        <v>1</v>
      </c>
      <c r="Q620">
        <f t="shared" si="137"/>
        <v>0</v>
      </c>
      <c r="R620" t="str">
        <f t="shared" si="138"/>
        <v>00000001</v>
      </c>
      <c r="S620">
        <f t="shared" si="139"/>
        <v>1</v>
      </c>
    </row>
    <row r="621" spans="1:19" x14ac:dyDescent="0.25">
      <c r="A621" t="s">
        <v>1168</v>
      </c>
      <c r="B621" s="5" t="str">
        <f>VLOOKUP(I621,KeyValues!$J$2:$K$1401,2)</f>
        <v>Lava Bow</v>
      </c>
      <c r="C621">
        <f t="shared" si="126"/>
        <v>2500</v>
      </c>
      <c r="D621">
        <f t="shared" si="127"/>
        <v>125</v>
      </c>
      <c r="E621">
        <f t="shared" si="128"/>
        <v>15</v>
      </c>
      <c r="F621" s="7" t="str">
        <f>VLOOKUP(E621,KeyValues!$A$2:$B1185,2)</f>
        <v>Specific Items</v>
      </c>
      <c r="G621">
        <f t="shared" si="129"/>
        <v>52</v>
      </c>
      <c r="H621" s="7" t="str">
        <f>VLOOKUP($G621,KeyValues!$S$2:$T$64,2)</f>
        <v>Tie</v>
      </c>
      <c r="I621">
        <f t="shared" si="130"/>
        <v>1169</v>
      </c>
      <c r="J621">
        <f t="shared" si="131"/>
        <v>0</v>
      </c>
      <c r="K621" s="8">
        <f>IF(OR($E621=9,$E621=5),VLOOKUP(J621,KeyValues!$D$2:$E$562,2),IF(AND($E621=14,NOT(VLOOKUP(J621,KeyValues!$D$2:$E$562,2) = 0)),"???",0))</f>
        <v>0</v>
      </c>
      <c r="L621">
        <f t="shared" si="132"/>
        <v>0</v>
      </c>
      <c r="M621">
        <f t="shared" si="133"/>
        <v>0</v>
      </c>
      <c r="N621">
        <f t="shared" si="134"/>
        <v>4</v>
      </c>
      <c r="O621">
        <f t="shared" si="135"/>
        <v>0</v>
      </c>
      <c r="P621">
        <f t="shared" si="136"/>
        <v>1</v>
      </c>
      <c r="Q621">
        <f t="shared" si="137"/>
        <v>0</v>
      </c>
      <c r="R621" t="str">
        <f t="shared" si="138"/>
        <v>00000001</v>
      </c>
      <c r="S621">
        <f t="shared" si="139"/>
        <v>1</v>
      </c>
    </row>
    <row r="622" spans="1:19" x14ac:dyDescent="0.25">
      <c r="A622" t="s">
        <v>1170</v>
      </c>
      <c r="B622" s="5" t="str">
        <f>VLOOKUP(I622,KeyValues!$J$2:$K$1401,2)</f>
        <v>Frigid Bow</v>
      </c>
      <c r="C622">
        <f t="shared" si="126"/>
        <v>2500</v>
      </c>
      <c r="D622">
        <f t="shared" si="127"/>
        <v>125</v>
      </c>
      <c r="E622">
        <f t="shared" si="128"/>
        <v>15</v>
      </c>
      <c r="F622" s="7" t="str">
        <f>VLOOKUP(E622,KeyValues!$A$2:$B1187,2)</f>
        <v>Specific Items</v>
      </c>
      <c r="G622">
        <f t="shared" si="129"/>
        <v>52</v>
      </c>
      <c r="H622" s="7" t="str">
        <f>VLOOKUP($G622,KeyValues!$S$2:$T$64,2)</f>
        <v>Tie</v>
      </c>
      <c r="I622">
        <f t="shared" si="130"/>
        <v>1171</v>
      </c>
      <c r="J622">
        <f t="shared" si="131"/>
        <v>0</v>
      </c>
      <c r="K622" s="8">
        <f>IF(OR($E622=9,$E622=5),VLOOKUP(J622,KeyValues!$D$2:$E$562,2),IF(AND($E622=14,NOT(VLOOKUP(J622,KeyValues!$D$2:$E$562,2) = 0)),"???",0))</f>
        <v>0</v>
      </c>
      <c r="L622">
        <f t="shared" si="132"/>
        <v>0</v>
      </c>
      <c r="M622">
        <f t="shared" si="133"/>
        <v>0</v>
      </c>
      <c r="N622">
        <f t="shared" si="134"/>
        <v>4</v>
      </c>
      <c r="O622">
        <f t="shared" si="135"/>
        <v>0</v>
      </c>
      <c r="P622">
        <f t="shared" si="136"/>
        <v>1</v>
      </c>
      <c r="Q622">
        <f t="shared" si="137"/>
        <v>0</v>
      </c>
      <c r="R622" t="str">
        <f t="shared" si="138"/>
        <v>00000001</v>
      </c>
      <c r="S622">
        <f t="shared" si="139"/>
        <v>1</v>
      </c>
    </row>
    <row r="623" spans="1:19" x14ac:dyDescent="0.25">
      <c r="A623" t="s">
        <v>1173</v>
      </c>
      <c r="B623" s="5" t="str">
        <f>VLOOKUP(I623,KeyValues!$J$2:$K$1401,2)</f>
        <v>Reach Bow</v>
      </c>
      <c r="C623">
        <f t="shared" si="126"/>
        <v>2500</v>
      </c>
      <c r="D623">
        <f t="shared" si="127"/>
        <v>125</v>
      </c>
      <c r="E623">
        <f t="shared" si="128"/>
        <v>15</v>
      </c>
      <c r="F623" s="7" t="str">
        <f>VLOOKUP(E623,KeyValues!$A$2:$B1190,2)</f>
        <v>Specific Items</v>
      </c>
      <c r="G623">
        <f t="shared" si="129"/>
        <v>52</v>
      </c>
      <c r="H623" s="7" t="str">
        <f>VLOOKUP($G623,KeyValues!$S$2:$T$64,2)</f>
        <v>Tie</v>
      </c>
      <c r="I623">
        <f t="shared" si="130"/>
        <v>1174</v>
      </c>
      <c r="J623">
        <f t="shared" si="131"/>
        <v>0</v>
      </c>
      <c r="K623" s="8">
        <f>IF(OR($E623=9,$E623=5),VLOOKUP(J623,KeyValues!$D$2:$E$562,2),IF(AND($E623=14,NOT(VLOOKUP(J623,KeyValues!$D$2:$E$562,2) = 0)),"???",0))</f>
        <v>0</v>
      </c>
      <c r="L623">
        <f t="shared" si="132"/>
        <v>0</v>
      </c>
      <c r="M623">
        <f t="shared" si="133"/>
        <v>0</v>
      </c>
      <c r="N623">
        <f t="shared" si="134"/>
        <v>4</v>
      </c>
      <c r="O623">
        <f t="shared" si="135"/>
        <v>0</v>
      </c>
      <c r="P623">
        <f t="shared" si="136"/>
        <v>1</v>
      </c>
      <c r="Q623">
        <f t="shared" si="137"/>
        <v>0</v>
      </c>
      <c r="R623" t="str">
        <f t="shared" si="138"/>
        <v>00000001</v>
      </c>
      <c r="S623">
        <f t="shared" si="139"/>
        <v>1</v>
      </c>
    </row>
    <row r="624" spans="1:19" x14ac:dyDescent="0.25">
      <c r="A624" t="s">
        <v>1174</v>
      </c>
      <c r="B624" s="5" t="str">
        <f>VLOOKUP(I624,KeyValues!$J$2:$K$1401,2)</f>
        <v>Psy Bow</v>
      </c>
      <c r="C624">
        <f t="shared" si="126"/>
        <v>2500</v>
      </c>
      <c r="D624">
        <f t="shared" si="127"/>
        <v>125</v>
      </c>
      <c r="E624">
        <f t="shared" si="128"/>
        <v>15</v>
      </c>
      <c r="F624" s="7" t="str">
        <f>VLOOKUP(E624,KeyValues!$A$2:$B1191,2)</f>
        <v>Specific Items</v>
      </c>
      <c r="G624">
        <f t="shared" si="129"/>
        <v>52</v>
      </c>
      <c r="H624" s="7" t="str">
        <f>VLOOKUP($G624,KeyValues!$S$2:$T$64,2)</f>
        <v>Tie</v>
      </c>
      <c r="I624">
        <f t="shared" si="130"/>
        <v>1175</v>
      </c>
      <c r="J624">
        <f t="shared" si="131"/>
        <v>0</v>
      </c>
      <c r="K624" s="8">
        <f>IF(OR($E624=9,$E624=5),VLOOKUP(J624,KeyValues!$D$2:$E$562,2),IF(AND($E624=14,NOT(VLOOKUP(J624,KeyValues!$D$2:$E$562,2) = 0)),"???",0))</f>
        <v>0</v>
      </c>
      <c r="L624">
        <f t="shared" si="132"/>
        <v>0</v>
      </c>
      <c r="M624">
        <f t="shared" si="133"/>
        <v>0</v>
      </c>
      <c r="N624">
        <f t="shared" si="134"/>
        <v>4</v>
      </c>
      <c r="O624">
        <f t="shared" si="135"/>
        <v>0</v>
      </c>
      <c r="P624">
        <f t="shared" si="136"/>
        <v>1</v>
      </c>
      <c r="Q624">
        <f t="shared" si="137"/>
        <v>0</v>
      </c>
      <c r="R624" t="str">
        <f t="shared" si="138"/>
        <v>00000001</v>
      </c>
      <c r="S624">
        <f t="shared" si="139"/>
        <v>1</v>
      </c>
    </row>
    <row r="625" spans="1:19" x14ac:dyDescent="0.25">
      <c r="A625" t="s">
        <v>1179</v>
      </c>
      <c r="B625" s="5" t="str">
        <f>VLOOKUP(I625,KeyValues!$J$2:$K$1401,2)</f>
        <v>Tornado Bow</v>
      </c>
      <c r="C625">
        <f t="shared" si="126"/>
        <v>2500</v>
      </c>
      <c r="D625">
        <f t="shared" si="127"/>
        <v>125</v>
      </c>
      <c r="E625">
        <f t="shared" si="128"/>
        <v>15</v>
      </c>
      <c r="F625" s="7" t="str">
        <f>VLOOKUP(E625,KeyValues!$A$2:$B1196,2)</f>
        <v>Specific Items</v>
      </c>
      <c r="G625">
        <f t="shared" si="129"/>
        <v>52</v>
      </c>
      <c r="H625" s="7" t="str">
        <f>VLOOKUP($G625,KeyValues!$S$2:$T$64,2)</f>
        <v>Tie</v>
      </c>
      <c r="I625">
        <f t="shared" si="130"/>
        <v>1180</v>
      </c>
      <c r="J625">
        <f t="shared" si="131"/>
        <v>0</v>
      </c>
      <c r="K625" s="8">
        <f>IF(OR($E625=9,$E625=5),VLOOKUP(J625,KeyValues!$D$2:$E$562,2),IF(AND($E625=14,NOT(VLOOKUP(J625,KeyValues!$D$2:$E$562,2) = 0)),"???",0))</f>
        <v>0</v>
      </c>
      <c r="L625">
        <f t="shared" si="132"/>
        <v>0</v>
      </c>
      <c r="M625">
        <f t="shared" si="133"/>
        <v>0</v>
      </c>
      <c r="N625">
        <f t="shared" si="134"/>
        <v>4</v>
      </c>
      <c r="O625">
        <f t="shared" si="135"/>
        <v>0</v>
      </c>
      <c r="P625">
        <f t="shared" si="136"/>
        <v>1</v>
      </c>
      <c r="Q625">
        <f t="shared" si="137"/>
        <v>0</v>
      </c>
      <c r="R625" t="str">
        <f t="shared" si="138"/>
        <v>00000001</v>
      </c>
      <c r="S625">
        <f t="shared" si="139"/>
        <v>1</v>
      </c>
    </row>
    <row r="626" spans="1:19" x14ac:dyDescent="0.25">
      <c r="A626" t="s">
        <v>1180</v>
      </c>
      <c r="B626" s="5" t="str">
        <f>VLOOKUP(I626,KeyValues!$J$2:$K$1401,2)</f>
        <v>Virtual Bow</v>
      </c>
      <c r="C626">
        <f t="shared" si="126"/>
        <v>2500</v>
      </c>
      <c r="D626">
        <f t="shared" si="127"/>
        <v>125</v>
      </c>
      <c r="E626">
        <f t="shared" si="128"/>
        <v>15</v>
      </c>
      <c r="F626" s="7" t="str">
        <f>VLOOKUP(E626,KeyValues!$A$2:$B1197,2)</f>
        <v>Specific Items</v>
      </c>
      <c r="G626">
        <f t="shared" si="129"/>
        <v>52</v>
      </c>
      <c r="H626" s="7" t="str">
        <f>VLOOKUP($G626,KeyValues!$S$2:$T$64,2)</f>
        <v>Tie</v>
      </c>
      <c r="I626">
        <f t="shared" si="130"/>
        <v>1181</v>
      </c>
      <c r="J626">
        <f t="shared" si="131"/>
        <v>0</v>
      </c>
      <c r="K626" s="8">
        <f>IF(OR($E626=9,$E626=5),VLOOKUP(J626,KeyValues!$D$2:$E$562,2),IF(AND($E626=14,NOT(VLOOKUP(J626,KeyValues!$D$2:$E$562,2) = 0)),"???",0))</f>
        <v>0</v>
      </c>
      <c r="L626">
        <f t="shared" si="132"/>
        <v>0</v>
      </c>
      <c r="M626">
        <f t="shared" si="133"/>
        <v>0</v>
      </c>
      <c r="N626">
        <f t="shared" si="134"/>
        <v>4</v>
      </c>
      <c r="O626">
        <f t="shared" si="135"/>
        <v>0</v>
      </c>
      <c r="P626">
        <f t="shared" si="136"/>
        <v>1</v>
      </c>
      <c r="Q626">
        <f t="shared" si="137"/>
        <v>0</v>
      </c>
      <c r="R626" t="str">
        <f t="shared" si="138"/>
        <v>00000001</v>
      </c>
      <c r="S626">
        <f t="shared" si="139"/>
        <v>1</v>
      </c>
    </row>
    <row r="627" spans="1:19" x14ac:dyDescent="0.25">
      <c r="A627" t="s">
        <v>1181</v>
      </c>
      <c r="B627" s="5" t="str">
        <f>VLOOKUP(I627,KeyValues!$J$2:$K$1401,2)</f>
        <v>Delusion Bow</v>
      </c>
      <c r="C627">
        <f t="shared" si="126"/>
        <v>2500</v>
      </c>
      <c r="D627">
        <f t="shared" si="127"/>
        <v>125</v>
      </c>
      <c r="E627">
        <f t="shared" si="128"/>
        <v>15</v>
      </c>
      <c r="F627" s="7" t="str">
        <f>VLOOKUP(E627,KeyValues!$A$2:$B1198,2)</f>
        <v>Specific Items</v>
      </c>
      <c r="G627">
        <f t="shared" si="129"/>
        <v>52</v>
      </c>
      <c r="H627" s="7" t="str">
        <f>VLOOKUP($G627,KeyValues!$S$2:$T$64,2)</f>
        <v>Tie</v>
      </c>
      <c r="I627">
        <f t="shared" si="130"/>
        <v>1182</v>
      </c>
      <c r="J627">
        <f t="shared" si="131"/>
        <v>0</v>
      </c>
      <c r="K627" s="8">
        <f>IF(OR($E627=9,$E627=5),VLOOKUP(J627,KeyValues!$D$2:$E$562,2),IF(AND($E627=14,NOT(VLOOKUP(J627,KeyValues!$D$2:$E$562,2) = 0)),"???",0))</f>
        <v>0</v>
      </c>
      <c r="L627">
        <f t="shared" si="132"/>
        <v>0</v>
      </c>
      <c r="M627">
        <f t="shared" si="133"/>
        <v>0</v>
      </c>
      <c r="N627">
        <f t="shared" si="134"/>
        <v>4</v>
      </c>
      <c r="O627">
        <f t="shared" si="135"/>
        <v>0</v>
      </c>
      <c r="P627">
        <f t="shared" si="136"/>
        <v>1</v>
      </c>
      <c r="Q627">
        <f t="shared" si="137"/>
        <v>0</v>
      </c>
      <c r="R627" t="str">
        <f t="shared" si="138"/>
        <v>00000001</v>
      </c>
      <c r="S627">
        <f t="shared" si="139"/>
        <v>1</v>
      </c>
    </row>
    <row r="628" spans="1:19" x14ac:dyDescent="0.25">
      <c r="A628" t="s">
        <v>1184</v>
      </c>
      <c r="B628" s="5" t="str">
        <f>VLOOKUP(I628,KeyValues!$J$2:$K$1401,2)</f>
        <v>Larvitar Bow</v>
      </c>
      <c r="C628">
        <f t="shared" si="126"/>
        <v>2500</v>
      </c>
      <c r="D628">
        <f t="shared" si="127"/>
        <v>125</v>
      </c>
      <c r="E628">
        <f t="shared" si="128"/>
        <v>15</v>
      </c>
      <c r="F628" s="7" t="str">
        <f>VLOOKUP(E628,KeyValues!$A$2:$B1201,2)</f>
        <v>Specific Items</v>
      </c>
      <c r="G628">
        <f t="shared" si="129"/>
        <v>52</v>
      </c>
      <c r="H628" s="7" t="str">
        <f>VLOOKUP($G628,KeyValues!$S$2:$T$64,2)</f>
        <v>Tie</v>
      </c>
      <c r="I628">
        <f t="shared" si="130"/>
        <v>1185</v>
      </c>
      <c r="J628">
        <f t="shared" si="131"/>
        <v>0</v>
      </c>
      <c r="K628" s="8">
        <f>IF(OR($E628=9,$E628=5),VLOOKUP(J628,KeyValues!$D$2:$E$562,2),IF(AND($E628=14,NOT(VLOOKUP(J628,KeyValues!$D$2:$E$562,2) = 0)),"???",0))</f>
        <v>0</v>
      </c>
      <c r="L628">
        <f t="shared" si="132"/>
        <v>0</v>
      </c>
      <c r="M628">
        <f t="shared" si="133"/>
        <v>0</v>
      </c>
      <c r="N628">
        <f t="shared" si="134"/>
        <v>4</v>
      </c>
      <c r="O628">
        <f t="shared" si="135"/>
        <v>0</v>
      </c>
      <c r="P628">
        <f t="shared" si="136"/>
        <v>1</v>
      </c>
      <c r="Q628">
        <f t="shared" si="137"/>
        <v>0</v>
      </c>
      <c r="R628" t="str">
        <f t="shared" si="138"/>
        <v>00000001</v>
      </c>
      <c r="S628">
        <f t="shared" si="139"/>
        <v>1</v>
      </c>
    </row>
    <row r="629" spans="1:19" x14ac:dyDescent="0.25">
      <c r="A629" t="s">
        <v>1191</v>
      </c>
      <c r="B629" s="5" t="str">
        <f>VLOOKUP(I629,KeyValues!$J$2:$K$1401,2)</f>
        <v>Wurmple Bow</v>
      </c>
      <c r="C629">
        <f t="shared" si="126"/>
        <v>2500</v>
      </c>
      <c r="D629">
        <f t="shared" si="127"/>
        <v>125</v>
      </c>
      <c r="E629">
        <f t="shared" si="128"/>
        <v>15</v>
      </c>
      <c r="F629" s="7" t="str">
        <f>VLOOKUP(E629,KeyValues!$A$2:$B1208,2)</f>
        <v>Specific Items</v>
      </c>
      <c r="G629">
        <f t="shared" si="129"/>
        <v>52</v>
      </c>
      <c r="H629" s="7" t="str">
        <f>VLOOKUP($G629,KeyValues!$S$2:$T$64,2)</f>
        <v>Tie</v>
      </c>
      <c r="I629">
        <f t="shared" si="130"/>
        <v>1192</v>
      </c>
      <c r="J629">
        <f t="shared" si="131"/>
        <v>0</v>
      </c>
      <c r="K629" s="8">
        <f>IF(OR($E629=9,$E629=5),VLOOKUP(J629,KeyValues!$D$2:$E$562,2),IF(AND($E629=14,NOT(VLOOKUP(J629,KeyValues!$D$2:$E$562,2) = 0)),"???",0))</f>
        <v>0</v>
      </c>
      <c r="L629">
        <f t="shared" si="132"/>
        <v>0</v>
      </c>
      <c r="M629">
        <f t="shared" si="133"/>
        <v>0</v>
      </c>
      <c r="N629">
        <f t="shared" si="134"/>
        <v>4</v>
      </c>
      <c r="O629">
        <f t="shared" si="135"/>
        <v>0</v>
      </c>
      <c r="P629">
        <f t="shared" si="136"/>
        <v>1</v>
      </c>
      <c r="Q629">
        <f t="shared" si="137"/>
        <v>0</v>
      </c>
      <c r="R629" t="str">
        <f t="shared" si="138"/>
        <v>00000001</v>
      </c>
      <c r="S629">
        <f t="shared" si="139"/>
        <v>1</v>
      </c>
    </row>
    <row r="630" spans="1:19" x14ac:dyDescent="0.25">
      <c r="A630" t="s">
        <v>1194</v>
      </c>
      <c r="B630" s="5" t="str">
        <f>VLOOKUP(I630,KeyValues!$J$2:$K$1401,2)</f>
        <v>Guard Bow</v>
      </c>
      <c r="C630">
        <f t="shared" si="126"/>
        <v>2500</v>
      </c>
      <c r="D630">
        <f t="shared" si="127"/>
        <v>125</v>
      </c>
      <c r="E630">
        <f t="shared" si="128"/>
        <v>15</v>
      </c>
      <c r="F630" s="7" t="str">
        <f>VLOOKUP(E630,KeyValues!$A$2:$B1211,2)</f>
        <v>Specific Items</v>
      </c>
      <c r="G630">
        <f t="shared" si="129"/>
        <v>52</v>
      </c>
      <c r="H630" s="7" t="str">
        <f>VLOOKUP($G630,KeyValues!$S$2:$T$64,2)</f>
        <v>Tie</v>
      </c>
      <c r="I630">
        <f t="shared" si="130"/>
        <v>1195</v>
      </c>
      <c r="J630">
        <f t="shared" si="131"/>
        <v>0</v>
      </c>
      <c r="K630" s="8">
        <f>IF(OR($E630=9,$E630=5),VLOOKUP(J630,KeyValues!$D$2:$E$562,2),IF(AND($E630=14,NOT(VLOOKUP(J630,KeyValues!$D$2:$E$562,2) = 0)),"???",0))</f>
        <v>0</v>
      </c>
      <c r="L630">
        <f t="shared" si="132"/>
        <v>0</v>
      </c>
      <c r="M630">
        <f t="shared" si="133"/>
        <v>0</v>
      </c>
      <c r="N630">
        <f t="shared" si="134"/>
        <v>4</v>
      </c>
      <c r="O630">
        <f t="shared" si="135"/>
        <v>0</v>
      </c>
      <c r="P630">
        <f t="shared" si="136"/>
        <v>1</v>
      </c>
      <c r="Q630">
        <f t="shared" si="137"/>
        <v>0</v>
      </c>
      <c r="R630" t="str">
        <f t="shared" si="138"/>
        <v>00000001</v>
      </c>
      <c r="S630">
        <f t="shared" si="139"/>
        <v>1</v>
      </c>
    </row>
    <row r="631" spans="1:19" x14ac:dyDescent="0.25">
      <c r="A631" t="s">
        <v>1195</v>
      </c>
      <c r="B631" s="5" t="str">
        <f>VLOOKUP(I631,KeyValues!$J$2:$K$1401,2)</f>
        <v>Dustox Bow</v>
      </c>
      <c r="C631">
        <f t="shared" si="126"/>
        <v>2500</v>
      </c>
      <c r="D631">
        <f t="shared" si="127"/>
        <v>125</v>
      </c>
      <c r="E631">
        <f t="shared" si="128"/>
        <v>15</v>
      </c>
      <c r="F631" s="7" t="str">
        <f>VLOOKUP(E631,KeyValues!$A$2:$B1212,2)</f>
        <v>Specific Items</v>
      </c>
      <c r="G631">
        <f t="shared" si="129"/>
        <v>52</v>
      </c>
      <c r="H631" s="7" t="str">
        <f>VLOOKUP($G631,KeyValues!$S$2:$T$64,2)</f>
        <v>Tie</v>
      </c>
      <c r="I631">
        <f t="shared" si="130"/>
        <v>1196</v>
      </c>
      <c r="J631">
        <f t="shared" si="131"/>
        <v>0</v>
      </c>
      <c r="K631" s="8">
        <f>IF(OR($E631=9,$E631=5),VLOOKUP(J631,KeyValues!$D$2:$E$562,2),IF(AND($E631=14,NOT(VLOOKUP(J631,KeyValues!$D$2:$E$562,2) = 0)),"???",0))</f>
        <v>0</v>
      </c>
      <c r="L631">
        <f t="shared" si="132"/>
        <v>0</v>
      </c>
      <c r="M631">
        <f t="shared" si="133"/>
        <v>0</v>
      </c>
      <c r="N631">
        <f t="shared" si="134"/>
        <v>4</v>
      </c>
      <c r="O631">
        <f t="shared" si="135"/>
        <v>0</v>
      </c>
      <c r="P631">
        <f t="shared" si="136"/>
        <v>1</v>
      </c>
      <c r="Q631">
        <f t="shared" si="137"/>
        <v>0</v>
      </c>
      <c r="R631" t="str">
        <f t="shared" si="138"/>
        <v>00000001</v>
      </c>
      <c r="S631">
        <f t="shared" si="139"/>
        <v>1</v>
      </c>
    </row>
    <row r="632" spans="1:19" x14ac:dyDescent="0.25">
      <c r="A632" t="s">
        <v>1200</v>
      </c>
      <c r="B632" s="5" t="str">
        <f>VLOOKUP(I632,KeyValues!$J$2:$K$1401,2)</f>
        <v>Nuzleaf Bow</v>
      </c>
      <c r="C632">
        <f t="shared" si="126"/>
        <v>2500</v>
      </c>
      <c r="D632">
        <f t="shared" si="127"/>
        <v>125</v>
      </c>
      <c r="E632">
        <f t="shared" si="128"/>
        <v>15</v>
      </c>
      <c r="F632" s="7" t="str">
        <f>VLOOKUP(E632,KeyValues!$A$2:$B1217,2)</f>
        <v>Specific Items</v>
      </c>
      <c r="G632">
        <f t="shared" si="129"/>
        <v>52</v>
      </c>
      <c r="H632" s="7" t="str">
        <f>VLOOKUP($G632,KeyValues!$S$2:$T$64,2)</f>
        <v>Tie</v>
      </c>
      <c r="I632">
        <f t="shared" si="130"/>
        <v>1201</v>
      </c>
      <c r="J632">
        <f t="shared" si="131"/>
        <v>0</v>
      </c>
      <c r="K632" s="8">
        <f>IF(OR($E632=9,$E632=5),VLOOKUP(J632,KeyValues!$D$2:$E$562,2),IF(AND($E632=14,NOT(VLOOKUP(J632,KeyValues!$D$2:$E$562,2) = 0)),"???",0))</f>
        <v>0</v>
      </c>
      <c r="L632">
        <f t="shared" si="132"/>
        <v>0</v>
      </c>
      <c r="M632">
        <f t="shared" si="133"/>
        <v>0</v>
      </c>
      <c r="N632">
        <f t="shared" si="134"/>
        <v>4</v>
      </c>
      <c r="O632">
        <f t="shared" si="135"/>
        <v>0</v>
      </c>
      <c r="P632">
        <f t="shared" si="136"/>
        <v>1</v>
      </c>
      <c r="Q632">
        <f t="shared" si="137"/>
        <v>0</v>
      </c>
      <c r="R632" t="str">
        <f t="shared" si="138"/>
        <v>00000001</v>
      </c>
      <c r="S632">
        <f t="shared" si="139"/>
        <v>1</v>
      </c>
    </row>
    <row r="633" spans="1:19" x14ac:dyDescent="0.25">
      <c r="A633" t="s">
        <v>1202</v>
      </c>
      <c r="B633" s="5" t="str">
        <f>VLOOKUP(I633,KeyValues!$J$2:$K$1401,2)</f>
        <v>Taillow Bow</v>
      </c>
      <c r="C633">
        <f t="shared" si="126"/>
        <v>2500</v>
      </c>
      <c r="D633">
        <f t="shared" si="127"/>
        <v>125</v>
      </c>
      <c r="E633">
        <f t="shared" si="128"/>
        <v>15</v>
      </c>
      <c r="F633" s="7" t="str">
        <f>VLOOKUP(E633,KeyValues!$A$2:$B1219,2)</f>
        <v>Specific Items</v>
      </c>
      <c r="G633">
        <f t="shared" si="129"/>
        <v>52</v>
      </c>
      <c r="H633" s="7" t="str">
        <f>VLOOKUP($G633,KeyValues!$S$2:$T$64,2)</f>
        <v>Tie</v>
      </c>
      <c r="I633">
        <f t="shared" si="130"/>
        <v>1203</v>
      </c>
      <c r="J633">
        <f t="shared" si="131"/>
        <v>0</v>
      </c>
      <c r="K633" s="8">
        <f>IF(OR($E633=9,$E633=5),VLOOKUP(J633,KeyValues!$D$2:$E$562,2),IF(AND($E633=14,NOT(VLOOKUP(J633,KeyValues!$D$2:$E$562,2) = 0)),"???",0))</f>
        <v>0</v>
      </c>
      <c r="L633">
        <f t="shared" si="132"/>
        <v>0</v>
      </c>
      <c r="M633">
        <f t="shared" si="133"/>
        <v>0</v>
      </c>
      <c r="N633">
        <f t="shared" si="134"/>
        <v>4</v>
      </c>
      <c r="O633">
        <f t="shared" si="135"/>
        <v>0</v>
      </c>
      <c r="P633">
        <f t="shared" si="136"/>
        <v>1</v>
      </c>
      <c r="Q633">
        <f t="shared" si="137"/>
        <v>0</v>
      </c>
      <c r="R633" t="str">
        <f t="shared" si="138"/>
        <v>00000001</v>
      </c>
      <c r="S633">
        <f t="shared" si="139"/>
        <v>1</v>
      </c>
    </row>
    <row r="634" spans="1:19" x14ac:dyDescent="0.25">
      <c r="A634" t="s">
        <v>1204</v>
      </c>
      <c r="B634" s="5" t="str">
        <f>VLOOKUP(I634,KeyValues!$J$2:$K$1401,2)</f>
        <v>Wingull Bow</v>
      </c>
      <c r="C634">
        <f t="shared" si="126"/>
        <v>2500</v>
      </c>
      <c r="D634">
        <f t="shared" si="127"/>
        <v>125</v>
      </c>
      <c r="E634">
        <f t="shared" si="128"/>
        <v>15</v>
      </c>
      <c r="F634" s="7" t="str">
        <f>VLOOKUP(E634,KeyValues!$A$2:$B1221,2)</f>
        <v>Specific Items</v>
      </c>
      <c r="G634">
        <f t="shared" si="129"/>
        <v>52</v>
      </c>
      <c r="H634" s="7" t="str">
        <f>VLOOKUP($G634,KeyValues!$S$2:$T$64,2)</f>
        <v>Tie</v>
      </c>
      <c r="I634">
        <f t="shared" si="130"/>
        <v>1205</v>
      </c>
      <c r="J634">
        <f t="shared" si="131"/>
        <v>0</v>
      </c>
      <c r="K634" s="8">
        <f>IF(OR($E634=9,$E634=5),VLOOKUP(J634,KeyValues!$D$2:$E$562,2),IF(AND($E634=14,NOT(VLOOKUP(J634,KeyValues!$D$2:$E$562,2) = 0)),"???",0))</f>
        <v>0</v>
      </c>
      <c r="L634">
        <f t="shared" si="132"/>
        <v>0</v>
      </c>
      <c r="M634">
        <f t="shared" si="133"/>
        <v>0</v>
      </c>
      <c r="N634">
        <f t="shared" si="134"/>
        <v>4</v>
      </c>
      <c r="O634">
        <f t="shared" si="135"/>
        <v>0</v>
      </c>
      <c r="P634">
        <f t="shared" si="136"/>
        <v>1</v>
      </c>
      <c r="Q634">
        <f t="shared" si="137"/>
        <v>0</v>
      </c>
      <c r="R634" t="str">
        <f t="shared" si="138"/>
        <v>00000001</v>
      </c>
      <c r="S634">
        <f t="shared" si="139"/>
        <v>1</v>
      </c>
    </row>
    <row r="635" spans="1:19" x14ac:dyDescent="0.25">
      <c r="A635" t="s">
        <v>1207</v>
      </c>
      <c r="B635" s="5" t="str">
        <f>VLOOKUP(I635,KeyValues!$J$2:$K$1401,2)</f>
        <v>Magical Bow</v>
      </c>
      <c r="C635">
        <f t="shared" si="126"/>
        <v>2500</v>
      </c>
      <c r="D635">
        <f t="shared" si="127"/>
        <v>125</v>
      </c>
      <c r="E635">
        <f t="shared" si="128"/>
        <v>15</v>
      </c>
      <c r="F635" s="7" t="str">
        <f>VLOOKUP(E635,KeyValues!$A$2:$B1224,2)</f>
        <v>Specific Items</v>
      </c>
      <c r="G635">
        <f t="shared" si="129"/>
        <v>52</v>
      </c>
      <c r="H635" s="7" t="str">
        <f>VLOOKUP($G635,KeyValues!$S$2:$T$64,2)</f>
        <v>Tie</v>
      </c>
      <c r="I635">
        <f t="shared" si="130"/>
        <v>1208</v>
      </c>
      <c r="J635">
        <f t="shared" si="131"/>
        <v>0</v>
      </c>
      <c r="K635" s="8">
        <f>IF(OR($E635=9,$E635=5),VLOOKUP(J635,KeyValues!$D$2:$E$562,2),IF(AND($E635=14,NOT(VLOOKUP(J635,KeyValues!$D$2:$E$562,2) = 0)),"???",0))</f>
        <v>0</v>
      </c>
      <c r="L635">
        <f t="shared" si="132"/>
        <v>0</v>
      </c>
      <c r="M635">
        <f t="shared" si="133"/>
        <v>0</v>
      </c>
      <c r="N635">
        <f t="shared" si="134"/>
        <v>4</v>
      </c>
      <c r="O635">
        <f t="shared" si="135"/>
        <v>0</v>
      </c>
      <c r="P635">
        <f t="shared" si="136"/>
        <v>1</v>
      </c>
      <c r="Q635">
        <f t="shared" si="137"/>
        <v>0</v>
      </c>
      <c r="R635" t="str">
        <f t="shared" si="138"/>
        <v>00000001</v>
      </c>
      <c r="S635">
        <f t="shared" si="139"/>
        <v>1</v>
      </c>
    </row>
    <row r="636" spans="1:19" x14ac:dyDescent="0.25">
      <c r="A636" t="s">
        <v>1210</v>
      </c>
      <c r="B636" s="5" t="str">
        <f>VLOOKUP(I636,KeyValues!$J$2:$K$1401,2)</f>
        <v>Blocking Bow</v>
      </c>
      <c r="C636">
        <f t="shared" si="126"/>
        <v>2500</v>
      </c>
      <c r="D636">
        <f t="shared" si="127"/>
        <v>125</v>
      </c>
      <c r="E636">
        <f t="shared" si="128"/>
        <v>15</v>
      </c>
      <c r="F636" s="7" t="str">
        <f>VLOOKUP(E636,KeyValues!$A$2:$B1227,2)</f>
        <v>Specific Items</v>
      </c>
      <c r="G636">
        <f t="shared" si="129"/>
        <v>52</v>
      </c>
      <c r="H636" s="7" t="str">
        <f>VLOOKUP($G636,KeyValues!$S$2:$T$64,2)</f>
        <v>Tie</v>
      </c>
      <c r="I636">
        <f t="shared" si="130"/>
        <v>1211</v>
      </c>
      <c r="J636">
        <f t="shared" si="131"/>
        <v>0</v>
      </c>
      <c r="K636" s="8">
        <f>IF(OR($E636=9,$E636=5),VLOOKUP(J636,KeyValues!$D$2:$E$562,2),IF(AND($E636=14,NOT(VLOOKUP(J636,KeyValues!$D$2:$E$562,2) = 0)),"???",0))</f>
        <v>0</v>
      </c>
      <c r="L636">
        <f t="shared" si="132"/>
        <v>0</v>
      </c>
      <c r="M636">
        <f t="shared" si="133"/>
        <v>0</v>
      </c>
      <c r="N636">
        <f t="shared" si="134"/>
        <v>4</v>
      </c>
      <c r="O636">
        <f t="shared" si="135"/>
        <v>0</v>
      </c>
      <c r="P636">
        <f t="shared" si="136"/>
        <v>1</v>
      </c>
      <c r="Q636">
        <f t="shared" si="137"/>
        <v>0</v>
      </c>
      <c r="R636" t="str">
        <f t="shared" si="138"/>
        <v>00000001</v>
      </c>
      <c r="S636">
        <f t="shared" si="139"/>
        <v>1</v>
      </c>
    </row>
    <row r="637" spans="1:19" x14ac:dyDescent="0.25">
      <c r="A637" t="s">
        <v>1211</v>
      </c>
      <c r="B637" s="5" t="str">
        <f>VLOOKUP(I637,KeyValues!$J$2:$K$1401,2)</f>
        <v>Mobile Bow</v>
      </c>
      <c r="C637">
        <f t="shared" si="126"/>
        <v>2500</v>
      </c>
      <c r="D637">
        <f t="shared" si="127"/>
        <v>125</v>
      </c>
      <c r="E637">
        <f t="shared" si="128"/>
        <v>15</v>
      </c>
      <c r="F637" s="7" t="str">
        <f>VLOOKUP(E637,KeyValues!$A$2:$B1228,2)</f>
        <v>Specific Items</v>
      </c>
      <c r="G637">
        <f t="shared" si="129"/>
        <v>52</v>
      </c>
      <c r="H637" s="7" t="str">
        <f>VLOOKUP($G637,KeyValues!$S$2:$T$64,2)</f>
        <v>Tie</v>
      </c>
      <c r="I637">
        <f t="shared" si="130"/>
        <v>1212</v>
      </c>
      <c r="J637">
        <f t="shared" si="131"/>
        <v>0</v>
      </c>
      <c r="K637" s="8">
        <f>IF(OR($E637=9,$E637=5),VLOOKUP(J637,KeyValues!$D$2:$E$562,2),IF(AND($E637=14,NOT(VLOOKUP(J637,KeyValues!$D$2:$E$562,2) = 0)),"???",0))</f>
        <v>0</v>
      </c>
      <c r="L637">
        <f t="shared" si="132"/>
        <v>0</v>
      </c>
      <c r="M637">
        <f t="shared" si="133"/>
        <v>0</v>
      </c>
      <c r="N637">
        <f t="shared" si="134"/>
        <v>4</v>
      </c>
      <c r="O637">
        <f t="shared" si="135"/>
        <v>0</v>
      </c>
      <c r="P637">
        <f t="shared" si="136"/>
        <v>1</v>
      </c>
      <c r="Q637">
        <f t="shared" si="137"/>
        <v>0</v>
      </c>
      <c r="R637" t="str">
        <f t="shared" si="138"/>
        <v>00000001</v>
      </c>
      <c r="S637">
        <f t="shared" si="139"/>
        <v>1</v>
      </c>
    </row>
    <row r="638" spans="1:19" x14ac:dyDescent="0.25">
      <c r="A638" t="s">
        <v>1212</v>
      </c>
      <c r="B638" s="5" t="str">
        <f>VLOOKUP(I638,KeyValues!$J$2:$K$1401,2)</f>
        <v>Thwart Bow</v>
      </c>
      <c r="C638">
        <f t="shared" si="126"/>
        <v>2500</v>
      </c>
      <c r="D638">
        <f t="shared" si="127"/>
        <v>125</v>
      </c>
      <c r="E638">
        <f t="shared" si="128"/>
        <v>15</v>
      </c>
      <c r="F638" s="7" t="str">
        <f>VLOOKUP(E638,KeyValues!$A$2:$B1229,2)</f>
        <v>Specific Items</v>
      </c>
      <c r="G638">
        <f t="shared" si="129"/>
        <v>52</v>
      </c>
      <c r="H638" s="7" t="str">
        <f>VLOOKUP($G638,KeyValues!$S$2:$T$64,2)</f>
        <v>Tie</v>
      </c>
      <c r="I638">
        <f t="shared" si="130"/>
        <v>1213</v>
      </c>
      <c r="J638">
        <f t="shared" si="131"/>
        <v>0</v>
      </c>
      <c r="K638" s="8">
        <f>IF(OR($E638=9,$E638=5),VLOOKUP(J638,KeyValues!$D$2:$E$562,2),IF(AND($E638=14,NOT(VLOOKUP(J638,KeyValues!$D$2:$E$562,2) = 0)),"???",0))</f>
        <v>0</v>
      </c>
      <c r="L638">
        <f t="shared" si="132"/>
        <v>0</v>
      </c>
      <c r="M638">
        <f t="shared" si="133"/>
        <v>0</v>
      </c>
      <c r="N638">
        <f t="shared" si="134"/>
        <v>4</v>
      </c>
      <c r="O638">
        <f t="shared" si="135"/>
        <v>0</v>
      </c>
      <c r="P638">
        <f t="shared" si="136"/>
        <v>1</v>
      </c>
      <c r="Q638">
        <f t="shared" si="137"/>
        <v>0</v>
      </c>
      <c r="R638" t="str">
        <f t="shared" si="138"/>
        <v>00000001</v>
      </c>
      <c r="S638">
        <f t="shared" si="139"/>
        <v>1</v>
      </c>
    </row>
    <row r="639" spans="1:19" x14ac:dyDescent="0.25">
      <c r="A639" t="s">
        <v>1230</v>
      </c>
      <c r="B639" s="5" t="str">
        <f>VLOOKUP(I639,KeyValues!$J$2:$K$1401,2)</f>
        <v>Intuit Bow</v>
      </c>
      <c r="C639">
        <f t="shared" si="126"/>
        <v>2500</v>
      </c>
      <c r="D639">
        <f t="shared" si="127"/>
        <v>125</v>
      </c>
      <c r="E639">
        <f t="shared" si="128"/>
        <v>15</v>
      </c>
      <c r="F639" s="7" t="str">
        <f>VLOOKUP(E639,KeyValues!$A$2:$B1247,2)</f>
        <v>Specific Items</v>
      </c>
      <c r="G639">
        <f t="shared" si="129"/>
        <v>52</v>
      </c>
      <c r="H639" s="7" t="str">
        <f>VLOOKUP($G639,KeyValues!$S$2:$T$64,2)</f>
        <v>Tie</v>
      </c>
      <c r="I639">
        <f t="shared" si="130"/>
        <v>1231</v>
      </c>
      <c r="J639">
        <f t="shared" si="131"/>
        <v>0</v>
      </c>
      <c r="K639" s="8">
        <f>IF(OR($E639=9,$E639=5),VLOOKUP(J639,KeyValues!$D$2:$E$562,2),IF(AND($E639=14,NOT(VLOOKUP(J639,KeyValues!$D$2:$E$562,2) = 0)),"???",0))</f>
        <v>0</v>
      </c>
      <c r="L639">
        <f t="shared" si="132"/>
        <v>0</v>
      </c>
      <c r="M639">
        <f t="shared" si="133"/>
        <v>0</v>
      </c>
      <c r="N639">
        <f t="shared" si="134"/>
        <v>4</v>
      </c>
      <c r="O639">
        <f t="shared" si="135"/>
        <v>0</v>
      </c>
      <c r="P639">
        <f t="shared" si="136"/>
        <v>1</v>
      </c>
      <c r="Q639">
        <f t="shared" si="137"/>
        <v>0</v>
      </c>
      <c r="R639" t="str">
        <f t="shared" si="138"/>
        <v>00000001</v>
      </c>
      <c r="S639">
        <f t="shared" si="139"/>
        <v>1</v>
      </c>
    </row>
    <row r="640" spans="1:19" x14ac:dyDescent="0.25">
      <c r="A640" t="s">
        <v>1235</v>
      </c>
      <c r="B640" s="5" t="str">
        <f>VLOOKUP(I640,KeyValues!$J$2:$K$1401,2)</f>
        <v>Evening Bow</v>
      </c>
      <c r="C640">
        <f t="shared" si="126"/>
        <v>2500</v>
      </c>
      <c r="D640">
        <f t="shared" si="127"/>
        <v>125</v>
      </c>
      <c r="E640">
        <f t="shared" si="128"/>
        <v>15</v>
      </c>
      <c r="F640" s="7" t="str">
        <f>VLOOKUP(E640,KeyValues!$A$2:$B1252,2)</f>
        <v>Specific Items</v>
      </c>
      <c r="G640">
        <f t="shared" si="129"/>
        <v>52</v>
      </c>
      <c r="H640" s="7" t="str">
        <f>VLOOKUP($G640,KeyValues!$S$2:$T$64,2)</f>
        <v>Tie</v>
      </c>
      <c r="I640">
        <f t="shared" si="130"/>
        <v>1236</v>
      </c>
      <c r="J640">
        <f t="shared" si="131"/>
        <v>0</v>
      </c>
      <c r="K640" s="8">
        <f>IF(OR($E640=9,$E640=5),VLOOKUP(J640,KeyValues!$D$2:$E$562,2),IF(AND($E640=14,NOT(VLOOKUP(J640,KeyValues!$D$2:$E$562,2) = 0)),"???",0))</f>
        <v>0</v>
      </c>
      <c r="L640">
        <f t="shared" si="132"/>
        <v>0</v>
      </c>
      <c r="M640">
        <f t="shared" si="133"/>
        <v>0</v>
      </c>
      <c r="N640">
        <f t="shared" si="134"/>
        <v>4</v>
      </c>
      <c r="O640">
        <f t="shared" si="135"/>
        <v>0</v>
      </c>
      <c r="P640">
        <f t="shared" si="136"/>
        <v>1</v>
      </c>
      <c r="Q640">
        <f t="shared" si="137"/>
        <v>0</v>
      </c>
      <c r="R640" t="str">
        <f t="shared" si="138"/>
        <v>00000001</v>
      </c>
      <c r="S640">
        <f t="shared" si="139"/>
        <v>1</v>
      </c>
    </row>
    <row r="641" spans="1:19" x14ac:dyDescent="0.25">
      <c r="A641" t="s">
        <v>1237</v>
      </c>
      <c r="B641" s="5" t="str">
        <f>VLOOKUP(I641,KeyValues!$J$2:$K$1401,2)</f>
        <v>Gulpin Bow</v>
      </c>
      <c r="C641">
        <f t="shared" si="126"/>
        <v>2500</v>
      </c>
      <c r="D641">
        <f t="shared" si="127"/>
        <v>125</v>
      </c>
      <c r="E641">
        <f t="shared" si="128"/>
        <v>15</v>
      </c>
      <c r="F641" s="7" t="str">
        <f>VLOOKUP(E641,KeyValues!$A$2:$B1254,2)</f>
        <v>Specific Items</v>
      </c>
      <c r="G641">
        <f t="shared" si="129"/>
        <v>52</v>
      </c>
      <c r="H641" s="7" t="str">
        <f>VLOOKUP($G641,KeyValues!$S$2:$T$64,2)</f>
        <v>Tie</v>
      </c>
      <c r="I641">
        <f t="shared" si="130"/>
        <v>1238</v>
      </c>
      <c r="J641">
        <f t="shared" si="131"/>
        <v>0</v>
      </c>
      <c r="K641" s="8">
        <f>IF(OR($E641=9,$E641=5),VLOOKUP(J641,KeyValues!$D$2:$E$562,2),IF(AND($E641=14,NOT(VLOOKUP(J641,KeyValues!$D$2:$E$562,2) = 0)),"???",0))</f>
        <v>0</v>
      </c>
      <c r="L641">
        <f t="shared" si="132"/>
        <v>0</v>
      </c>
      <c r="M641">
        <f t="shared" si="133"/>
        <v>0</v>
      </c>
      <c r="N641">
        <f t="shared" si="134"/>
        <v>4</v>
      </c>
      <c r="O641">
        <f t="shared" si="135"/>
        <v>0</v>
      </c>
      <c r="P641">
        <f t="shared" si="136"/>
        <v>1</v>
      </c>
      <c r="Q641">
        <f t="shared" si="137"/>
        <v>0</v>
      </c>
      <c r="R641" t="str">
        <f t="shared" si="138"/>
        <v>00000001</v>
      </c>
      <c r="S641">
        <f t="shared" si="139"/>
        <v>1</v>
      </c>
    </row>
    <row r="642" spans="1:19" x14ac:dyDescent="0.25">
      <c r="A642" t="s">
        <v>1240</v>
      </c>
      <c r="B642" s="5" t="str">
        <f>VLOOKUP(I642,KeyValues!$J$2:$K$1401,2)</f>
        <v>Vicious Bow</v>
      </c>
      <c r="C642">
        <f t="shared" ref="C642:C705" si="140">HEX2DEC(MID($A642,4,2)&amp;MID($A642,1,2))</f>
        <v>2500</v>
      </c>
      <c r="D642">
        <f t="shared" ref="D642:D705" si="141">HEX2DEC(MID($A642,10,2)&amp;MID($A642,7,2))</f>
        <v>125</v>
      </c>
      <c r="E642">
        <f t="shared" ref="E642:E705" si="142">HEX2DEC(MID($A642,13,2))</f>
        <v>15</v>
      </c>
      <c r="F642" s="7" t="str">
        <f>VLOOKUP(E642,KeyValues!$A$2:$B1257,2)</f>
        <v>Specific Items</v>
      </c>
      <c r="G642">
        <f t="shared" ref="G642:G705" si="143">HEX2DEC(MID($A642,16,2))</f>
        <v>52</v>
      </c>
      <c r="H642" s="7" t="str">
        <f>VLOOKUP($G642,KeyValues!$S$2:$T$64,2)</f>
        <v>Tie</v>
      </c>
      <c r="I642">
        <f t="shared" ref="I642:I705" si="144">HEX2DEC(MID($A642,22,2)&amp;MID($A642,19,2))</f>
        <v>1241</v>
      </c>
      <c r="J642">
        <f t="shared" ref="J642:J705" si="145">HEX2DEC(MID($A642,28,2)&amp;MID($A642,25,2))</f>
        <v>0</v>
      </c>
      <c r="K642" s="8">
        <f>IF(OR($E642=9,$E642=5),VLOOKUP(J642,KeyValues!$D$2:$E$562,2),IF(AND($E642=14,NOT(VLOOKUP(J642,KeyValues!$D$2:$E$562,2) = 0)),"???",0))</f>
        <v>0</v>
      </c>
      <c r="L642">
        <f t="shared" ref="L642:L705" si="146">HEX2DEC(MID($A642,31,2))</f>
        <v>0</v>
      </c>
      <c r="M642">
        <f t="shared" ref="M642:M705" si="147">HEX2DEC(MID($A642,34,2))</f>
        <v>0</v>
      </c>
      <c r="N642">
        <f t="shared" ref="N642:N705" si="148">HEX2DEC(MID($A642,37,2))</f>
        <v>4</v>
      </c>
      <c r="O642">
        <f t="shared" ref="O642:O705" si="149">HEX2DEC(MID($A642,40,2))</f>
        <v>0</v>
      </c>
      <c r="P642">
        <f t="shared" ref="P642:P705" si="150">HEX2DEC(MID($A642,43,2))</f>
        <v>1</v>
      </c>
      <c r="Q642">
        <f t="shared" ref="Q642:Q705" si="151">HEX2DEC(MID($A642,46,2))</f>
        <v>0</v>
      </c>
      <c r="R642" t="str">
        <f t="shared" ref="R642:R705" si="152">DEC2BIN(P642,8)</f>
        <v>00000001</v>
      </c>
      <c r="S642">
        <f t="shared" ref="S642:S705" si="153">VALUE(RIGHT(R642,1))</f>
        <v>1</v>
      </c>
    </row>
    <row r="643" spans="1:19" x14ac:dyDescent="0.25">
      <c r="A643" t="s">
        <v>1242</v>
      </c>
      <c r="B643" s="5" t="str">
        <f>VLOOKUP(I643,KeyValues!$J$2:$K$1401,2)</f>
        <v>Huge Bow</v>
      </c>
      <c r="C643">
        <f t="shared" si="140"/>
        <v>2500</v>
      </c>
      <c r="D643">
        <f t="shared" si="141"/>
        <v>125</v>
      </c>
      <c r="E643">
        <f t="shared" si="142"/>
        <v>15</v>
      </c>
      <c r="F643" s="7" t="str">
        <f>VLOOKUP(E643,KeyValues!$A$2:$B1259,2)</f>
        <v>Specific Items</v>
      </c>
      <c r="G643">
        <f t="shared" si="143"/>
        <v>52</v>
      </c>
      <c r="H643" s="7" t="str">
        <f>VLOOKUP($G643,KeyValues!$S$2:$T$64,2)</f>
        <v>Tie</v>
      </c>
      <c r="I643">
        <f t="shared" si="144"/>
        <v>1243</v>
      </c>
      <c r="J643">
        <f t="shared" si="145"/>
        <v>0</v>
      </c>
      <c r="K643" s="8">
        <f>IF(OR($E643=9,$E643=5),VLOOKUP(J643,KeyValues!$D$2:$E$562,2),IF(AND($E643=14,NOT(VLOOKUP(J643,KeyValues!$D$2:$E$562,2) = 0)),"???",0))</f>
        <v>0</v>
      </c>
      <c r="L643">
        <f t="shared" si="146"/>
        <v>0</v>
      </c>
      <c r="M643">
        <f t="shared" si="147"/>
        <v>0</v>
      </c>
      <c r="N643">
        <f t="shared" si="148"/>
        <v>4</v>
      </c>
      <c r="O643">
        <f t="shared" si="149"/>
        <v>0</v>
      </c>
      <c r="P643">
        <f t="shared" si="150"/>
        <v>1</v>
      </c>
      <c r="Q643">
        <f t="shared" si="151"/>
        <v>0</v>
      </c>
      <c r="R643" t="str">
        <f t="shared" si="152"/>
        <v>00000001</v>
      </c>
      <c r="S643">
        <f t="shared" si="153"/>
        <v>1</v>
      </c>
    </row>
    <row r="644" spans="1:19" x14ac:dyDescent="0.25">
      <c r="A644" t="s">
        <v>1243</v>
      </c>
      <c r="B644" s="5" t="str">
        <f>VLOOKUP(I644,KeyValues!$J$2:$K$1401,2)</f>
        <v>Numel Bow</v>
      </c>
      <c r="C644">
        <f t="shared" si="140"/>
        <v>2500</v>
      </c>
      <c r="D644">
        <f t="shared" si="141"/>
        <v>125</v>
      </c>
      <c r="E644">
        <f t="shared" si="142"/>
        <v>15</v>
      </c>
      <c r="F644" s="7" t="str">
        <f>VLOOKUP(E644,KeyValues!$A$2:$B1260,2)</f>
        <v>Specific Items</v>
      </c>
      <c r="G644">
        <f t="shared" si="143"/>
        <v>52</v>
      </c>
      <c r="H644" s="7" t="str">
        <f>VLOOKUP($G644,KeyValues!$S$2:$T$64,2)</f>
        <v>Tie</v>
      </c>
      <c r="I644">
        <f t="shared" si="144"/>
        <v>1244</v>
      </c>
      <c r="J644">
        <f t="shared" si="145"/>
        <v>0</v>
      </c>
      <c r="K644" s="8">
        <f>IF(OR($E644=9,$E644=5),VLOOKUP(J644,KeyValues!$D$2:$E$562,2),IF(AND($E644=14,NOT(VLOOKUP(J644,KeyValues!$D$2:$E$562,2) = 0)),"???",0))</f>
        <v>0</v>
      </c>
      <c r="L644">
        <f t="shared" si="146"/>
        <v>0</v>
      </c>
      <c r="M644">
        <f t="shared" si="147"/>
        <v>0</v>
      </c>
      <c r="N644">
        <f t="shared" si="148"/>
        <v>4</v>
      </c>
      <c r="O644">
        <f t="shared" si="149"/>
        <v>0</v>
      </c>
      <c r="P644">
        <f t="shared" si="150"/>
        <v>1</v>
      </c>
      <c r="Q644">
        <f t="shared" si="151"/>
        <v>0</v>
      </c>
      <c r="R644" t="str">
        <f t="shared" si="152"/>
        <v>00000001</v>
      </c>
      <c r="S644">
        <f t="shared" si="153"/>
        <v>1</v>
      </c>
    </row>
    <row r="645" spans="1:19" x14ac:dyDescent="0.25">
      <c r="A645" t="s">
        <v>1246</v>
      </c>
      <c r="B645" s="5" t="str">
        <f>VLOOKUP(I645,KeyValues!$J$2:$K$1401,2)</f>
        <v>Spring Bow</v>
      </c>
      <c r="C645">
        <f t="shared" si="140"/>
        <v>2500</v>
      </c>
      <c r="D645">
        <f t="shared" si="141"/>
        <v>125</v>
      </c>
      <c r="E645">
        <f t="shared" si="142"/>
        <v>15</v>
      </c>
      <c r="F645" s="7" t="str">
        <f>VLOOKUP(E645,KeyValues!$A$2:$B1263,2)</f>
        <v>Specific Items</v>
      </c>
      <c r="G645">
        <f t="shared" si="143"/>
        <v>52</v>
      </c>
      <c r="H645" s="7" t="str">
        <f>VLOOKUP($G645,KeyValues!$S$2:$T$64,2)</f>
        <v>Tie</v>
      </c>
      <c r="I645">
        <f t="shared" si="144"/>
        <v>1247</v>
      </c>
      <c r="J645">
        <f t="shared" si="145"/>
        <v>0</v>
      </c>
      <c r="K645" s="8">
        <f>IF(OR($E645=9,$E645=5),VLOOKUP(J645,KeyValues!$D$2:$E$562,2),IF(AND($E645=14,NOT(VLOOKUP(J645,KeyValues!$D$2:$E$562,2) = 0)),"???",0))</f>
        <v>0</v>
      </c>
      <c r="L645">
        <f t="shared" si="146"/>
        <v>0</v>
      </c>
      <c r="M645">
        <f t="shared" si="147"/>
        <v>0</v>
      </c>
      <c r="N645">
        <f t="shared" si="148"/>
        <v>4</v>
      </c>
      <c r="O645">
        <f t="shared" si="149"/>
        <v>0</v>
      </c>
      <c r="P645">
        <f t="shared" si="150"/>
        <v>1</v>
      </c>
      <c r="Q645">
        <f t="shared" si="151"/>
        <v>0</v>
      </c>
      <c r="R645" t="str">
        <f t="shared" si="152"/>
        <v>00000001</v>
      </c>
      <c r="S645">
        <f t="shared" si="153"/>
        <v>1</v>
      </c>
    </row>
    <row r="646" spans="1:19" x14ac:dyDescent="0.25">
      <c r="A646" t="s">
        <v>1248</v>
      </c>
      <c r="B646" s="5" t="str">
        <f>VLOOKUP(I646,KeyValues!$J$2:$K$1401,2)</f>
        <v>Hula Bow</v>
      </c>
      <c r="C646">
        <f t="shared" si="140"/>
        <v>2500</v>
      </c>
      <c r="D646">
        <f t="shared" si="141"/>
        <v>125</v>
      </c>
      <c r="E646">
        <f t="shared" si="142"/>
        <v>15</v>
      </c>
      <c r="F646" s="7" t="str">
        <f>VLOOKUP(E646,KeyValues!$A$2:$B1265,2)</f>
        <v>Specific Items</v>
      </c>
      <c r="G646">
        <f t="shared" si="143"/>
        <v>52</v>
      </c>
      <c r="H646" s="7" t="str">
        <f>VLOOKUP($G646,KeyValues!$S$2:$T$64,2)</f>
        <v>Tie</v>
      </c>
      <c r="I646">
        <f t="shared" si="144"/>
        <v>1249</v>
      </c>
      <c r="J646">
        <f t="shared" si="145"/>
        <v>0</v>
      </c>
      <c r="K646" s="8">
        <f>IF(OR($E646=9,$E646=5),VLOOKUP(J646,KeyValues!$D$2:$E$562,2),IF(AND($E646=14,NOT(VLOOKUP(J646,KeyValues!$D$2:$E$562,2) = 0)),"???",0))</f>
        <v>0</v>
      </c>
      <c r="L646">
        <f t="shared" si="146"/>
        <v>0</v>
      </c>
      <c r="M646">
        <f t="shared" si="147"/>
        <v>0</v>
      </c>
      <c r="N646">
        <f t="shared" si="148"/>
        <v>4</v>
      </c>
      <c r="O646">
        <f t="shared" si="149"/>
        <v>0</v>
      </c>
      <c r="P646">
        <f t="shared" si="150"/>
        <v>1</v>
      </c>
      <c r="Q646">
        <f t="shared" si="151"/>
        <v>0</v>
      </c>
      <c r="R646" t="str">
        <f t="shared" si="152"/>
        <v>00000001</v>
      </c>
      <c r="S646">
        <f t="shared" si="153"/>
        <v>1</v>
      </c>
    </row>
    <row r="647" spans="1:19" x14ac:dyDescent="0.25">
      <c r="A647" t="s">
        <v>1249</v>
      </c>
      <c r="B647" s="5" t="str">
        <f>VLOOKUP(I647,KeyValues!$J$2:$K$1401,2)</f>
        <v>Desert Bow</v>
      </c>
      <c r="C647">
        <f t="shared" si="140"/>
        <v>2500</v>
      </c>
      <c r="D647">
        <f t="shared" si="141"/>
        <v>125</v>
      </c>
      <c r="E647">
        <f t="shared" si="142"/>
        <v>15</v>
      </c>
      <c r="F647" s="7" t="str">
        <f>VLOOKUP(E647,KeyValues!$A$2:$B1266,2)</f>
        <v>Specific Items</v>
      </c>
      <c r="G647">
        <f t="shared" si="143"/>
        <v>52</v>
      </c>
      <c r="H647" s="7" t="str">
        <f>VLOOKUP($G647,KeyValues!$S$2:$T$64,2)</f>
        <v>Tie</v>
      </c>
      <c r="I647">
        <f t="shared" si="144"/>
        <v>1250</v>
      </c>
      <c r="J647">
        <f t="shared" si="145"/>
        <v>0</v>
      </c>
      <c r="K647" s="8">
        <f>IF(OR($E647=9,$E647=5),VLOOKUP(J647,KeyValues!$D$2:$E$562,2),IF(AND($E647=14,NOT(VLOOKUP(J647,KeyValues!$D$2:$E$562,2) = 0)),"???",0))</f>
        <v>0</v>
      </c>
      <c r="L647">
        <f t="shared" si="146"/>
        <v>0</v>
      </c>
      <c r="M647">
        <f t="shared" si="147"/>
        <v>0</v>
      </c>
      <c r="N647">
        <f t="shared" si="148"/>
        <v>4</v>
      </c>
      <c r="O647">
        <f t="shared" si="149"/>
        <v>0</v>
      </c>
      <c r="P647">
        <f t="shared" si="150"/>
        <v>1</v>
      </c>
      <c r="Q647">
        <f t="shared" si="151"/>
        <v>0</v>
      </c>
      <c r="R647" t="str">
        <f t="shared" si="152"/>
        <v>00000001</v>
      </c>
      <c r="S647">
        <f t="shared" si="153"/>
        <v>1</v>
      </c>
    </row>
    <row r="648" spans="1:19" x14ac:dyDescent="0.25">
      <c r="A648" t="s">
        <v>1254</v>
      </c>
      <c r="B648" s="5" t="str">
        <f>VLOOKUP(I648,KeyValues!$J$2:$K$1401,2)</f>
        <v>Tuft Bow</v>
      </c>
      <c r="C648">
        <f t="shared" si="140"/>
        <v>2500</v>
      </c>
      <c r="D648">
        <f t="shared" si="141"/>
        <v>125</v>
      </c>
      <c r="E648">
        <f t="shared" si="142"/>
        <v>15</v>
      </c>
      <c r="F648" s="7" t="str">
        <f>VLOOKUP(E648,KeyValues!$A$2:$B1271,2)</f>
        <v>Specific Items</v>
      </c>
      <c r="G648">
        <f t="shared" si="143"/>
        <v>52</v>
      </c>
      <c r="H648" s="7" t="str">
        <f>VLOOKUP($G648,KeyValues!$S$2:$T$64,2)</f>
        <v>Tie</v>
      </c>
      <c r="I648">
        <f t="shared" si="144"/>
        <v>1255</v>
      </c>
      <c r="J648">
        <f t="shared" si="145"/>
        <v>0</v>
      </c>
      <c r="K648" s="8">
        <f>IF(OR($E648=9,$E648=5),VLOOKUP(J648,KeyValues!$D$2:$E$562,2),IF(AND($E648=14,NOT(VLOOKUP(J648,KeyValues!$D$2:$E$562,2) = 0)),"???",0))</f>
        <v>0</v>
      </c>
      <c r="L648">
        <f t="shared" si="146"/>
        <v>0</v>
      </c>
      <c r="M648">
        <f t="shared" si="147"/>
        <v>0</v>
      </c>
      <c r="N648">
        <f t="shared" si="148"/>
        <v>4</v>
      </c>
      <c r="O648">
        <f t="shared" si="149"/>
        <v>0</v>
      </c>
      <c r="P648">
        <f t="shared" si="150"/>
        <v>1</v>
      </c>
      <c r="Q648">
        <f t="shared" si="151"/>
        <v>0</v>
      </c>
      <c r="R648" t="str">
        <f t="shared" si="152"/>
        <v>00000001</v>
      </c>
      <c r="S648">
        <f t="shared" si="153"/>
        <v>1</v>
      </c>
    </row>
    <row r="649" spans="1:19" x14ac:dyDescent="0.25">
      <c r="A649" t="s">
        <v>1257</v>
      </c>
      <c r="B649" s="5" t="str">
        <f>VLOOKUP(I649,KeyValues!$J$2:$K$1401,2)</f>
        <v>Seviper Bow</v>
      </c>
      <c r="C649">
        <f t="shared" si="140"/>
        <v>2500</v>
      </c>
      <c r="D649">
        <f t="shared" si="141"/>
        <v>125</v>
      </c>
      <c r="E649">
        <f t="shared" si="142"/>
        <v>15</v>
      </c>
      <c r="F649" s="7" t="str">
        <f>VLOOKUP(E649,KeyValues!$A$2:$B1274,2)</f>
        <v>Specific Items</v>
      </c>
      <c r="G649">
        <f t="shared" si="143"/>
        <v>52</v>
      </c>
      <c r="H649" s="7" t="str">
        <f>VLOOKUP($G649,KeyValues!$S$2:$T$64,2)</f>
        <v>Tie</v>
      </c>
      <c r="I649">
        <f t="shared" si="144"/>
        <v>1258</v>
      </c>
      <c r="J649">
        <f t="shared" si="145"/>
        <v>0</v>
      </c>
      <c r="K649" s="8">
        <f>IF(OR($E649=9,$E649=5),VLOOKUP(J649,KeyValues!$D$2:$E$562,2),IF(AND($E649=14,NOT(VLOOKUP(J649,KeyValues!$D$2:$E$562,2) = 0)),"???",0))</f>
        <v>0</v>
      </c>
      <c r="L649">
        <f t="shared" si="146"/>
        <v>0</v>
      </c>
      <c r="M649">
        <f t="shared" si="147"/>
        <v>0</v>
      </c>
      <c r="N649">
        <f t="shared" si="148"/>
        <v>4</v>
      </c>
      <c r="O649">
        <f t="shared" si="149"/>
        <v>0</v>
      </c>
      <c r="P649">
        <f t="shared" si="150"/>
        <v>1</v>
      </c>
      <c r="Q649">
        <f t="shared" si="151"/>
        <v>0</v>
      </c>
      <c r="R649" t="str">
        <f t="shared" si="152"/>
        <v>00000001</v>
      </c>
      <c r="S649">
        <f t="shared" si="153"/>
        <v>1</v>
      </c>
    </row>
    <row r="650" spans="1:19" x14ac:dyDescent="0.25">
      <c r="A650" t="s">
        <v>1259</v>
      </c>
      <c r="B650" s="5" t="str">
        <f>VLOOKUP(I650,KeyValues!$J$2:$K$1401,2)</f>
        <v>Solrock Bow</v>
      </c>
      <c r="C650">
        <f t="shared" si="140"/>
        <v>2500</v>
      </c>
      <c r="D650">
        <f t="shared" si="141"/>
        <v>125</v>
      </c>
      <c r="E650">
        <f t="shared" si="142"/>
        <v>15</v>
      </c>
      <c r="F650" s="7" t="str">
        <f>VLOOKUP(E650,KeyValues!$A$2:$B1276,2)</f>
        <v>Specific Items</v>
      </c>
      <c r="G650">
        <f t="shared" si="143"/>
        <v>52</v>
      </c>
      <c r="H650" s="7" t="str">
        <f>VLOOKUP($G650,KeyValues!$S$2:$T$64,2)</f>
        <v>Tie</v>
      </c>
      <c r="I650">
        <f t="shared" si="144"/>
        <v>1260</v>
      </c>
      <c r="J650">
        <f t="shared" si="145"/>
        <v>0</v>
      </c>
      <c r="K650" s="8">
        <f>IF(OR($E650=9,$E650=5),VLOOKUP(J650,KeyValues!$D$2:$E$562,2),IF(AND($E650=14,NOT(VLOOKUP(J650,KeyValues!$D$2:$E$562,2) = 0)),"???",0))</f>
        <v>0</v>
      </c>
      <c r="L650">
        <f t="shared" si="146"/>
        <v>0</v>
      </c>
      <c r="M650">
        <f t="shared" si="147"/>
        <v>0</v>
      </c>
      <c r="N650">
        <f t="shared" si="148"/>
        <v>4</v>
      </c>
      <c r="O650">
        <f t="shared" si="149"/>
        <v>0</v>
      </c>
      <c r="P650">
        <f t="shared" si="150"/>
        <v>1</v>
      </c>
      <c r="Q650">
        <f t="shared" si="151"/>
        <v>0</v>
      </c>
      <c r="R650" t="str">
        <f t="shared" si="152"/>
        <v>00000001</v>
      </c>
      <c r="S650">
        <f t="shared" si="153"/>
        <v>1</v>
      </c>
    </row>
    <row r="651" spans="1:19" x14ac:dyDescent="0.25">
      <c r="A651" t="s">
        <v>1261</v>
      </c>
      <c r="B651" s="5" t="str">
        <f>VLOOKUP(I651,KeyValues!$J$2:$K$1401,2)</f>
        <v>Whiscash Bow</v>
      </c>
      <c r="C651">
        <f t="shared" si="140"/>
        <v>2500</v>
      </c>
      <c r="D651">
        <f t="shared" si="141"/>
        <v>125</v>
      </c>
      <c r="E651">
        <f t="shared" si="142"/>
        <v>15</v>
      </c>
      <c r="F651" s="7" t="str">
        <f>VLOOKUP(E651,KeyValues!$A$2:$B1278,2)</f>
        <v>Specific Items</v>
      </c>
      <c r="G651">
        <f t="shared" si="143"/>
        <v>52</v>
      </c>
      <c r="H651" s="7" t="str">
        <f>VLOOKUP($G651,KeyValues!$S$2:$T$64,2)</f>
        <v>Tie</v>
      </c>
      <c r="I651">
        <f t="shared" si="144"/>
        <v>1262</v>
      </c>
      <c r="J651">
        <f t="shared" si="145"/>
        <v>0</v>
      </c>
      <c r="K651" s="8">
        <f>IF(OR($E651=9,$E651=5),VLOOKUP(J651,KeyValues!$D$2:$E$562,2),IF(AND($E651=14,NOT(VLOOKUP(J651,KeyValues!$D$2:$E$562,2) = 0)),"???",0))</f>
        <v>0</v>
      </c>
      <c r="L651">
        <f t="shared" si="146"/>
        <v>0</v>
      </c>
      <c r="M651">
        <f t="shared" si="147"/>
        <v>0</v>
      </c>
      <c r="N651">
        <f t="shared" si="148"/>
        <v>4</v>
      </c>
      <c r="O651">
        <f t="shared" si="149"/>
        <v>0</v>
      </c>
      <c r="P651">
        <f t="shared" si="150"/>
        <v>1</v>
      </c>
      <c r="Q651">
        <f t="shared" si="151"/>
        <v>0</v>
      </c>
      <c r="R651" t="str">
        <f t="shared" si="152"/>
        <v>00000001</v>
      </c>
      <c r="S651">
        <f t="shared" si="153"/>
        <v>1</v>
      </c>
    </row>
    <row r="652" spans="1:19" x14ac:dyDescent="0.25">
      <c r="A652" t="s">
        <v>1267</v>
      </c>
      <c r="B652" s="5" t="str">
        <f>VLOOKUP(I652,KeyValues!$J$2:$K$1401,2)</f>
        <v>Cradily Bow</v>
      </c>
      <c r="C652">
        <f t="shared" si="140"/>
        <v>2500</v>
      </c>
      <c r="D652">
        <f t="shared" si="141"/>
        <v>125</v>
      </c>
      <c r="E652">
        <f t="shared" si="142"/>
        <v>15</v>
      </c>
      <c r="F652" s="7" t="str">
        <f>VLOOKUP(E652,KeyValues!$A$2:$B1284,2)</f>
        <v>Specific Items</v>
      </c>
      <c r="G652">
        <f t="shared" si="143"/>
        <v>52</v>
      </c>
      <c r="H652" s="7" t="str">
        <f>VLOOKUP($G652,KeyValues!$S$2:$T$64,2)</f>
        <v>Tie</v>
      </c>
      <c r="I652">
        <f t="shared" si="144"/>
        <v>1268</v>
      </c>
      <c r="J652">
        <f t="shared" si="145"/>
        <v>0</v>
      </c>
      <c r="K652" s="8">
        <f>IF(OR($E652=9,$E652=5),VLOOKUP(J652,KeyValues!$D$2:$E$562,2),IF(AND($E652=14,NOT(VLOOKUP(J652,KeyValues!$D$2:$E$562,2) = 0)),"???",0))</f>
        <v>0</v>
      </c>
      <c r="L652">
        <f t="shared" si="146"/>
        <v>0</v>
      </c>
      <c r="M652">
        <f t="shared" si="147"/>
        <v>0</v>
      </c>
      <c r="N652">
        <f t="shared" si="148"/>
        <v>4</v>
      </c>
      <c r="O652">
        <f t="shared" si="149"/>
        <v>0</v>
      </c>
      <c r="P652">
        <f t="shared" si="150"/>
        <v>1</v>
      </c>
      <c r="Q652">
        <f t="shared" si="151"/>
        <v>0</v>
      </c>
      <c r="R652" t="str">
        <f t="shared" si="152"/>
        <v>00000001</v>
      </c>
      <c r="S652">
        <f t="shared" si="153"/>
        <v>1</v>
      </c>
    </row>
    <row r="653" spans="1:19" x14ac:dyDescent="0.25">
      <c r="A653" t="s">
        <v>1276</v>
      </c>
      <c r="B653" s="5" t="str">
        <f>VLOOKUP(I653,KeyValues!$J$2:$K$1401,2)</f>
        <v>Illusion Bow</v>
      </c>
      <c r="C653">
        <f t="shared" si="140"/>
        <v>2500</v>
      </c>
      <c r="D653">
        <f t="shared" si="141"/>
        <v>125</v>
      </c>
      <c r="E653">
        <f t="shared" si="142"/>
        <v>15</v>
      </c>
      <c r="F653" s="7" t="str">
        <f>VLOOKUP(E653,KeyValues!$A$2:$B1293,2)</f>
        <v>Specific Items</v>
      </c>
      <c r="G653">
        <f t="shared" si="143"/>
        <v>52</v>
      </c>
      <c r="H653" s="7" t="str">
        <f>VLOOKUP($G653,KeyValues!$S$2:$T$64,2)</f>
        <v>Tie</v>
      </c>
      <c r="I653">
        <f t="shared" si="144"/>
        <v>1277</v>
      </c>
      <c r="J653">
        <f t="shared" si="145"/>
        <v>0</v>
      </c>
      <c r="K653" s="8">
        <f>IF(OR($E653=9,$E653=5),VLOOKUP(J653,KeyValues!$D$2:$E$562,2),IF(AND($E653=14,NOT(VLOOKUP(J653,KeyValues!$D$2:$E$562,2) = 0)),"???",0))</f>
        <v>0</v>
      </c>
      <c r="L653">
        <f t="shared" si="146"/>
        <v>0</v>
      </c>
      <c r="M653">
        <f t="shared" si="147"/>
        <v>0</v>
      </c>
      <c r="N653">
        <f t="shared" si="148"/>
        <v>4</v>
      </c>
      <c r="O653">
        <f t="shared" si="149"/>
        <v>0</v>
      </c>
      <c r="P653">
        <f t="shared" si="150"/>
        <v>1</v>
      </c>
      <c r="Q653">
        <f t="shared" si="151"/>
        <v>0</v>
      </c>
      <c r="R653" t="str">
        <f t="shared" si="152"/>
        <v>00000001</v>
      </c>
      <c r="S653">
        <f t="shared" si="153"/>
        <v>1</v>
      </c>
    </row>
    <row r="654" spans="1:19" x14ac:dyDescent="0.25">
      <c r="A654" t="s">
        <v>1277</v>
      </c>
      <c r="B654" s="5" t="str">
        <f>VLOOKUP(I654,KeyValues!$J$2:$K$1401,2)</f>
        <v>Tropius Bow</v>
      </c>
      <c r="C654">
        <f t="shared" si="140"/>
        <v>2500</v>
      </c>
      <c r="D654">
        <f t="shared" si="141"/>
        <v>125</v>
      </c>
      <c r="E654">
        <f t="shared" si="142"/>
        <v>15</v>
      </c>
      <c r="F654" s="7" t="str">
        <f>VLOOKUP(E654,KeyValues!$A$2:$B1294,2)</f>
        <v>Specific Items</v>
      </c>
      <c r="G654">
        <f t="shared" si="143"/>
        <v>52</v>
      </c>
      <c r="H654" s="7" t="str">
        <f>VLOOKUP($G654,KeyValues!$S$2:$T$64,2)</f>
        <v>Tie</v>
      </c>
      <c r="I654">
        <f t="shared" si="144"/>
        <v>1278</v>
      </c>
      <c r="J654">
        <f t="shared" si="145"/>
        <v>0</v>
      </c>
      <c r="K654" s="8">
        <f>IF(OR($E654=9,$E654=5),VLOOKUP(J654,KeyValues!$D$2:$E$562,2),IF(AND($E654=14,NOT(VLOOKUP(J654,KeyValues!$D$2:$E$562,2) = 0)),"???",0))</f>
        <v>0</v>
      </c>
      <c r="L654">
        <f t="shared" si="146"/>
        <v>0</v>
      </c>
      <c r="M654">
        <f t="shared" si="147"/>
        <v>0</v>
      </c>
      <c r="N654">
        <f t="shared" si="148"/>
        <v>4</v>
      </c>
      <c r="O654">
        <f t="shared" si="149"/>
        <v>0</v>
      </c>
      <c r="P654">
        <f t="shared" si="150"/>
        <v>1</v>
      </c>
      <c r="Q654">
        <f t="shared" si="151"/>
        <v>0</v>
      </c>
      <c r="R654" t="str">
        <f t="shared" si="152"/>
        <v>00000001</v>
      </c>
      <c r="S654">
        <f t="shared" si="153"/>
        <v>1</v>
      </c>
    </row>
    <row r="655" spans="1:19" x14ac:dyDescent="0.25">
      <c r="A655" t="s">
        <v>1282</v>
      </c>
      <c r="B655" s="5" t="str">
        <f>VLOOKUP(I655,KeyValues!$J$2:$K$1401,2)</f>
        <v>Sleet Bow</v>
      </c>
      <c r="C655">
        <f t="shared" si="140"/>
        <v>2500</v>
      </c>
      <c r="D655">
        <f t="shared" si="141"/>
        <v>125</v>
      </c>
      <c r="E655">
        <f t="shared" si="142"/>
        <v>15</v>
      </c>
      <c r="F655" s="7" t="str">
        <f>VLOOKUP(E655,KeyValues!$A$2:$B1299,2)</f>
        <v>Specific Items</v>
      </c>
      <c r="G655">
        <f t="shared" si="143"/>
        <v>52</v>
      </c>
      <c r="H655" s="7" t="str">
        <f>VLOOKUP($G655,KeyValues!$S$2:$T$64,2)</f>
        <v>Tie</v>
      </c>
      <c r="I655">
        <f t="shared" si="144"/>
        <v>1283</v>
      </c>
      <c r="J655">
        <f t="shared" si="145"/>
        <v>0</v>
      </c>
      <c r="K655" s="8">
        <f>IF(OR($E655=9,$E655=5),VLOOKUP(J655,KeyValues!$D$2:$E$562,2),IF(AND($E655=14,NOT(VLOOKUP(J655,KeyValues!$D$2:$E$562,2) = 0)),"???",0))</f>
        <v>0</v>
      </c>
      <c r="L655">
        <f t="shared" si="146"/>
        <v>0</v>
      </c>
      <c r="M655">
        <f t="shared" si="147"/>
        <v>0</v>
      </c>
      <c r="N655">
        <f t="shared" si="148"/>
        <v>4</v>
      </c>
      <c r="O655">
        <f t="shared" si="149"/>
        <v>0</v>
      </c>
      <c r="P655">
        <f t="shared" si="150"/>
        <v>1</v>
      </c>
      <c r="Q655">
        <f t="shared" si="151"/>
        <v>0</v>
      </c>
      <c r="R655" t="str">
        <f t="shared" si="152"/>
        <v>00000001</v>
      </c>
      <c r="S655">
        <f t="shared" si="153"/>
        <v>1</v>
      </c>
    </row>
    <row r="656" spans="1:19" x14ac:dyDescent="0.25">
      <c r="A656" t="s">
        <v>1291</v>
      </c>
      <c r="B656" s="5" t="str">
        <f>VLOOKUP(I656,KeyValues!$J$2:$K$1401,2)</f>
        <v>Outlast Bow</v>
      </c>
      <c r="C656">
        <f t="shared" si="140"/>
        <v>2500</v>
      </c>
      <c r="D656">
        <f t="shared" si="141"/>
        <v>125</v>
      </c>
      <c r="E656">
        <f t="shared" si="142"/>
        <v>15</v>
      </c>
      <c r="F656" s="7" t="str">
        <f>VLOOKUP(E656,KeyValues!$A$2:$B1308,2)</f>
        <v>Specific Items</v>
      </c>
      <c r="G656">
        <f t="shared" si="143"/>
        <v>52</v>
      </c>
      <c r="H656" s="7" t="str">
        <f>VLOOKUP($G656,KeyValues!$S$2:$T$64,2)</f>
        <v>Tie</v>
      </c>
      <c r="I656">
        <f t="shared" si="144"/>
        <v>1292</v>
      </c>
      <c r="J656">
        <f t="shared" si="145"/>
        <v>0</v>
      </c>
      <c r="K656" s="8">
        <f>IF(OR($E656=9,$E656=5),VLOOKUP(J656,KeyValues!$D$2:$E$562,2),IF(AND($E656=14,NOT(VLOOKUP(J656,KeyValues!$D$2:$E$562,2) = 0)),"???",0))</f>
        <v>0</v>
      </c>
      <c r="L656">
        <f t="shared" si="146"/>
        <v>0</v>
      </c>
      <c r="M656">
        <f t="shared" si="147"/>
        <v>0</v>
      </c>
      <c r="N656">
        <f t="shared" si="148"/>
        <v>4</v>
      </c>
      <c r="O656">
        <f t="shared" si="149"/>
        <v>0</v>
      </c>
      <c r="P656">
        <f t="shared" si="150"/>
        <v>1</v>
      </c>
      <c r="Q656">
        <f t="shared" si="151"/>
        <v>0</v>
      </c>
      <c r="R656" t="str">
        <f t="shared" si="152"/>
        <v>00000001</v>
      </c>
      <c r="S656">
        <f t="shared" si="153"/>
        <v>1</v>
      </c>
    </row>
    <row r="657" spans="1:19" x14ac:dyDescent="0.25">
      <c r="A657" t="s">
        <v>1296</v>
      </c>
      <c r="B657" s="5" t="str">
        <f>VLOOKUP(I657,KeyValues!$J$2:$K$1401,2)</f>
        <v>Starly Bow</v>
      </c>
      <c r="C657">
        <f t="shared" si="140"/>
        <v>2500</v>
      </c>
      <c r="D657">
        <f t="shared" si="141"/>
        <v>125</v>
      </c>
      <c r="E657">
        <f t="shared" si="142"/>
        <v>15</v>
      </c>
      <c r="F657" s="7" t="str">
        <f>VLOOKUP(E657,KeyValues!$A$2:$B1313,2)</f>
        <v>Specific Items</v>
      </c>
      <c r="G657">
        <f t="shared" si="143"/>
        <v>52</v>
      </c>
      <c r="H657" s="7" t="str">
        <f>VLOOKUP($G657,KeyValues!$S$2:$T$64,2)</f>
        <v>Tie</v>
      </c>
      <c r="I657">
        <f t="shared" si="144"/>
        <v>1297</v>
      </c>
      <c r="J657">
        <f t="shared" si="145"/>
        <v>0</v>
      </c>
      <c r="K657" s="8">
        <f>IF(OR($E657=9,$E657=5),VLOOKUP(J657,KeyValues!$D$2:$E$562,2),IF(AND($E657=14,NOT(VLOOKUP(J657,KeyValues!$D$2:$E$562,2) = 0)),"???",0))</f>
        <v>0</v>
      </c>
      <c r="L657">
        <f t="shared" si="146"/>
        <v>0</v>
      </c>
      <c r="M657">
        <f t="shared" si="147"/>
        <v>0</v>
      </c>
      <c r="N657">
        <f t="shared" si="148"/>
        <v>4</v>
      </c>
      <c r="O657">
        <f t="shared" si="149"/>
        <v>0</v>
      </c>
      <c r="P657">
        <f t="shared" si="150"/>
        <v>1</v>
      </c>
      <c r="Q657">
        <f t="shared" si="151"/>
        <v>0</v>
      </c>
      <c r="R657" t="str">
        <f t="shared" si="152"/>
        <v>00000001</v>
      </c>
      <c r="S657">
        <f t="shared" si="153"/>
        <v>1</v>
      </c>
    </row>
    <row r="658" spans="1:19" x14ac:dyDescent="0.25">
      <c r="A658" t="s">
        <v>1299</v>
      </c>
      <c r="B658" s="5" t="str">
        <f>VLOOKUP(I658,KeyValues!$J$2:$K$1401,2)</f>
        <v>Still Bow</v>
      </c>
      <c r="C658">
        <f t="shared" si="140"/>
        <v>2500</v>
      </c>
      <c r="D658">
        <f t="shared" si="141"/>
        <v>125</v>
      </c>
      <c r="E658">
        <f t="shared" si="142"/>
        <v>15</v>
      </c>
      <c r="F658" s="7" t="str">
        <f>VLOOKUP(E658,KeyValues!$A$2:$B1316,2)</f>
        <v>Specific Items</v>
      </c>
      <c r="G658">
        <f t="shared" si="143"/>
        <v>52</v>
      </c>
      <c r="H658" s="7" t="str">
        <f>VLOOKUP($G658,KeyValues!$S$2:$T$64,2)</f>
        <v>Tie</v>
      </c>
      <c r="I658">
        <f t="shared" si="144"/>
        <v>1300</v>
      </c>
      <c r="J658">
        <f t="shared" si="145"/>
        <v>0</v>
      </c>
      <c r="K658" s="8">
        <f>IF(OR($E658=9,$E658=5),VLOOKUP(J658,KeyValues!$D$2:$E$562,2),IF(AND($E658=14,NOT(VLOOKUP(J658,KeyValues!$D$2:$E$562,2) = 0)),"???",0))</f>
        <v>0</v>
      </c>
      <c r="L658">
        <f t="shared" si="146"/>
        <v>0</v>
      </c>
      <c r="M658">
        <f t="shared" si="147"/>
        <v>0</v>
      </c>
      <c r="N658">
        <f t="shared" si="148"/>
        <v>4</v>
      </c>
      <c r="O658">
        <f t="shared" si="149"/>
        <v>0</v>
      </c>
      <c r="P658">
        <f t="shared" si="150"/>
        <v>1</v>
      </c>
      <c r="Q658">
        <f t="shared" si="151"/>
        <v>0</v>
      </c>
      <c r="R658" t="str">
        <f t="shared" si="152"/>
        <v>00000001</v>
      </c>
      <c r="S658">
        <f t="shared" si="153"/>
        <v>1</v>
      </c>
    </row>
    <row r="659" spans="1:19" x14ac:dyDescent="0.25">
      <c r="A659" t="s">
        <v>1305</v>
      </c>
      <c r="B659" s="5" t="str">
        <f>VLOOKUP(I659,KeyValues!$J$2:$K$1401,2)</f>
        <v>Rebound Bow</v>
      </c>
      <c r="C659">
        <f t="shared" si="140"/>
        <v>2500</v>
      </c>
      <c r="D659">
        <f t="shared" si="141"/>
        <v>125</v>
      </c>
      <c r="E659">
        <f t="shared" si="142"/>
        <v>15</v>
      </c>
      <c r="F659" s="7" t="str">
        <f>VLOOKUP(E659,KeyValues!$A$2:$B1322,2)</f>
        <v>Specific Items</v>
      </c>
      <c r="G659">
        <f t="shared" si="143"/>
        <v>52</v>
      </c>
      <c r="H659" s="7" t="str">
        <f>VLOOKUP($G659,KeyValues!$S$2:$T$64,2)</f>
        <v>Tie</v>
      </c>
      <c r="I659">
        <f t="shared" si="144"/>
        <v>1306</v>
      </c>
      <c r="J659">
        <f t="shared" si="145"/>
        <v>0</v>
      </c>
      <c r="K659" s="8">
        <f>IF(OR($E659=9,$E659=5),VLOOKUP(J659,KeyValues!$D$2:$E$562,2),IF(AND($E659=14,NOT(VLOOKUP(J659,KeyValues!$D$2:$E$562,2) = 0)),"???",0))</f>
        <v>0</v>
      </c>
      <c r="L659">
        <f t="shared" si="146"/>
        <v>0</v>
      </c>
      <c r="M659">
        <f t="shared" si="147"/>
        <v>0</v>
      </c>
      <c r="N659">
        <f t="shared" si="148"/>
        <v>4</v>
      </c>
      <c r="O659">
        <f t="shared" si="149"/>
        <v>0</v>
      </c>
      <c r="P659">
        <f t="shared" si="150"/>
        <v>1</v>
      </c>
      <c r="Q659">
        <f t="shared" si="151"/>
        <v>0</v>
      </c>
      <c r="R659" t="str">
        <f t="shared" si="152"/>
        <v>00000001</v>
      </c>
      <c r="S659">
        <f t="shared" si="153"/>
        <v>1</v>
      </c>
    </row>
    <row r="660" spans="1:19" x14ac:dyDescent="0.25">
      <c r="A660" t="s">
        <v>1308</v>
      </c>
      <c r="B660" s="5" t="str">
        <f>VLOOKUP(I660,KeyValues!$J$2:$K$1401,2)</f>
        <v>Worma-Bow</v>
      </c>
      <c r="C660">
        <f t="shared" si="140"/>
        <v>2500</v>
      </c>
      <c r="D660">
        <f t="shared" si="141"/>
        <v>125</v>
      </c>
      <c r="E660">
        <f t="shared" si="142"/>
        <v>15</v>
      </c>
      <c r="F660" s="7" t="str">
        <f>VLOOKUP(E660,KeyValues!$A$2:$B1325,2)</f>
        <v>Specific Items</v>
      </c>
      <c r="G660">
        <f t="shared" si="143"/>
        <v>52</v>
      </c>
      <c r="H660" s="7" t="str">
        <f>VLOOKUP($G660,KeyValues!$S$2:$T$64,2)</f>
        <v>Tie</v>
      </c>
      <c r="I660">
        <f t="shared" si="144"/>
        <v>1309</v>
      </c>
      <c r="J660">
        <f t="shared" si="145"/>
        <v>0</v>
      </c>
      <c r="K660" s="8">
        <f>IF(OR($E660=9,$E660=5),VLOOKUP(J660,KeyValues!$D$2:$E$562,2),IF(AND($E660=14,NOT(VLOOKUP(J660,KeyValues!$D$2:$E$562,2) = 0)),"???",0))</f>
        <v>0</v>
      </c>
      <c r="L660">
        <f t="shared" si="146"/>
        <v>0</v>
      </c>
      <c r="M660">
        <f t="shared" si="147"/>
        <v>0</v>
      </c>
      <c r="N660">
        <f t="shared" si="148"/>
        <v>4</v>
      </c>
      <c r="O660">
        <f t="shared" si="149"/>
        <v>0</v>
      </c>
      <c r="P660">
        <f t="shared" si="150"/>
        <v>1</v>
      </c>
      <c r="Q660">
        <f t="shared" si="151"/>
        <v>0</v>
      </c>
      <c r="R660" t="str">
        <f t="shared" si="152"/>
        <v>00000001</v>
      </c>
      <c r="S660">
        <f t="shared" si="153"/>
        <v>1</v>
      </c>
    </row>
    <row r="661" spans="1:19" x14ac:dyDescent="0.25">
      <c r="A661" t="s">
        <v>1309</v>
      </c>
      <c r="B661" s="5" t="str">
        <f>VLOOKUP(I661,KeyValues!$J$2:$K$1401,2)</f>
        <v>Mothim Bow</v>
      </c>
      <c r="C661">
        <f t="shared" si="140"/>
        <v>2500</v>
      </c>
      <c r="D661">
        <f t="shared" si="141"/>
        <v>125</v>
      </c>
      <c r="E661">
        <f t="shared" si="142"/>
        <v>15</v>
      </c>
      <c r="F661" s="7" t="str">
        <f>VLOOKUP(E661,KeyValues!$A$2:$B1326,2)</f>
        <v>Specific Items</v>
      </c>
      <c r="G661">
        <f t="shared" si="143"/>
        <v>52</v>
      </c>
      <c r="H661" s="7" t="str">
        <f>VLOOKUP($G661,KeyValues!$S$2:$T$64,2)</f>
        <v>Tie</v>
      </c>
      <c r="I661">
        <f t="shared" si="144"/>
        <v>1310</v>
      </c>
      <c r="J661">
        <f t="shared" si="145"/>
        <v>0</v>
      </c>
      <c r="K661" s="8">
        <f>IF(OR($E661=9,$E661=5),VLOOKUP(J661,KeyValues!$D$2:$E$562,2),IF(AND($E661=14,NOT(VLOOKUP(J661,KeyValues!$D$2:$E$562,2) = 0)),"???",0))</f>
        <v>0</v>
      </c>
      <c r="L661">
        <f t="shared" si="146"/>
        <v>0</v>
      </c>
      <c r="M661">
        <f t="shared" si="147"/>
        <v>0</v>
      </c>
      <c r="N661">
        <f t="shared" si="148"/>
        <v>4</v>
      </c>
      <c r="O661">
        <f t="shared" si="149"/>
        <v>0</v>
      </c>
      <c r="P661">
        <f t="shared" si="150"/>
        <v>1</v>
      </c>
      <c r="Q661">
        <f t="shared" si="151"/>
        <v>0</v>
      </c>
      <c r="R661" t="str">
        <f t="shared" si="152"/>
        <v>00000001</v>
      </c>
      <c r="S661">
        <f t="shared" si="153"/>
        <v>1</v>
      </c>
    </row>
    <row r="662" spans="1:19" x14ac:dyDescent="0.25">
      <c r="A662" t="s">
        <v>1310</v>
      </c>
      <c r="B662" s="5" t="str">
        <f>VLOOKUP(I662,KeyValues!$J$2:$K$1401,2)</f>
        <v>Nectar Bow</v>
      </c>
      <c r="C662">
        <f t="shared" si="140"/>
        <v>2500</v>
      </c>
      <c r="D662">
        <f t="shared" si="141"/>
        <v>125</v>
      </c>
      <c r="E662">
        <f t="shared" si="142"/>
        <v>15</v>
      </c>
      <c r="F662" s="7" t="str">
        <f>VLOOKUP(E662,KeyValues!$A$2:$B1327,2)</f>
        <v>Specific Items</v>
      </c>
      <c r="G662">
        <f t="shared" si="143"/>
        <v>52</v>
      </c>
      <c r="H662" s="7" t="str">
        <f>VLOOKUP($G662,KeyValues!$S$2:$T$64,2)</f>
        <v>Tie</v>
      </c>
      <c r="I662">
        <f t="shared" si="144"/>
        <v>1311</v>
      </c>
      <c r="J662">
        <f t="shared" si="145"/>
        <v>0</v>
      </c>
      <c r="K662" s="8">
        <f>IF(OR($E662=9,$E662=5),VLOOKUP(J662,KeyValues!$D$2:$E$562,2),IF(AND($E662=14,NOT(VLOOKUP(J662,KeyValues!$D$2:$E$562,2) = 0)),"???",0))</f>
        <v>0</v>
      </c>
      <c r="L662">
        <f t="shared" si="146"/>
        <v>0</v>
      </c>
      <c r="M662">
        <f t="shared" si="147"/>
        <v>0</v>
      </c>
      <c r="N662">
        <f t="shared" si="148"/>
        <v>4</v>
      </c>
      <c r="O662">
        <f t="shared" si="149"/>
        <v>0</v>
      </c>
      <c r="P662">
        <f t="shared" si="150"/>
        <v>1</v>
      </c>
      <c r="Q662">
        <f t="shared" si="151"/>
        <v>0</v>
      </c>
      <c r="R662" t="str">
        <f t="shared" si="152"/>
        <v>00000001</v>
      </c>
      <c r="S662">
        <f t="shared" si="153"/>
        <v>1</v>
      </c>
    </row>
    <row r="663" spans="1:19" x14ac:dyDescent="0.25">
      <c r="A663" t="s">
        <v>1312</v>
      </c>
      <c r="B663" s="5" t="str">
        <f>VLOOKUP(I663,KeyValues!$J$2:$K$1401,2)</f>
        <v>Awake Bow</v>
      </c>
      <c r="C663">
        <f t="shared" si="140"/>
        <v>2500</v>
      </c>
      <c r="D663">
        <f t="shared" si="141"/>
        <v>125</v>
      </c>
      <c r="E663">
        <f t="shared" si="142"/>
        <v>15</v>
      </c>
      <c r="F663" s="7" t="str">
        <f>VLOOKUP(E663,KeyValues!$A$2:$B1329,2)</f>
        <v>Specific Items</v>
      </c>
      <c r="G663">
        <f t="shared" si="143"/>
        <v>52</v>
      </c>
      <c r="H663" s="7" t="str">
        <f>VLOOKUP($G663,KeyValues!$S$2:$T$64,2)</f>
        <v>Tie</v>
      </c>
      <c r="I663">
        <f t="shared" si="144"/>
        <v>1313</v>
      </c>
      <c r="J663">
        <f t="shared" si="145"/>
        <v>0</v>
      </c>
      <c r="K663" s="8">
        <f>IF(OR($E663=9,$E663=5),VLOOKUP(J663,KeyValues!$D$2:$E$562,2),IF(AND($E663=14,NOT(VLOOKUP(J663,KeyValues!$D$2:$E$562,2) = 0)),"???",0))</f>
        <v>0</v>
      </c>
      <c r="L663">
        <f t="shared" si="146"/>
        <v>0</v>
      </c>
      <c r="M663">
        <f t="shared" si="147"/>
        <v>0</v>
      </c>
      <c r="N663">
        <f t="shared" si="148"/>
        <v>4</v>
      </c>
      <c r="O663">
        <f t="shared" si="149"/>
        <v>0</v>
      </c>
      <c r="P663">
        <f t="shared" si="150"/>
        <v>1</v>
      </c>
      <c r="Q663">
        <f t="shared" si="151"/>
        <v>0</v>
      </c>
      <c r="R663" t="str">
        <f t="shared" si="152"/>
        <v>00000001</v>
      </c>
      <c r="S663">
        <f t="shared" si="153"/>
        <v>1</v>
      </c>
    </row>
    <row r="664" spans="1:19" x14ac:dyDescent="0.25">
      <c r="A664" t="s">
        <v>1314</v>
      </c>
      <c r="B664" s="5" t="str">
        <f>VLOOKUP(I664,KeyValues!$J$2:$K$1401,2)</f>
        <v>Ambipom Bow</v>
      </c>
      <c r="C664">
        <f t="shared" si="140"/>
        <v>2500</v>
      </c>
      <c r="D664">
        <f t="shared" si="141"/>
        <v>125</v>
      </c>
      <c r="E664">
        <f t="shared" si="142"/>
        <v>15</v>
      </c>
      <c r="F664" s="7" t="str">
        <f>VLOOKUP(E664,KeyValues!$A$2:$B1331,2)</f>
        <v>Specific Items</v>
      </c>
      <c r="G664">
        <f t="shared" si="143"/>
        <v>52</v>
      </c>
      <c r="H664" s="7" t="str">
        <f>VLOOKUP($G664,KeyValues!$S$2:$T$64,2)</f>
        <v>Tie</v>
      </c>
      <c r="I664">
        <f t="shared" si="144"/>
        <v>1315</v>
      </c>
      <c r="J664">
        <f t="shared" si="145"/>
        <v>0</v>
      </c>
      <c r="K664" s="8">
        <f>IF(OR($E664=9,$E664=5),VLOOKUP(J664,KeyValues!$D$2:$E$562,2),IF(AND($E664=14,NOT(VLOOKUP(J664,KeyValues!$D$2:$E$562,2) = 0)),"???",0))</f>
        <v>0</v>
      </c>
      <c r="L664">
        <f t="shared" si="146"/>
        <v>0</v>
      </c>
      <c r="M664">
        <f t="shared" si="147"/>
        <v>0</v>
      </c>
      <c r="N664">
        <f t="shared" si="148"/>
        <v>4</v>
      </c>
      <c r="O664">
        <f t="shared" si="149"/>
        <v>0</v>
      </c>
      <c r="P664">
        <f t="shared" si="150"/>
        <v>1</v>
      </c>
      <c r="Q664">
        <f t="shared" si="151"/>
        <v>0</v>
      </c>
      <c r="R664" t="str">
        <f t="shared" si="152"/>
        <v>00000001</v>
      </c>
      <c r="S664">
        <f t="shared" si="153"/>
        <v>1</v>
      </c>
    </row>
    <row r="665" spans="1:19" x14ac:dyDescent="0.25">
      <c r="A665" t="s">
        <v>1319</v>
      </c>
      <c r="B665" s="5" t="str">
        <f>VLOOKUP(I665,KeyValues!$J$2:$K$1401,2)</f>
        <v>Glameow Bow</v>
      </c>
      <c r="C665">
        <f t="shared" si="140"/>
        <v>2500</v>
      </c>
      <c r="D665">
        <f t="shared" si="141"/>
        <v>125</v>
      </c>
      <c r="E665">
        <f t="shared" si="142"/>
        <v>15</v>
      </c>
      <c r="F665" s="7" t="str">
        <f>VLOOKUP(E665,KeyValues!$A$2:$B1336,2)</f>
        <v>Specific Items</v>
      </c>
      <c r="G665">
        <f t="shared" si="143"/>
        <v>52</v>
      </c>
      <c r="H665" s="7" t="str">
        <f>VLOOKUP($G665,KeyValues!$S$2:$T$64,2)</f>
        <v>Tie</v>
      </c>
      <c r="I665">
        <f t="shared" si="144"/>
        <v>1320</v>
      </c>
      <c r="J665">
        <f t="shared" si="145"/>
        <v>0</v>
      </c>
      <c r="K665" s="8">
        <f>IF(OR($E665=9,$E665=5),VLOOKUP(J665,KeyValues!$D$2:$E$562,2),IF(AND($E665=14,NOT(VLOOKUP(J665,KeyValues!$D$2:$E$562,2) = 0)),"???",0))</f>
        <v>0</v>
      </c>
      <c r="L665">
        <f t="shared" si="146"/>
        <v>0</v>
      </c>
      <c r="M665">
        <f t="shared" si="147"/>
        <v>0</v>
      </c>
      <c r="N665">
        <f t="shared" si="148"/>
        <v>4</v>
      </c>
      <c r="O665">
        <f t="shared" si="149"/>
        <v>0</v>
      </c>
      <c r="P665">
        <f t="shared" si="150"/>
        <v>1</v>
      </c>
      <c r="Q665">
        <f t="shared" si="151"/>
        <v>0</v>
      </c>
      <c r="R665" t="str">
        <f t="shared" si="152"/>
        <v>00000001</v>
      </c>
      <c r="S665">
        <f t="shared" si="153"/>
        <v>1</v>
      </c>
    </row>
    <row r="666" spans="1:19" x14ac:dyDescent="0.25">
      <c r="A666" t="s">
        <v>1329</v>
      </c>
      <c r="B666" s="5" t="str">
        <f>VLOOKUP(I666,KeyValues!$J$2:$K$1401,2)</f>
        <v>Skorupi Bow</v>
      </c>
      <c r="C666">
        <f t="shared" si="140"/>
        <v>2500</v>
      </c>
      <c r="D666">
        <f t="shared" si="141"/>
        <v>125</v>
      </c>
      <c r="E666">
        <f t="shared" si="142"/>
        <v>15</v>
      </c>
      <c r="F666" s="7" t="str">
        <f>VLOOKUP(E666,KeyValues!$A$2:$B1346,2)</f>
        <v>Specific Items</v>
      </c>
      <c r="G666">
        <f t="shared" si="143"/>
        <v>52</v>
      </c>
      <c r="H666" s="7" t="str">
        <f>VLOOKUP($G666,KeyValues!$S$2:$T$64,2)</f>
        <v>Tie</v>
      </c>
      <c r="I666">
        <f t="shared" si="144"/>
        <v>1330</v>
      </c>
      <c r="J666">
        <f t="shared" si="145"/>
        <v>0</v>
      </c>
      <c r="K666" s="8">
        <f>IF(OR($E666=9,$E666=5),VLOOKUP(J666,KeyValues!$D$2:$E$562,2),IF(AND($E666=14,NOT(VLOOKUP(J666,KeyValues!$D$2:$E$562,2) = 0)),"???",0))</f>
        <v>0</v>
      </c>
      <c r="L666">
        <f t="shared" si="146"/>
        <v>0</v>
      </c>
      <c r="M666">
        <f t="shared" si="147"/>
        <v>0</v>
      </c>
      <c r="N666">
        <f t="shared" si="148"/>
        <v>4</v>
      </c>
      <c r="O666">
        <f t="shared" si="149"/>
        <v>0</v>
      </c>
      <c r="P666">
        <f t="shared" si="150"/>
        <v>1</v>
      </c>
      <c r="Q666">
        <f t="shared" si="151"/>
        <v>0</v>
      </c>
      <c r="R666" t="str">
        <f t="shared" si="152"/>
        <v>00000001</v>
      </c>
      <c r="S666">
        <f t="shared" si="153"/>
        <v>1</v>
      </c>
    </row>
    <row r="667" spans="1:19" x14ac:dyDescent="0.25">
      <c r="A667" t="s">
        <v>1333</v>
      </c>
      <c r="B667" s="5" t="str">
        <f>VLOOKUP(I667,KeyValues!$J$2:$K$1401,2)</f>
        <v>Carni-Bow</v>
      </c>
      <c r="C667">
        <f t="shared" si="140"/>
        <v>2500</v>
      </c>
      <c r="D667">
        <f t="shared" si="141"/>
        <v>125</v>
      </c>
      <c r="E667">
        <f t="shared" si="142"/>
        <v>15</v>
      </c>
      <c r="F667" s="7" t="str">
        <f>VLOOKUP(E667,KeyValues!$A$2:$B1350,2)</f>
        <v>Specific Items</v>
      </c>
      <c r="G667">
        <f t="shared" si="143"/>
        <v>52</v>
      </c>
      <c r="H667" s="7" t="str">
        <f>VLOOKUP($G667,KeyValues!$S$2:$T$64,2)</f>
        <v>Tie</v>
      </c>
      <c r="I667">
        <f t="shared" si="144"/>
        <v>1334</v>
      </c>
      <c r="J667">
        <f t="shared" si="145"/>
        <v>0</v>
      </c>
      <c r="K667" s="8">
        <f>IF(OR($E667=9,$E667=5),VLOOKUP(J667,KeyValues!$D$2:$E$562,2),IF(AND($E667=14,NOT(VLOOKUP(J667,KeyValues!$D$2:$E$562,2) = 0)),"???",0))</f>
        <v>0</v>
      </c>
      <c r="L667">
        <f t="shared" si="146"/>
        <v>0</v>
      </c>
      <c r="M667">
        <f t="shared" si="147"/>
        <v>0</v>
      </c>
      <c r="N667">
        <f t="shared" si="148"/>
        <v>4</v>
      </c>
      <c r="O667">
        <f t="shared" si="149"/>
        <v>0</v>
      </c>
      <c r="P667">
        <f t="shared" si="150"/>
        <v>1</v>
      </c>
      <c r="Q667">
        <f t="shared" si="151"/>
        <v>0</v>
      </c>
      <c r="R667" t="str">
        <f t="shared" si="152"/>
        <v>00000001</v>
      </c>
      <c r="S667">
        <f t="shared" si="153"/>
        <v>1</v>
      </c>
    </row>
    <row r="668" spans="1:19" x14ac:dyDescent="0.25">
      <c r="A668" t="s">
        <v>1334</v>
      </c>
      <c r="B668" s="5" t="str">
        <f>VLOOKUP(I668,KeyValues!$J$2:$K$1401,2)</f>
        <v>Swim Bow</v>
      </c>
      <c r="C668">
        <f t="shared" si="140"/>
        <v>2500</v>
      </c>
      <c r="D668">
        <f t="shared" si="141"/>
        <v>125</v>
      </c>
      <c r="E668">
        <f t="shared" si="142"/>
        <v>15</v>
      </c>
      <c r="F668" s="7" t="str">
        <f>VLOOKUP(E668,KeyValues!$A$2:$B1351,2)</f>
        <v>Specific Items</v>
      </c>
      <c r="G668">
        <f t="shared" si="143"/>
        <v>52</v>
      </c>
      <c r="H668" s="7" t="str">
        <f>VLOOKUP($G668,KeyValues!$S$2:$T$64,2)</f>
        <v>Tie</v>
      </c>
      <c r="I668">
        <f t="shared" si="144"/>
        <v>1335</v>
      </c>
      <c r="J668">
        <f t="shared" si="145"/>
        <v>0</v>
      </c>
      <c r="K668" s="8">
        <f>IF(OR($E668=9,$E668=5),VLOOKUP(J668,KeyValues!$D$2:$E$562,2),IF(AND($E668=14,NOT(VLOOKUP(J668,KeyValues!$D$2:$E$562,2) = 0)),"???",0))</f>
        <v>0</v>
      </c>
      <c r="L668">
        <f t="shared" si="146"/>
        <v>0</v>
      </c>
      <c r="M668">
        <f t="shared" si="147"/>
        <v>0</v>
      </c>
      <c r="N668">
        <f t="shared" si="148"/>
        <v>4</v>
      </c>
      <c r="O668">
        <f t="shared" si="149"/>
        <v>0</v>
      </c>
      <c r="P668">
        <f t="shared" si="150"/>
        <v>1</v>
      </c>
      <c r="Q668">
        <f t="shared" si="151"/>
        <v>0</v>
      </c>
      <c r="R668" t="str">
        <f t="shared" si="152"/>
        <v>00000001</v>
      </c>
      <c r="S668">
        <f t="shared" si="153"/>
        <v>1</v>
      </c>
    </row>
    <row r="669" spans="1:19" x14ac:dyDescent="0.25">
      <c r="A669" t="s">
        <v>1341</v>
      </c>
      <c r="B669" s="5" t="str">
        <f>VLOOKUP(I669,KeyValues!$J$2:$K$1401,2)</f>
        <v>Clinging Bow</v>
      </c>
      <c r="C669">
        <f t="shared" si="140"/>
        <v>2500</v>
      </c>
      <c r="D669">
        <f t="shared" si="141"/>
        <v>125</v>
      </c>
      <c r="E669">
        <f t="shared" si="142"/>
        <v>15</v>
      </c>
      <c r="F669" s="7" t="str">
        <f>VLOOKUP(E669,KeyValues!$A$2:$B1358,2)</f>
        <v>Specific Items</v>
      </c>
      <c r="G669">
        <f t="shared" si="143"/>
        <v>52</v>
      </c>
      <c r="H669" s="7" t="str">
        <f>VLOOKUP($G669,KeyValues!$S$2:$T$64,2)</f>
        <v>Tie</v>
      </c>
      <c r="I669">
        <f t="shared" si="144"/>
        <v>1342</v>
      </c>
      <c r="J669">
        <f t="shared" si="145"/>
        <v>0</v>
      </c>
      <c r="K669" s="8">
        <f>IF(OR($E669=9,$E669=5),VLOOKUP(J669,KeyValues!$D$2:$E$562,2),IF(AND($E669=14,NOT(VLOOKUP(J669,KeyValues!$D$2:$E$562,2) = 0)),"???",0))</f>
        <v>0</v>
      </c>
      <c r="L669">
        <f t="shared" si="146"/>
        <v>0</v>
      </c>
      <c r="M669">
        <f t="shared" si="147"/>
        <v>0</v>
      </c>
      <c r="N669">
        <f t="shared" si="148"/>
        <v>4</v>
      </c>
      <c r="O669">
        <f t="shared" si="149"/>
        <v>0</v>
      </c>
      <c r="P669">
        <f t="shared" si="150"/>
        <v>1</v>
      </c>
      <c r="Q669">
        <f t="shared" si="151"/>
        <v>0</v>
      </c>
      <c r="R669" t="str">
        <f t="shared" si="152"/>
        <v>00000001</v>
      </c>
      <c r="S669">
        <f t="shared" si="153"/>
        <v>1</v>
      </c>
    </row>
    <row r="670" spans="1:19" x14ac:dyDescent="0.25">
      <c r="A670" t="s">
        <v>1342</v>
      </c>
      <c r="B670" s="5" t="str">
        <f>VLOOKUP(I670,KeyValues!$J$2:$K$1401,2)</f>
        <v>Yanmega Bow</v>
      </c>
      <c r="C670">
        <f t="shared" si="140"/>
        <v>2500</v>
      </c>
      <c r="D670">
        <f t="shared" si="141"/>
        <v>125</v>
      </c>
      <c r="E670">
        <f t="shared" si="142"/>
        <v>15</v>
      </c>
      <c r="F670" s="7" t="str">
        <f>VLOOKUP(E670,KeyValues!$A$2:$B1359,2)</f>
        <v>Specific Items</v>
      </c>
      <c r="G670">
        <f t="shared" si="143"/>
        <v>52</v>
      </c>
      <c r="H670" s="7" t="str">
        <f>VLOOKUP($G670,KeyValues!$S$2:$T$64,2)</f>
        <v>Tie</v>
      </c>
      <c r="I670">
        <f t="shared" si="144"/>
        <v>1343</v>
      </c>
      <c r="J670">
        <f t="shared" si="145"/>
        <v>0</v>
      </c>
      <c r="K670" s="8">
        <f>IF(OR($E670=9,$E670=5),VLOOKUP(J670,KeyValues!$D$2:$E$562,2),IF(AND($E670=14,NOT(VLOOKUP(J670,KeyValues!$D$2:$E$562,2) = 0)),"???",0))</f>
        <v>0</v>
      </c>
      <c r="L670">
        <f t="shared" si="146"/>
        <v>0</v>
      </c>
      <c r="M670">
        <f t="shared" si="147"/>
        <v>0</v>
      </c>
      <c r="N670">
        <f t="shared" si="148"/>
        <v>4</v>
      </c>
      <c r="O670">
        <f t="shared" si="149"/>
        <v>0</v>
      </c>
      <c r="P670">
        <f t="shared" si="150"/>
        <v>1</v>
      </c>
      <c r="Q670">
        <f t="shared" si="151"/>
        <v>0</v>
      </c>
      <c r="R670" t="str">
        <f t="shared" si="152"/>
        <v>00000001</v>
      </c>
      <c r="S670">
        <f t="shared" si="153"/>
        <v>1</v>
      </c>
    </row>
    <row r="671" spans="1:19" x14ac:dyDescent="0.25">
      <c r="A671" t="s">
        <v>1349</v>
      </c>
      <c r="B671" s="5" t="str">
        <f>VLOOKUP(I671,KeyValues!$J$2:$K$1401,2)</f>
        <v>Froslass Bow</v>
      </c>
      <c r="C671">
        <f t="shared" si="140"/>
        <v>2500</v>
      </c>
      <c r="D671">
        <f t="shared" si="141"/>
        <v>125</v>
      </c>
      <c r="E671">
        <f t="shared" si="142"/>
        <v>15</v>
      </c>
      <c r="F671" s="7" t="str">
        <f>VLOOKUP(E671,KeyValues!$A$2:$B1366,2)</f>
        <v>Specific Items</v>
      </c>
      <c r="G671">
        <f t="shared" si="143"/>
        <v>52</v>
      </c>
      <c r="H671" s="7" t="str">
        <f>VLOOKUP($G671,KeyValues!$S$2:$T$64,2)</f>
        <v>Tie</v>
      </c>
      <c r="I671">
        <f t="shared" si="144"/>
        <v>1350</v>
      </c>
      <c r="J671">
        <f t="shared" si="145"/>
        <v>0</v>
      </c>
      <c r="K671" s="8">
        <f>IF(OR($E671=9,$E671=5),VLOOKUP(J671,KeyValues!$D$2:$E$562,2),IF(AND($E671=14,NOT(VLOOKUP(J671,KeyValues!$D$2:$E$562,2) = 0)),"???",0))</f>
        <v>0</v>
      </c>
      <c r="L671">
        <f t="shared" si="146"/>
        <v>0</v>
      </c>
      <c r="M671">
        <f t="shared" si="147"/>
        <v>0</v>
      </c>
      <c r="N671">
        <f t="shared" si="148"/>
        <v>4</v>
      </c>
      <c r="O671">
        <f t="shared" si="149"/>
        <v>0</v>
      </c>
      <c r="P671">
        <f t="shared" si="150"/>
        <v>1</v>
      </c>
      <c r="Q671">
        <f t="shared" si="151"/>
        <v>0</v>
      </c>
      <c r="R671" t="str">
        <f t="shared" si="152"/>
        <v>00000001</v>
      </c>
      <c r="S671">
        <f t="shared" si="153"/>
        <v>1</v>
      </c>
    </row>
    <row r="672" spans="1:19" x14ac:dyDescent="0.25">
      <c r="A672" t="s">
        <v>1089</v>
      </c>
      <c r="B672" s="5" t="str">
        <f>VLOOKUP(I672,KeyValues!$J$2:$K$1401,2)</f>
        <v>Drowzee Tie</v>
      </c>
      <c r="C672">
        <f t="shared" si="140"/>
        <v>2500</v>
      </c>
      <c r="D672">
        <f t="shared" si="141"/>
        <v>125</v>
      </c>
      <c r="E672">
        <f t="shared" si="142"/>
        <v>15</v>
      </c>
      <c r="F672" s="7" t="str">
        <f>VLOOKUP(E672,KeyValues!$A$2:$B1106,2)</f>
        <v>Specific Items</v>
      </c>
      <c r="G672">
        <f t="shared" si="143"/>
        <v>52</v>
      </c>
      <c r="H672" s="7" t="str">
        <f>VLOOKUP($G672,KeyValues!$S$2:$T$64,2)</f>
        <v>Tie</v>
      </c>
      <c r="I672">
        <f t="shared" si="144"/>
        <v>1090</v>
      </c>
      <c r="J672">
        <f t="shared" si="145"/>
        <v>0</v>
      </c>
      <c r="K672" s="8">
        <f>IF(OR($E672=9,$E672=5),VLOOKUP(J672,KeyValues!$D$2:$E$562,2),IF(AND($E672=14,NOT(VLOOKUP(J672,KeyValues!$D$2:$E$562,2) = 0)),"???",0))</f>
        <v>0</v>
      </c>
      <c r="L672">
        <f t="shared" si="146"/>
        <v>0</v>
      </c>
      <c r="M672">
        <f t="shared" si="147"/>
        <v>0</v>
      </c>
      <c r="N672">
        <f t="shared" si="148"/>
        <v>10</v>
      </c>
      <c r="O672">
        <f t="shared" si="149"/>
        <v>0</v>
      </c>
      <c r="P672">
        <f t="shared" si="150"/>
        <v>1</v>
      </c>
      <c r="Q672">
        <f t="shared" si="151"/>
        <v>0</v>
      </c>
      <c r="R672" t="str">
        <f t="shared" si="152"/>
        <v>00000001</v>
      </c>
      <c r="S672">
        <f t="shared" si="153"/>
        <v>1</v>
      </c>
    </row>
    <row r="673" spans="1:19" x14ac:dyDescent="0.25">
      <c r="A673" t="s">
        <v>1187</v>
      </c>
      <c r="B673" s="5" t="str">
        <f>VLOOKUP(I673,KeyValues!$J$2:$K$1401,2)</f>
        <v>Pooch-Collar</v>
      </c>
      <c r="C673">
        <f t="shared" si="140"/>
        <v>2500</v>
      </c>
      <c r="D673">
        <f t="shared" si="141"/>
        <v>125</v>
      </c>
      <c r="E673">
        <f t="shared" si="142"/>
        <v>15</v>
      </c>
      <c r="F673" s="7" t="str">
        <f>VLOOKUP(E673,KeyValues!$A$2:$B1204,2)</f>
        <v>Specific Items</v>
      </c>
      <c r="G673">
        <f t="shared" si="143"/>
        <v>54</v>
      </c>
      <c r="H673" s="7" t="str">
        <f>VLOOKUP($G673,KeyValues!$S$2:$T$64,2)</f>
        <v>Ring</v>
      </c>
      <c r="I673">
        <f t="shared" si="144"/>
        <v>1188</v>
      </c>
      <c r="J673">
        <f t="shared" si="145"/>
        <v>0</v>
      </c>
      <c r="K673" s="8">
        <f>IF(OR($E673=9,$E673=5),VLOOKUP(J673,KeyValues!$D$2:$E$562,2),IF(AND($E673=14,NOT(VLOOKUP(J673,KeyValues!$D$2:$E$562,2) = 0)),"???",0))</f>
        <v>0</v>
      </c>
      <c r="L673">
        <f t="shared" si="146"/>
        <v>0</v>
      </c>
      <c r="M673">
        <f t="shared" si="147"/>
        <v>0</v>
      </c>
      <c r="N673">
        <f t="shared" si="148"/>
        <v>0</v>
      </c>
      <c r="O673">
        <f t="shared" si="149"/>
        <v>0</v>
      </c>
      <c r="P673">
        <f t="shared" si="150"/>
        <v>1</v>
      </c>
      <c r="Q673">
        <f t="shared" si="151"/>
        <v>0</v>
      </c>
      <c r="R673" t="str">
        <f t="shared" si="152"/>
        <v>00000001</v>
      </c>
      <c r="S673">
        <f t="shared" si="153"/>
        <v>1</v>
      </c>
    </row>
    <row r="674" spans="1:19" x14ac:dyDescent="0.25">
      <c r="A674" t="s">
        <v>1021</v>
      </c>
      <c r="B674" s="5" t="str">
        <f>VLOOKUP(I674,KeyValues!$J$2:$K$1401,2)</f>
        <v>Pidgeot Torc</v>
      </c>
      <c r="C674">
        <f t="shared" si="140"/>
        <v>2500</v>
      </c>
      <c r="D674">
        <f t="shared" si="141"/>
        <v>125</v>
      </c>
      <c r="E674">
        <f t="shared" si="142"/>
        <v>15</v>
      </c>
      <c r="F674" s="7" t="str">
        <f>VLOOKUP(E674,KeyValues!$A$2:$B1038,2)</f>
        <v>Specific Items</v>
      </c>
      <c r="G674">
        <f t="shared" si="143"/>
        <v>54</v>
      </c>
      <c r="H674" s="7" t="str">
        <f>VLOOKUP($G674,KeyValues!$S$2:$T$64,2)</f>
        <v>Ring</v>
      </c>
      <c r="I674">
        <f t="shared" si="144"/>
        <v>1022</v>
      </c>
      <c r="J674">
        <f t="shared" si="145"/>
        <v>0</v>
      </c>
      <c r="K674" s="8">
        <f>IF(OR($E674=9,$E674=5),VLOOKUP(J674,KeyValues!$D$2:$E$562,2),IF(AND($E674=14,NOT(VLOOKUP(J674,KeyValues!$D$2:$E$562,2) = 0)),"???",0))</f>
        <v>0</v>
      </c>
      <c r="L674">
        <f t="shared" si="146"/>
        <v>0</v>
      </c>
      <c r="M674">
        <f t="shared" si="147"/>
        <v>0</v>
      </c>
      <c r="N674">
        <f t="shared" si="148"/>
        <v>5</v>
      </c>
      <c r="O674">
        <f t="shared" si="149"/>
        <v>0</v>
      </c>
      <c r="P674">
        <f t="shared" si="150"/>
        <v>1</v>
      </c>
      <c r="Q674">
        <f t="shared" si="151"/>
        <v>0</v>
      </c>
      <c r="R674" t="str">
        <f t="shared" si="152"/>
        <v>00000001</v>
      </c>
      <c r="S674">
        <f t="shared" si="153"/>
        <v>1</v>
      </c>
    </row>
    <row r="675" spans="1:19" x14ac:dyDescent="0.25">
      <c r="A675" t="s">
        <v>1029</v>
      </c>
      <c r="B675" s="5" t="str">
        <f>VLOOKUP(I675,KeyValues!$J$2:$K$1401,2)</f>
        <v>Sandy Torc</v>
      </c>
      <c r="C675">
        <f t="shared" si="140"/>
        <v>2500</v>
      </c>
      <c r="D675">
        <f t="shared" si="141"/>
        <v>125</v>
      </c>
      <c r="E675">
        <f t="shared" si="142"/>
        <v>15</v>
      </c>
      <c r="F675" s="7" t="str">
        <f>VLOOKUP(E675,KeyValues!$A$2:$B1046,2)</f>
        <v>Specific Items</v>
      </c>
      <c r="G675">
        <f t="shared" si="143"/>
        <v>54</v>
      </c>
      <c r="H675" s="7" t="str">
        <f>VLOOKUP($G675,KeyValues!$S$2:$T$64,2)</f>
        <v>Ring</v>
      </c>
      <c r="I675">
        <f t="shared" si="144"/>
        <v>1030</v>
      </c>
      <c r="J675">
        <f t="shared" si="145"/>
        <v>0</v>
      </c>
      <c r="K675" s="8">
        <f>IF(OR($E675=9,$E675=5),VLOOKUP(J675,KeyValues!$D$2:$E$562,2),IF(AND($E675=14,NOT(VLOOKUP(J675,KeyValues!$D$2:$E$562,2) = 0)),"???",0))</f>
        <v>0</v>
      </c>
      <c r="L675">
        <f t="shared" si="146"/>
        <v>0</v>
      </c>
      <c r="M675">
        <f t="shared" si="147"/>
        <v>0</v>
      </c>
      <c r="N675">
        <f t="shared" si="148"/>
        <v>5</v>
      </c>
      <c r="O675">
        <f t="shared" si="149"/>
        <v>0</v>
      </c>
      <c r="P675">
        <f t="shared" si="150"/>
        <v>1</v>
      </c>
      <c r="Q675">
        <f t="shared" si="151"/>
        <v>0</v>
      </c>
      <c r="R675" t="str">
        <f t="shared" si="152"/>
        <v>00000001</v>
      </c>
      <c r="S675">
        <f t="shared" si="153"/>
        <v>1</v>
      </c>
    </row>
    <row r="676" spans="1:19" x14ac:dyDescent="0.25">
      <c r="A676" t="s">
        <v>1032</v>
      </c>
      <c r="B676" s="5" t="str">
        <f>VLOOKUP(I676,KeyValues!$J$2:$K$1401,2)</f>
        <v>Impact Torc</v>
      </c>
      <c r="C676">
        <f t="shared" si="140"/>
        <v>2500</v>
      </c>
      <c r="D676">
        <f t="shared" si="141"/>
        <v>125</v>
      </c>
      <c r="E676">
        <f t="shared" si="142"/>
        <v>15</v>
      </c>
      <c r="F676" s="7" t="str">
        <f>VLOOKUP(E676,KeyValues!$A$2:$B1049,2)</f>
        <v>Specific Items</v>
      </c>
      <c r="G676">
        <f t="shared" si="143"/>
        <v>54</v>
      </c>
      <c r="H676" s="7" t="str">
        <f>VLOOKUP($G676,KeyValues!$S$2:$T$64,2)</f>
        <v>Ring</v>
      </c>
      <c r="I676">
        <f t="shared" si="144"/>
        <v>1033</v>
      </c>
      <c r="J676">
        <f t="shared" si="145"/>
        <v>0</v>
      </c>
      <c r="K676" s="8">
        <f>IF(OR($E676=9,$E676=5),VLOOKUP(J676,KeyValues!$D$2:$E$562,2),IF(AND($E676=14,NOT(VLOOKUP(J676,KeyValues!$D$2:$E$562,2) = 0)),"???",0))</f>
        <v>0</v>
      </c>
      <c r="L676">
        <f t="shared" si="146"/>
        <v>0</v>
      </c>
      <c r="M676">
        <f t="shared" si="147"/>
        <v>0</v>
      </c>
      <c r="N676">
        <f t="shared" si="148"/>
        <v>5</v>
      </c>
      <c r="O676">
        <f t="shared" si="149"/>
        <v>0</v>
      </c>
      <c r="P676">
        <f t="shared" si="150"/>
        <v>1</v>
      </c>
      <c r="Q676">
        <f t="shared" si="151"/>
        <v>0</v>
      </c>
      <c r="R676" t="str">
        <f t="shared" si="152"/>
        <v>00000001</v>
      </c>
      <c r="S676">
        <f t="shared" si="153"/>
        <v>1</v>
      </c>
    </row>
    <row r="677" spans="1:19" x14ac:dyDescent="0.25">
      <c r="A677" t="s">
        <v>1049</v>
      </c>
      <c r="B677" s="5" t="str">
        <f>VLOOKUP(I677,KeyValues!$J$2:$K$1401,2)</f>
        <v>Mankey Torc</v>
      </c>
      <c r="C677">
        <f t="shared" si="140"/>
        <v>2500</v>
      </c>
      <c r="D677">
        <f t="shared" si="141"/>
        <v>125</v>
      </c>
      <c r="E677">
        <f t="shared" si="142"/>
        <v>15</v>
      </c>
      <c r="F677" s="7" t="str">
        <f>VLOOKUP(E677,KeyValues!$A$2:$B1066,2)</f>
        <v>Specific Items</v>
      </c>
      <c r="G677">
        <f t="shared" si="143"/>
        <v>54</v>
      </c>
      <c r="H677" s="7" t="str">
        <f>VLOOKUP($G677,KeyValues!$S$2:$T$64,2)</f>
        <v>Ring</v>
      </c>
      <c r="I677">
        <f t="shared" si="144"/>
        <v>1050</v>
      </c>
      <c r="J677">
        <f t="shared" si="145"/>
        <v>0</v>
      </c>
      <c r="K677" s="8">
        <f>IF(OR($E677=9,$E677=5),VLOOKUP(J677,KeyValues!$D$2:$E$562,2),IF(AND($E677=14,NOT(VLOOKUP(J677,KeyValues!$D$2:$E$562,2) = 0)),"???",0))</f>
        <v>0</v>
      </c>
      <c r="L677">
        <f t="shared" si="146"/>
        <v>0</v>
      </c>
      <c r="M677">
        <f t="shared" si="147"/>
        <v>0</v>
      </c>
      <c r="N677">
        <f t="shared" si="148"/>
        <v>5</v>
      </c>
      <c r="O677">
        <f t="shared" si="149"/>
        <v>0</v>
      </c>
      <c r="P677">
        <f t="shared" si="150"/>
        <v>1</v>
      </c>
      <c r="Q677">
        <f t="shared" si="151"/>
        <v>0</v>
      </c>
      <c r="R677" t="str">
        <f t="shared" si="152"/>
        <v>00000001</v>
      </c>
      <c r="S677">
        <f t="shared" si="153"/>
        <v>1</v>
      </c>
    </row>
    <row r="678" spans="1:19" x14ac:dyDescent="0.25">
      <c r="A678" t="s">
        <v>1056</v>
      </c>
      <c r="B678" s="5" t="str">
        <f>VLOOKUP(I678,KeyValues!$J$2:$K$1401,2)</f>
        <v>Predict Torc</v>
      </c>
      <c r="C678">
        <f t="shared" si="140"/>
        <v>2500</v>
      </c>
      <c r="D678">
        <f t="shared" si="141"/>
        <v>125</v>
      </c>
      <c r="E678">
        <f t="shared" si="142"/>
        <v>15</v>
      </c>
      <c r="F678" s="7" t="str">
        <f>VLOOKUP(E678,KeyValues!$A$2:$B1073,2)</f>
        <v>Specific Items</v>
      </c>
      <c r="G678">
        <f t="shared" si="143"/>
        <v>54</v>
      </c>
      <c r="H678" s="7" t="str">
        <f>VLOOKUP($G678,KeyValues!$S$2:$T$64,2)</f>
        <v>Ring</v>
      </c>
      <c r="I678">
        <f t="shared" si="144"/>
        <v>1057</v>
      </c>
      <c r="J678">
        <f t="shared" si="145"/>
        <v>0</v>
      </c>
      <c r="K678" s="8">
        <f>IF(OR($E678=9,$E678=5),VLOOKUP(J678,KeyValues!$D$2:$E$562,2),IF(AND($E678=14,NOT(VLOOKUP(J678,KeyValues!$D$2:$E$562,2) = 0)),"???",0))</f>
        <v>0</v>
      </c>
      <c r="L678">
        <f t="shared" si="146"/>
        <v>0</v>
      </c>
      <c r="M678">
        <f t="shared" si="147"/>
        <v>0</v>
      </c>
      <c r="N678">
        <f t="shared" si="148"/>
        <v>5</v>
      </c>
      <c r="O678">
        <f t="shared" si="149"/>
        <v>0</v>
      </c>
      <c r="P678">
        <f t="shared" si="150"/>
        <v>1</v>
      </c>
      <c r="Q678">
        <f t="shared" si="151"/>
        <v>0</v>
      </c>
      <c r="R678" t="str">
        <f t="shared" si="152"/>
        <v>00000001</v>
      </c>
      <c r="S678">
        <f t="shared" si="153"/>
        <v>1</v>
      </c>
    </row>
    <row r="679" spans="1:19" x14ac:dyDescent="0.25">
      <c r="A679" t="s">
        <v>1057</v>
      </c>
      <c r="B679" s="5" t="str">
        <f>VLOOKUP(I679,KeyValues!$J$2:$K$1401,2)</f>
        <v>Psychic Torc</v>
      </c>
      <c r="C679">
        <f t="shared" si="140"/>
        <v>2500</v>
      </c>
      <c r="D679">
        <f t="shared" si="141"/>
        <v>125</v>
      </c>
      <c r="E679">
        <f t="shared" si="142"/>
        <v>15</v>
      </c>
      <c r="F679" s="7" t="str">
        <f>VLOOKUP(E679,KeyValues!$A$2:$B1074,2)</f>
        <v>Specific Items</v>
      </c>
      <c r="G679">
        <f t="shared" si="143"/>
        <v>54</v>
      </c>
      <c r="H679" s="7" t="str">
        <f>VLOOKUP($G679,KeyValues!$S$2:$T$64,2)</f>
        <v>Ring</v>
      </c>
      <c r="I679">
        <f t="shared" si="144"/>
        <v>1058</v>
      </c>
      <c r="J679">
        <f t="shared" si="145"/>
        <v>0</v>
      </c>
      <c r="K679" s="8">
        <f>IF(OR($E679=9,$E679=5),VLOOKUP(J679,KeyValues!$D$2:$E$562,2),IF(AND($E679=14,NOT(VLOOKUP(J679,KeyValues!$D$2:$E$562,2) = 0)),"???",0))</f>
        <v>0</v>
      </c>
      <c r="L679">
        <f t="shared" si="146"/>
        <v>0</v>
      </c>
      <c r="M679">
        <f t="shared" si="147"/>
        <v>0</v>
      </c>
      <c r="N679">
        <f t="shared" si="148"/>
        <v>5</v>
      </c>
      <c r="O679">
        <f t="shared" si="149"/>
        <v>0</v>
      </c>
      <c r="P679">
        <f t="shared" si="150"/>
        <v>1</v>
      </c>
      <c r="Q679">
        <f t="shared" si="151"/>
        <v>0</v>
      </c>
      <c r="R679" t="str">
        <f t="shared" si="152"/>
        <v>00000001</v>
      </c>
      <c r="S679">
        <f t="shared" si="153"/>
        <v>1</v>
      </c>
    </row>
    <row r="680" spans="1:19" x14ac:dyDescent="0.25">
      <c r="A680" t="s">
        <v>1064</v>
      </c>
      <c r="B680" s="5" t="str">
        <f>VLOOKUP(I680,KeyValues!$J$2:$K$1401,2)</f>
        <v>Victree-Torc</v>
      </c>
      <c r="C680">
        <f t="shared" si="140"/>
        <v>2500</v>
      </c>
      <c r="D680">
        <f t="shared" si="141"/>
        <v>125</v>
      </c>
      <c r="E680">
        <f t="shared" si="142"/>
        <v>15</v>
      </c>
      <c r="F680" s="7" t="str">
        <f>VLOOKUP(E680,KeyValues!$A$2:$B1081,2)</f>
        <v>Specific Items</v>
      </c>
      <c r="G680">
        <f t="shared" si="143"/>
        <v>54</v>
      </c>
      <c r="H680" s="7" t="str">
        <f>VLOOKUP($G680,KeyValues!$S$2:$T$64,2)</f>
        <v>Ring</v>
      </c>
      <c r="I680">
        <f t="shared" si="144"/>
        <v>1065</v>
      </c>
      <c r="J680">
        <f t="shared" si="145"/>
        <v>0</v>
      </c>
      <c r="K680" s="8">
        <f>IF(OR($E680=9,$E680=5),VLOOKUP(J680,KeyValues!$D$2:$E$562,2),IF(AND($E680=14,NOT(VLOOKUP(J680,KeyValues!$D$2:$E$562,2) = 0)),"???",0))</f>
        <v>0</v>
      </c>
      <c r="L680">
        <f t="shared" si="146"/>
        <v>0</v>
      </c>
      <c r="M680">
        <f t="shared" si="147"/>
        <v>0</v>
      </c>
      <c r="N680">
        <f t="shared" si="148"/>
        <v>5</v>
      </c>
      <c r="O680">
        <f t="shared" si="149"/>
        <v>0</v>
      </c>
      <c r="P680">
        <f t="shared" si="150"/>
        <v>1</v>
      </c>
      <c r="Q680">
        <f t="shared" si="151"/>
        <v>0</v>
      </c>
      <c r="R680" t="str">
        <f t="shared" si="152"/>
        <v>00000001</v>
      </c>
      <c r="S680">
        <f t="shared" si="153"/>
        <v>1</v>
      </c>
    </row>
    <row r="681" spans="1:19" x14ac:dyDescent="0.25">
      <c r="A681" t="s">
        <v>1067</v>
      </c>
      <c r="B681" s="5" t="str">
        <f>VLOOKUP(I681,KeyValues!$J$2:$K$1401,2)</f>
        <v>Geodude Torc</v>
      </c>
      <c r="C681">
        <f t="shared" si="140"/>
        <v>2500</v>
      </c>
      <c r="D681">
        <f t="shared" si="141"/>
        <v>125</v>
      </c>
      <c r="E681">
        <f t="shared" si="142"/>
        <v>15</v>
      </c>
      <c r="F681" s="7" t="str">
        <f>VLOOKUP(E681,KeyValues!$A$2:$B1084,2)</f>
        <v>Specific Items</v>
      </c>
      <c r="G681">
        <f t="shared" si="143"/>
        <v>54</v>
      </c>
      <c r="H681" s="7" t="str">
        <f>VLOOKUP($G681,KeyValues!$S$2:$T$64,2)</f>
        <v>Ring</v>
      </c>
      <c r="I681">
        <f t="shared" si="144"/>
        <v>1068</v>
      </c>
      <c r="J681">
        <f t="shared" si="145"/>
        <v>0</v>
      </c>
      <c r="K681" s="8">
        <f>IF(OR($E681=9,$E681=5),VLOOKUP(J681,KeyValues!$D$2:$E$562,2),IF(AND($E681=14,NOT(VLOOKUP(J681,KeyValues!$D$2:$E$562,2) = 0)),"???",0))</f>
        <v>0</v>
      </c>
      <c r="L681">
        <f t="shared" si="146"/>
        <v>0</v>
      </c>
      <c r="M681">
        <f t="shared" si="147"/>
        <v>0</v>
      </c>
      <c r="N681">
        <f t="shared" si="148"/>
        <v>5</v>
      </c>
      <c r="O681">
        <f t="shared" si="149"/>
        <v>0</v>
      </c>
      <c r="P681">
        <f t="shared" si="150"/>
        <v>1</v>
      </c>
      <c r="Q681">
        <f t="shared" si="151"/>
        <v>0</v>
      </c>
      <c r="R681" t="str">
        <f t="shared" si="152"/>
        <v>00000001</v>
      </c>
      <c r="S681">
        <f t="shared" si="153"/>
        <v>1</v>
      </c>
    </row>
    <row r="682" spans="1:19" x14ac:dyDescent="0.25">
      <c r="A682" t="s">
        <v>1068</v>
      </c>
      <c r="B682" s="5" t="str">
        <f>VLOOKUP(I682,KeyValues!$J$2:$K$1401,2)</f>
        <v>Rocky Torc</v>
      </c>
      <c r="C682">
        <f t="shared" si="140"/>
        <v>2500</v>
      </c>
      <c r="D682">
        <f t="shared" si="141"/>
        <v>125</v>
      </c>
      <c r="E682">
        <f t="shared" si="142"/>
        <v>15</v>
      </c>
      <c r="F682" s="7" t="str">
        <f>VLOOKUP(E682,KeyValues!$A$2:$B1085,2)</f>
        <v>Specific Items</v>
      </c>
      <c r="G682">
        <f t="shared" si="143"/>
        <v>54</v>
      </c>
      <c r="H682" s="7" t="str">
        <f>VLOOKUP($G682,KeyValues!$S$2:$T$64,2)</f>
        <v>Ring</v>
      </c>
      <c r="I682">
        <f t="shared" si="144"/>
        <v>1069</v>
      </c>
      <c r="J682">
        <f t="shared" si="145"/>
        <v>0</v>
      </c>
      <c r="K682" s="8">
        <f>IF(OR($E682=9,$E682=5),VLOOKUP(J682,KeyValues!$D$2:$E$562,2),IF(AND($E682=14,NOT(VLOOKUP(J682,KeyValues!$D$2:$E$562,2) = 0)),"???",0))</f>
        <v>0</v>
      </c>
      <c r="L682">
        <f t="shared" si="146"/>
        <v>0</v>
      </c>
      <c r="M682">
        <f t="shared" si="147"/>
        <v>0</v>
      </c>
      <c r="N682">
        <f t="shared" si="148"/>
        <v>5</v>
      </c>
      <c r="O682">
        <f t="shared" si="149"/>
        <v>0</v>
      </c>
      <c r="P682">
        <f t="shared" si="150"/>
        <v>1</v>
      </c>
      <c r="Q682">
        <f t="shared" si="151"/>
        <v>0</v>
      </c>
      <c r="R682" t="str">
        <f t="shared" si="152"/>
        <v>00000001</v>
      </c>
      <c r="S682">
        <f t="shared" si="153"/>
        <v>1</v>
      </c>
    </row>
    <row r="683" spans="1:19" x14ac:dyDescent="0.25">
      <c r="A683" t="s">
        <v>1074</v>
      </c>
      <c r="B683" s="5" t="str">
        <f>VLOOKUP(I683,KeyValues!$J$2:$K$1401,2)</f>
        <v>Magne-Torc</v>
      </c>
      <c r="C683">
        <f t="shared" si="140"/>
        <v>2500</v>
      </c>
      <c r="D683">
        <f t="shared" si="141"/>
        <v>125</v>
      </c>
      <c r="E683">
        <f t="shared" si="142"/>
        <v>15</v>
      </c>
      <c r="F683" s="7" t="str">
        <f>VLOOKUP(E683,KeyValues!$A$2:$B1091,2)</f>
        <v>Specific Items</v>
      </c>
      <c r="G683">
        <f t="shared" si="143"/>
        <v>54</v>
      </c>
      <c r="H683" s="7" t="str">
        <f>VLOOKUP($G683,KeyValues!$S$2:$T$64,2)</f>
        <v>Ring</v>
      </c>
      <c r="I683">
        <f t="shared" si="144"/>
        <v>1075</v>
      </c>
      <c r="J683">
        <f t="shared" si="145"/>
        <v>0</v>
      </c>
      <c r="K683" s="8">
        <f>IF(OR($E683=9,$E683=5),VLOOKUP(J683,KeyValues!$D$2:$E$562,2),IF(AND($E683=14,NOT(VLOOKUP(J683,KeyValues!$D$2:$E$562,2) = 0)),"???",0))</f>
        <v>0</v>
      </c>
      <c r="L683">
        <f t="shared" si="146"/>
        <v>0</v>
      </c>
      <c r="M683">
        <f t="shared" si="147"/>
        <v>0</v>
      </c>
      <c r="N683">
        <f t="shared" si="148"/>
        <v>5</v>
      </c>
      <c r="O683">
        <f t="shared" si="149"/>
        <v>0</v>
      </c>
      <c r="P683">
        <f t="shared" si="150"/>
        <v>1</v>
      </c>
      <c r="Q683">
        <f t="shared" si="151"/>
        <v>0</v>
      </c>
      <c r="R683" t="str">
        <f t="shared" si="152"/>
        <v>00000001</v>
      </c>
      <c r="S683">
        <f t="shared" si="153"/>
        <v>1</v>
      </c>
    </row>
    <row r="684" spans="1:19" x14ac:dyDescent="0.25">
      <c r="A684" t="s">
        <v>1077</v>
      </c>
      <c r="B684" s="5" t="str">
        <f>VLOOKUP(I684,KeyValues!$J$2:$K$1401,2)</f>
        <v>Buddy Torc</v>
      </c>
      <c r="C684">
        <f t="shared" si="140"/>
        <v>2500</v>
      </c>
      <c r="D684">
        <f t="shared" si="141"/>
        <v>125</v>
      </c>
      <c r="E684">
        <f t="shared" si="142"/>
        <v>15</v>
      </c>
      <c r="F684" s="7" t="str">
        <f>VLOOKUP(E684,KeyValues!$A$2:$B1094,2)</f>
        <v>Specific Items</v>
      </c>
      <c r="G684">
        <f t="shared" si="143"/>
        <v>54</v>
      </c>
      <c r="H684" s="7" t="str">
        <f>VLOOKUP($G684,KeyValues!$S$2:$T$64,2)</f>
        <v>Ring</v>
      </c>
      <c r="I684">
        <f t="shared" si="144"/>
        <v>1078</v>
      </c>
      <c r="J684">
        <f t="shared" si="145"/>
        <v>0</v>
      </c>
      <c r="K684" s="8">
        <f>IF(OR($E684=9,$E684=5),VLOOKUP(J684,KeyValues!$D$2:$E$562,2),IF(AND($E684=14,NOT(VLOOKUP(J684,KeyValues!$D$2:$E$562,2) = 0)),"???",0))</f>
        <v>0</v>
      </c>
      <c r="L684">
        <f t="shared" si="146"/>
        <v>0</v>
      </c>
      <c r="M684">
        <f t="shared" si="147"/>
        <v>0</v>
      </c>
      <c r="N684">
        <f t="shared" si="148"/>
        <v>5</v>
      </c>
      <c r="O684">
        <f t="shared" si="149"/>
        <v>0</v>
      </c>
      <c r="P684">
        <f t="shared" si="150"/>
        <v>1</v>
      </c>
      <c r="Q684">
        <f t="shared" si="151"/>
        <v>0</v>
      </c>
      <c r="R684" t="str">
        <f t="shared" si="152"/>
        <v>00000001</v>
      </c>
      <c r="S684">
        <f t="shared" si="153"/>
        <v>1</v>
      </c>
    </row>
    <row r="685" spans="1:19" x14ac:dyDescent="0.25">
      <c r="A685" t="s">
        <v>1078</v>
      </c>
      <c r="B685" s="5" t="str">
        <f>VLOOKUP(I685,KeyValues!$J$2:$K$1401,2)</f>
        <v>Fight Torc</v>
      </c>
      <c r="C685">
        <f t="shared" si="140"/>
        <v>2500</v>
      </c>
      <c r="D685">
        <f t="shared" si="141"/>
        <v>125</v>
      </c>
      <c r="E685">
        <f t="shared" si="142"/>
        <v>15</v>
      </c>
      <c r="F685" s="7" t="str">
        <f>VLOOKUP(E685,KeyValues!$A$2:$B1095,2)</f>
        <v>Specific Items</v>
      </c>
      <c r="G685">
        <f t="shared" si="143"/>
        <v>54</v>
      </c>
      <c r="H685" s="7" t="str">
        <f>VLOOKUP($G685,KeyValues!$S$2:$T$64,2)</f>
        <v>Ring</v>
      </c>
      <c r="I685">
        <f t="shared" si="144"/>
        <v>1079</v>
      </c>
      <c r="J685">
        <f t="shared" si="145"/>
        <v>0</v>
      </c>
      <c r="K685" s="8">
        <f>IF(OR($E685=9,$E685=5),VLOOKUP(J685,KeyValues!$D$2:$E$562,2),IF(AND($E685=14,NOT(VLOOKUP(J685,KeyValues!$D$2:$E$562,2) = 0)),"???",0))</f>
        <v>0</v>
      </c>
      <c r="L685">
        <f t="shared" si="146"/>
        <v>0</v>
      </c>
      <c r="M685">
        <f t="shared" si="147"/>
        <v>0</v>
      </c>
      <c r="N685">
        <f t="shared" si="148"/>
        <v>5</v>
      </c>
      <c r="O685">
        <f t="shared" si="149"/>
        <v>0</v>
      </c>
      <c r="P685">
        <f t="shared" si="150"/>
        <v>1</v>
      </c>
      <c r="Q685">
        <f t="shared" si="151"/>
        <v>0</v>
      </c>
      <c r="R685" t="str">
        <f t="shared" si="152"/>
        <v>00000001</v>
      </c>
      <c r="S685">
        <f t="shared" si="153"/>
        <v>1</v>
      </c>
    </row>
    <row r="686" spans="1:19" x14ac:dyDescent="0.25">
      <c r="A686" t="s">
        <v>1080</v>
      </c>
      <c r="B686" s="5" t="str">
        <f>VLOOKUP(I686,KeyValues!$J$2:$K$1401,2)</f>
        <v>North Torc</v>
      </c>
      <c r="C686">
        <f t="shared" si="140"/>
        <v>2500</v>
      </c>
      <c r="D686">
        <f t="shared" si="141"/>
        <v>125</v>
      </c>
      <c r="E686">
        <f t="shared" si="142"/>
        <v>15</v>
      </c>
      <c r="F686" s="7" t="str">
        <f>VLOOKUP(E686,KeyValues!$A$2:$B1097,2)</f>
        <v>Specific Items</v>
      </c>
      <c r="G686">
        <f t="shared" si="143"/>
        <v>54</v>
      </c>
      <c r="H686" s="7" t="str">
        <f>VLOOKUP($G686,KeyValues!$S$2:$T$64,2)</f>
        <v>Ring</v>
      </c>
      <c r="I686">
        <f t="shared" si="144"/>
        <v>1081</v>
      </c>
      <c r="J686">
        <f t="shared" si="145"/>
        <v>0</v>
      </c>
      <c r="K686" s="8">
        <f>IF(OR($E686=9,$E686=5),VLOOKUP(J686,KeyValues!$D$2:$E$562,2),IF(AND($E686=14,NOT(VLOOKUP(J686,KeyValues!$D$2:$E$562,2) = 0)),"???",0))</f>
        <v>0</v>
      </c>
      <c r="L686">
        <f t="shared" si="146"/>
        <v>0</v>
      </c>
      <c r="M686">
        <f t="shared" si="147"/>
        <v>0</v>
      </c>
      <c r="N686">
        <f t="shared" si="148"/>
        <v>5</v>
      </c>
      <c r="O686">
        <f t="shared" si="149"/>
        <v>0</v>
      </c>
      <c r="P686">
        <f t="shared" si="150"/>
        <v>1</v>
      </c>
      <c r="Q686">
        <f t="shared" si="151"/>
        <v>0</v>
      </c>
      <c r="R686" t="str">
        <f t="shared" si="152"/>
        <v>00000001</v>
      </c>
      <c r="S686">
        <f t="shared" si="153"/>
        <v>1</v>
      </c>
    </row>
    <row r="687" spans="1:19" x14ac:dyDescent="0.25">
      <c r="A687" t="s">
        <v>1083</v>
      </c>
      <c r="B687" s="5" t="str">
        <f>VLOOKUP(I687,KeyValues!$J$2:$K$1401,2)</f>
        <v>Shell-Torc</v>
      </c>
      <c r="C687">
        <f t="shared" si="140"/>
        <v>2500</v>
      </c>
      <c r="D687">
        <f t="shared" si="141"/>
        <v>125</v>
      </c>
      <c r="E687">
        <f t="shared" si="142"/>
        <v>15</v>
      </c>
      <c r="F687" s="7" t="str">
        <f>VLOOKUP(E687,KeyValues!$A$2:$B1100,2)</f>
        <v>Specific Items</v>
      </c>
      <c r="G687">
        <f t="shared" si="143"/>
        <v>54</v>
      </c>
      <c r="H687" s="7" t="str">
        <f>VLOOKUP($G687,KeyValues!$S$2:$T$64,2)</f>
        <v>Ring</v>
      </c>
      <c r="I687">
        <f t="shared" si="144"/>
        <v>1084</v>
      </c>
      <c r="J687">
        <f t="shared" si="145"/>
        <v>0</v>
      </c>
      <c r="K687" s="8">
        <f>IF(OR($E687=9,$E687=5),VLOOKUP(J687,KeyValues!$D$2:$E$562,2),IF(AND($E687=14,NOT(VLOOKUP(J687,KeyValues!$D$2:$E$562,2) = 0)),"???",0))</f>
        <v>0</v>
      </c>
      <c r="L687">
        <f t="shared" si="146"/>
        <v>0</v>
      </c>
      <c r="M687">
        <f t="shared" si="147"/>
        <v>0</v>
      </c>
      <c r="N687">
        <f t="shared" si="148"/>
        <v>5</v>
      </c>
      <c r="O687">
        <f t="shared" si="149"/>
        <v>0</v>
      </c>
      <c r="P687">
        <f t="shared" si="150"/>
        <v>1</v>
      </c>
      <c r="Q687">
        <f t="shared" si="151"/>
        <v>0</v>
      </c>
      <c r="R687" t="str">
        <f t="shared" si="152"/>
        <v>00000001</v>
      </c>
      <c r="S687">
        <f t="shared" si="153"/>
        <v>1</v>
      </c>
    </row>
    <row r="688" spans="1:19" x14ac:dyDescent="0.25">
      <c r="A688" t="s">
        <v>1098</v>
      </c>
      <c r="B688" s="5" t="str">
        <f>VLOOKUP(I688,KeyValues!$J$2:$K$1401,2)</f>
        <v>Marowak Torc</v>
      </c>
      <c r="C688">
        <f t="shared" si="140"/>
        <v>2500</v>
      </c>
      <c r="D688">
        <f t="shared" si="141"/>
        <v>125</v>
      </c>
      <c r="E688">
        <f t="shared" si="142"/>
        <v>15</v>
      </c>
      <c r="F688" s="7" t="str">
        <f>VLOOKUP(E688,KeyValues!$A$2:$B1115,2)</f>
        <v>Specific Items</v>
      </c>
      <c r="G688">
        <f t="shared" si="143"/>
        <v>54</v>
      </c>
      <c r="H688" s="7" t="str">
        <f>VLOOKUP($G688,KeyValues!$S$2:$T$64,2)</f>
        <v>Ring</v>
      </c>
      <c r="I688">
        <f t="shared" si="144"/>
        <v>1099</v>
      </c>
      <c r="J688">
        <f t="shared" si="145"/>
        <v>0</v>
      </c>
      <c r="K688" s="8">
        <f>IF(OR($E688=9,$E688=5),VLOOKUP(J688,KeyValues!$D$2:$E$562,2),IF(AND($E688=14,NOT(VLOOKUP(J688,KeyValues!$D$2:$E$562,2) = 0)),"???",0))</f>
        <v>0</v>
      </c>
      <c r="L688">
        <f t="shared" si="146"/>
        <v>0</v>
      </c>
      <c r="M688">
        <f t="shared" si="147"/>
        <v>0</v>
      </c>
      <c r="N688">
        <f t="shared" si="148"/>
        <v>5</v>
      </c>
      <c r="O688">
        <f t="shared" si="149"/>
        <v>0</v>
      </c>
      <c r="P688">
        <f t="shared" si="150"/>
        <v>1</v>
      </c>
      <c r="Q688">
        <f t="shared" si="151"/>
        <v>0</v>
      </c>
      <c r="R688" t="str">
        <f t="shared" si="152"/>
        <v>00000001</v>
      </c>
      <c r="S688">
        <f t="shared" si="153"/>
        <v>1</v>
      </c>
    </row>
    <row r="689" spans="1:19" x14ac:dyDescent="0.25">
      <c r="A689" t="s">
        <v>1110</v>
      </c>
      <c r="B689" s="5" t="str">
        <f>VLOOKUP(I689,KeyValues!$J$2:$K$1401,2)</f>
        <v>Recover Torc</v>
      </c>
      <c r="C689">
        <f t="shared" si="140"/>
        <v>2500</v>
      </c>
      <c r="D689">
        <f t="shared" si="141"/>
        <v>125</v>
      </c>
      <c r="E689">
        <f t="shared" si="142"/>
        <v>15</v>
      </c>
      <c r="F689" s="7" t="str">
        <f>VLOOKUP(E689,KeyValues!$A$2:$B1127,2)</f>
        <v>Specific Items</v>
      </c>
      <c r="G689">
        <f t="shared" si="143"/>
        <v>54</v>
      </c>
      <c r="H689" s="7" t="str">
        <f>VLOOKUP($G689,KeyValues!$S$2:$T$64,2)</f>
        <v>Ring</v>
      </c>
      <c r="I689">
        <f t="shared" si="144"/>
        <v>1111</v>
      </c>
      <c r="J689">
        <f t="shared" si="145"/>
        <v>0</v>
      </c>
      <c r="K689" s="8">
        <f>IF(OR($E689=9,$E689=5),VLOOKUP(J689,KeyValues!$D$2:$E$562,2),IF(AND($E689=14,NOT(VLOOKUP(J689,KeyValues!$D$2:$E$562,2) = 0)),"???",0))</f>
        <v>0</v>
      </c>
      <c r="L689">
        <f t="shared" si="146"/>
        <v>0</v>
      </c>
      <c r="M689">
        <f t="shared" si="147"/>
        <v>0</v>
      </c>
      <c r="N689">
        <f t="shared" si="148"/>
        <v>5</v>
      </c>
      <c r="O689">
        <f t="shared" si="149"/>
        <v>0</v>
      </c>
      <c r="P689">
        <f t="shared" si="150"/>
        <v>1</v>
      </c>
      <c r="Q689">
        <f t="shared" si="151"/>
        <v>0</v>
      </c>
      <c r="R689" t="str">
        <f t="shared" si="152"/>
        <v>00000001</v>
      </c>
      <c r="S689">
        <f t="shared" si="153"/>
        <v>1</v>
      </c>
    </row>
    <row r="690" spans="1:19" x14ac:dyDescent="0.25">
      <c r="A690" t="s">
        <v>1116</v>
      </c>
      <c r="B690" s="5" t="str">
        <f>VLOOKUP(I690,KeyValues!$J$2:$K$1401,2)</f>
        <v>Ditto Torc</v>
      </c>
      <c r="C690">
        <f t="shared" si="140"/>
        <v>2500</v>
      </c>
      <c r="D690">
        <f t="shared" si="141"/>
        <v>125</v>
      </c>
      <c r="E690">
        <f t="shared" si="142"/>
        <v>15</v>
      </c>
      <c r="F690" s="7" t="str">
        <f>VLOOKUP(E690,KeyValues!$A$2:$B1133,2)</f>
        <v>Specific Items</v>
      </c>
      <c r="G690">
        <f t="shared" si="143"/>
        <v>54</v>
      </c>
      <c r="H690" s="7" t="str">
        <f>VLOOKUP($G690,KeyValues!$S$2:$T$64,2)</f>
        <v>Ring</v>
      </c>
      <c r="I690">
        <f t="shared" si="144"/>
        <v>1117</v>
      </c>
      <c r="J690">
        <f t="shared" si="145"/>
        <v>0</v>
      </c>
      <c r="K690" s="8">
        <f>IF(OR($E690=9,$E690=5),VLOOKUP(J690,KeyValues!$D$2:$E$562,2),IF(AND($E690=14,NOT(VLOOKUP(J690,KeyValues!$D$2:$E$562,2) = 0)),"???",0))</f>
        <v>0</v>
      </c>
      <c r="L690">
        <f t="shared" si="146"/>
        <v>0</v>
      </c>
      <c r="M690">
        <f t="shared" si="147"/>
        <v>0</v>
      </c>
      <c r="N690">
        <f t="shared" si="148"/>
        <v>5</v>
      </c>
      <c r="O690">
        <f t="shared" si="149"/>
        <v>0</v>
      </c>
      <c r="P690">
        <f t="shared" si="150"/>
        <v>1</v>
      </c>
      <c r="Q690">
        <f t="shared" si="151"/>
        <v>0</v>
      </c>
      <c r="R690" t="str">
        <f t="shared" si="152"/>
        <v>00000001</v>
      </c>
      <c r="S690">
        <f t="shared" si="153"/>
        <v>1</v>
      </c>
    </row>
    <row r="691" spans="1:19" x14ac:dyDescent="0.25">
      <c r="A691" t="s">
        <v>1121</v>
      </c>
      <c r="B691" s="5" t="str">
        <f>VLOOKUP(I691,KeyValues!$J$2:$K$1401,2)</f>
        <v>Kabu-Torc</v>
      </c>
      <c r="C691">
        <f t="shared" si="140"/>
        <v>2500</v>
      </c>
      <c r="D691">
        <f t="shared" si="141"/>
        <v>125</v>
      </c>
      <c r="E691">
        <f t="shared" si="142"/>
        <v>15</v>
      </c>
      <c r="F691" s="7" t="str">
        <f>VLOOKUP(E691,KeyValues!$A$2:$B1138,2)</f>
        <v>Specific Items</v>
      </c>
      <c r="G691">
        <f t="shared" si="143"/>
        <v>54</v>
      </c>
      <c r="H691" s="7" t="str">
        <f>VLOOKUP($G691,KeyValues!$S$2:$T$64,2)</f>
        <v>Ring</v>
      </c>
      <c r="I691">
        <f t="shared" si="144"/>
        <v>1122</v>
      </c>
      <c r="J691">
        <f t="shared" si="145"/>
        <v>0</v>
      </c>
      <c r="K691" s="8">
        <f>IF(OR($E691=9,$E691=5),VLOOKUP(J691,KeyValues!$D$2:$E$562,2),IF(AND($E691=14,NOT(VLOOKUP(J691,KeyValues!$D$2:$E$562,2) = 0)),"???",0))</f>
        <v>0</v>
      </c>
      <c r="L691">
        <f t="shared" si="146"/>
        <v>0</v>
      </c>
      <c r="M691">
        <f t="shared" si="147"/>
        <v>0</v>
      </c>
      <c r="N691">
        <f t="shared" si="148"/>
        <v>5</v>
      </c>
      <c r="O691">
        <f t="shared" si="149"/>
        <v>0</v>
      </c>
      <c r="P691">
        <f t="shared" si="150"/>
        <v>1</v>
      </c>
      <c r="Q691">
        <f t="shared" si="151"/>
        <v>0</v>
      </c>
      <c r="R691" t="str">
        <f t="shared" si="152"/>
        <v>00000001</v>
      </c>
      <c r="S691">
        <f t="shared" si="153"/>
        <v>1</v>
      </c>
    </row>
    <row r="692" spans="1:19" x14ac:dyDescent="0.25">
      <c r="A692" t="s">
        <v>1129</v>
      </c>
      <c r="B692" s="5" t="str">
        <f>VLOOKUP(I692,KeyValues!$J$2:$K$1401,2)</f>
        <v>Noctowl Torc</v>
      </c>
      <c r="C692">
        <f t="shared" si="140"/>
        <v>2500</v>
      </c>
      <c r="D692">
        <f t="shared" si="141"/>
        <v>125</v>
      </c>
      <c r="E692">
        <f t="shared" si="142"/>
        <v>15</v>
      </c>
      <c r="F692" s="7" t="str">
        <f>VLOOKUP(E692,KeyValues!$A$2:$B1146,2)</f>
        <v>Specific Items</v>
      </c>
      <c r="G692">
        <f t="shared" si="143"/>
        <v>54</v>
      </c>
      <c r="H692" s="7" t="str">
        <f>VLOOKUP($G692,KeyValues!$S$2:$T$64,2)</f>
        <v>Ring</v>
      </c>
      <c r="I692">
        <f t="shared" si="144"/>
        <v>1130</v>
      </c>
      <c r="J692">
        <f t="shared" si="145"/>
        <v>0</v>
      </c>
      <c r="K692" s="8">
        <f>IF(OR($E692=9,$E692=5),VLOOKUP(J692,KeyValues!$D$2:$E$562,2),IF(AND($E692=14,NOT(VLOOKUP(J692,KeyValues!$D$2:$E$562,2) = 0)),"???",0))</f>
        <v>0</v>
      </c>
      <c r="L692">
        <f t="shared" si="146"/>
        <v>0</v>
      </c>
      <c r="M692">
        <f t="shared" si="147"/>
        <v>0</v>
      </c>
      <c r="N692">
        <f t="shared" si="148"/>
        <v>5</v>
      </c>
      <c r="O692">
        <f t="shared" si="149"/>
        <v>0</v>
      </c>
      <c r="P692">
        <f t="shared" si="150"/>
        <v>1</v>
      </c>
      <c r="Q692">
        <f t="shared" si="151"/>
        <v>0</v>
      </c>
      <c r="R692" t="str">
        <f t="shared" si="152"/>
        <v>00000001</v>
      </c>
      <c r="S692">
        <f t="shared" si="153"/>
        <v>1</v>
      </c>
    </row>
    <row r="693" spans="1:19" x14ac:dyDescent="0.25">
      <c r="A693" t="s">
        <v>1135</v>
      </c>
      <c r="B693" s="5" t="str">
        <f>VLOOKUP(I693,KeyValues!$J$2:$K$1401,2)</f>
        <v>Shine Torc</v>
      </c>
      <c r="C693">
        <f t="shared" si="140"/>
        <v>2500</v>
      </c>
      <c r="D693">
        <f t="shared" si="141"/>
        <v>125</v>
      </c>
      <c r="E693">
        <f t="shared" si="142"/>
        <v>15</v>
      </c>
      <c r="F693" s="7" t="str">
        <f>VLOOKUP(E693,KeyValues!$A$2:$B1152,2)</f>
        <v>Specific Items</v>
      </c>
      <c r="G693">
        <f t="shared" si="143"/>
        <v>54</v>
      </c>
      <c r="H693" s="7" t="str">
        <f>VLOOKUP($G693,KeyValues!$S$2:$T$64,2)</f>
        <v>Ring</v>
      </c>
      <c r="I693">
        <f t="shared" si="144"/>
        <v>1136</v>
      </c>
      <c r="J693">
        <f t="shared" si="145"/>
        <v>0</v>
      </c>
      <c r="K693" s="8">
        <f>IF(OR($E693=9,$E693=5),VLOOKUP(J693,KeyValues!$D$2:$E$562,2),IF(AND($E693=14,NOT(VLOOKUP(J693,KeyValues!$D$2:$E$562,2) = 0)),"???",0))</f>
        <v>0</v>
      </c>
      <c r="L693">
        <f t="shared" si="146"/>
        <v>0</v>
      </c>
      <c r="M693">
        <f t="shared" si="147"/>
        <v>0</v>
      </c>
      <c r="N693">
        <f t="shared" si="148"/>
        <v>5</v>
      </c>
      <c r="O693">
        <f t="shared" si="149"/>
        <v>0</v>
      </c>
      <c r="P693">
        <f t="shared" si="150"/>
        <v>1</v>
      </c>
      <c r="Q693">
        <f t="shared" si="151"/>
        <v>0</v>
      </c>
      <c r="R693" t="str">
        <f t="shared" si="152"/>
        <v>00000001</v>
      </c>
      <c r="S693">
        <f t="shared" si="153"/>
        <v>1</v>
      </c>
    </row>
    <row r="694" spans="1:19" x14ac:dyDescent="0.25">
      <c r="A694" t="s">
        <v>1146</v>
      </c>
      <c r="B694" s="5" t="str">
        <f>VLOOKUP(I694,KeyValues!$J$2:$K$1401,2)</f>
        <v>Cotton Torc</v>
      </c>
      <c r="C694">
        <f t="shared" si="140"/>
        <v>2500</v>
      </c>
      <c r="D694">
        <f t="shared" si="141"/>
        <v>125</v>
      </c>
      <c r="E694">
        <f t="shared" si="142"/>
        <v>15</v>
      </c>
      <c r="F694" s="7" t="str">
        <f>VLOOKUP(E694,KeyValues!$A$2:$B1163,2)</f>
        <v>Specific Items</v>
      </c>
      <c r="G694">
        <f t="shared" si="143"/>
        <v>54</v>
      </c>
      <c r="H694" s="7" t="str">
        <f>VLOOKUP($G694,KeyValues!$S$2:$T$64,2)</f>
        <v>Ring</v>
      </c>
      <c r="I694">
        <f t="shared" si="144"/>
        <v>1147</v>
      </c>
      <c r="J694">
        <f t="shared" si="145"/>
        <v>0</v>
      </c>
      <c r="K694" s="8">
        <f>IF(OR($E694=9,$E694=5),VLOOKUP(J694,KeyValues!$D$2:$E$562,2),IF(AND($E694=14,NOT(VLOOKUP(J694,KeyValues!$D$2:$E$562,2) = 0)),"???",0))</f>
        <v>0</v>
      </c>
      <c r="L694">
        <f t="shared" si="146"/>
        <v>0</v>
      </c>
      <c r="M694">
        <f t="shared" si="147"/>
        <v>0</v>
      </c>
      <c r="N694">
        <f t="shared" si="148"/>
        <v>5</v>
      </c>
      <c r="O694">
        <f t="shared" si="149"/>
        <v>0</v>
      </c>
      <c r="P694">
        <f t="shared" si="150"/>
        <v>1</v>
      </c>
      <c r="Q694">
        <f t="shared" si="151"/>
        <v>0</v>
      </c>
      <c r="R694" t="str">
        <f t="shared" si="152"/>
        <v>00000001</v>
      </c>
      <c r="S694">
        <f t="shared" si="153"/>
        <v>1</v>
      </c>
    </row>
    <row r="695" spans="1:19" x14ac:dyDescent="0.25">
      <c r="A695" t="s">
        <v>1152</v>
      </c>
      <c r="B695" s="5" t="str">
        <f>VLOOKUP(I695,KeyValues!$J$2:$K$1401,2)</f>
        <v>Quag-Torc</v>
      </c>
      <c r="C695">
        <f t="shared" si="140"/>
        <v>2500</v>
      </c>
      <c r="D695">
        <f t="shared" si="141"/>
        <v>125</v>
      </c>
      <c r="E695">
        <f t="shared" si="142"/>
        <v>15</v>
      </c>
      <c r="F695" s="7" t="str">
        <f>VLOOKUP(E695,KeyValues!$A$2:$B1169,2)</f>
        <v>Specific Items</v>
      </c>
      <c r="G695">
        <f t="shared" si="143"/>
        <v>54</v>
      </c>
      <c r="H695" s="7" t="str">
        <f>VLOOKUP($G695,KeyValues!$S$2:$T$64,2)</f>
        <v>Ring</v>
      </c>
      <c r="I695">
        <f t="shared" si="144"/>
        <v>1153</v>
      </c>
      <c r="J695">
        <f t="shared" si="145"/>
        <v>0</v>
      </c>
      <c r="K695" s="8">
        <f>IF(OR($E695=9,$E695=5),VLOOKUP(J695,KeyValues!$D$2:$E$562,2),IF(AND($E695=14,NOT(VLOOKUP(J695,KeyValues!$D$2:$E$562,2) = 0)),"???",0))</f>
        <v>0</v>
      </c>
      <c r="L695">
        <f t="shared" si="146"/>
        <v>0</v>
      </c>
      <c r="M695">
        <f t="shared" si="147"/>
        <v>0</v>
      </c>
      <c r="N695">
        <f t="shared" si="148"/>
        <v>5</v>
      </c>
      <c r="O695">
        <f t="shared" si="149"/>
        <v>0</v>
      </c>
      <c r="P695">
        <f t="shared" si="150"/>
        <v>1</v>
      </c>
      <c r="Q695">
        <f t="shared" si="151"/>
        <v>0</v>
      </c>
      <c r="R695" t="str">
        <f t="shared" si="152"/>
        <v>00000001</v>
      </c>
      <c r="S695">
        <f t="shared" si="153"/>
        <v>1</v>
      </c>
    </row>
    <row r="696" spans="1:19" x14ac:dyDescent="0.25">
      <c r="A696" t="s">
        <v>1162</v>
      </c>
      <c r="B696" s="5" t="str">
        <f>VLOOKUP(I696,KeyValues!$J$2:$K$1401,2)</f>
        <v>Quartz Torc</v>
      </c>
      <c r="C696">
        <f t="shared" si="140"/>
        <v>2500</v>
      </c>
      <c r="D696">
        <f t="shared" si="141"/>
        <v>125</v>
      </c>
      <c r="E696">
        <f t="shared" si="142"/>
        <v>15</v>
      </c>
      <c r="F696" s="7" t="str">
        <f>VLOOKUP(E696,KeyValues!$A$2:$B1179,2)</f>
        <v>Specific Items</v>
      </c>
      <c r="G696">
        <f t="shared" si="143"/>
        <v>54</v>
      </c>
      <c r="H696" s="7" t="str">
        <f>VLOOKUP($G696,KeyValues!$S$2:$T$64,2)</f>
        <v>Ring</v>
      </c>
      <c r="I696">
        <f t="shared" si="144"/>
        <v>1163</v>
      </c>
      <c r="J696">
        <f t="shared" si="145"/>
        <v>0</v>
      </c>
      <c r="K696" s="8">
        <f>IF(OR($E696=9,$E696=5),VLOOKUP(J696,KeyValues!$D$2:$E$562,2),IF(AND($E696=14,NOT(VLOOKUP(J696,KeyValues!$D$2:$E$562,2) = 0)),"???",0))</f>
        <v>0</v>
      </c>
      <c r="L696">
        <f t="shared" si="146"/>
        <v>0</v>
      </c>
      <c r="M696">
        <f t="shared" si="147"/>
        <v>0</v>
      </c>
      <c r="N696">
        <f t="shared" si="148"/>
        <v>5</v>
      </c>
      <c r="O696">
        <f t="shared" si="149"/>
        <v>0</v>
      </c>
      <c r="P696">
        <f t="shared" si="150"/>
        <v>1</v>
      </c>
      <c r="Q696">
        <f t="shared" si="151"/>
        <v>0</v>
      </c>
      <c r="R696" t="str">
        <f t="shared" si="152"/>
        <v>00000001</v>
      </c>
      <c r="S696">
        <f t="shared" si="153"/>
        <v>1</v>
      </c>
    </row>
    <row r="697" spans="1:19" x14ac:dyDescent="0.25">
      <c r="A697" t="s">
        <v>1167</v>
      </c>
      <c r="B697" s="5" t="str">
        <f>VLOOKUP(I697,KeyValues!$J$2:$K$1401,2)</f>
        <v>Horn Torc</v>
      </c>
      <c r="C697">
        <f t="shared" si="140"/>
        <v>2500</v>
      </c>
      <c r="D697">
        <f t="shared" si="141"/>
        <v>125</v>
      </c>
      <c r="E697">
        <f t="shared" si="142"/>
        <v>15</v>
      </c>
      <c r="F697" s="7" t="str">
        <f>VLOOKUP(E697,KeyValues!$A$2:$B1184,2)</f>
        <v>Specific Items</v>
      </c>
      <c r="G697">
        <f t="shared" si="143"/>
        <v>54</v>
      </c>
      <c r="H697" s="7" t="str">
        <f>VLOOKUP($G697,KeyValues!$S$2:$T$64,2)</f>
        <v>Ring</v>
      </c>
      <c r="I697">
        <f t="shared" si="144"/>
        <v>1168</v>
      </c>
      <c r="J697">
        <f t="shared" si="145"/>
        <v>0</v>
      </c>
      <c r="K697" s="8">
        <f>IF(OR($E697=9,$E697=5),VLOOKUP(J697,KeyValues!$D$2:$E$562,2),IF(AND($E697=14,NOT(VLOOKUP(J697,KeyValues!$D$2:$E$562,2) = 0)),"???",0))</f>
        <v>0</v>
      </c>
      <c r="L697">
        <f t="shared" si="146"/>
        <v>0</v>
      </c>
      <c r="M697">
        <f t="shared" si="147"/>
        <v>0</v>
      </c>
      <c r="N697">
        <f t="shared" si="148"/>
        <v>5</v>
      </c>
      <c r="O697">
        <f t="shared" si="149"/>
        <v>0</v>
      </c>
      <c r="P697">
        <f t="shared" si="150"/>
        <v>1</v>
      </c>
      <c r="Q697">
        <f t="shared" si="151"/>
        <v>0</v>
      </c>
      <c r="R697" t="str">
        <f t="shared" si="152"/>
        <v>00000001</v>
      </c>
      <c r="S697">
        <f t="shared" si="153"/>
        <v>1</v>
      </c>
    </row>
    <row r="698" spans="1:19" x14ac:dyDescent="0.25">
      <c r="A698" t="s">
        <v>1171</v>
      </c>
      <c r="B698" s="5" t="str">
        <f>VLOOKUP(I698,KeyValues!$J$2:$K$1401,2)</f>
        <v>Frost Torc</v>
      </c>
      <c r="C698">
        <f t="shared" si="140"/>
        <v>2500</v>
      </c>
      <c r="D698">
        <f t="shared" si="141"/>
        <v>125</v>
      </c>
      <c r="E698">
        <f t="shared" si="142"/>
        <v>15</v>
      </c>
      <c r="F698" s="7" t="str">
        <f>VLOOKUP(E698,KeyValues!$A$2:$B1188,2)</f>
        <v>Specific Items</v>
      </c>
      <c r="G698">
        <f t="shared" si="143"/>
        <v>54</v>
      </c>
      <c r="H698" s="7" t="str">
        <f>VLOOKUP($G698,KeyValues!$S$2:$T$64,2)</f>
        <v>Ring</v>
      </c>
      <c r="I698">
        <f t="shared" si="144"/>
        <v>1172</v>
      </c>
      <c r="J698">
        <f t="shared" si="145"/>
        <v>0</v>
      </c>
      <c r="K698" s="8">
        <f>IF(OR($E698=9,$E698=5),VLOOKUP(J698,KeyValues!$D$2:$E$562,2),IF(AND($E698=14,NOT(VLOOKUP(J698,KeyValues!$D$2:$E$562,2) = 0)),"???",0))</f>
        <v>0</v>
      </c>
      <c r="L698">
        <f t="shared" si="146"/>
        <v>0</v>
      </c>
      <c r="M698">
        <f t="shared" si="147"/>
        <v>0</v>
      </c>
      <c r="N698">
        <f t="shared" si="148"/>
        <v>5</v>
      </c>
      <c r="O698">
        <f t="shared" si="149"/>
        <v>0</v>
      </c>
      <c r="P698">
        <f t="shared" si="150"/>
        <v>1</v>
      </c>
      <c r="Q698">
        <f t="shared" si="151"/>
        <v>0</v>
      </c>
      <c r="R698" t="str">
        <f t="shared" si="152"/>
        <v>00000001</v>
      </c>
      <c r="S698">
        <f t="shared" si="153"/>
        <v>1</v>
      </c>
    </row>
    <row r="699" spans="1:19" x14ac:dyDescent="0.25">
      <c r="A699" t="s">
        <v>1219</v>
      </c>
      <c r="B699" s="5" t="str">
        <f>VLOOKUP(I699,KeyValues!$J$2:$K$1401,2)</f>
        <v>Good Earring</v>
      </c>
      <c r="C699">
        <f t="shared" si="140"/>
        <v>2500</v>
      </c>
      <c r="D699">
        <f t="shared" si="141"/>
        <v>125</v>
      </c>
      <c r="E699">
        <f t="shared" si="142"/>
        <v>15</v>
      </c>
      <c r="F699" s="7" t="str">
        <f>VLOOKUP(E699,KeyValues!$A$2:$B1236,2)</f>
        <v>Specific Items</v>
      </c>
      <c r="G699">
        <f t="shared" si="143"/>
        <v>54</v>
      </c>
      <c r="H699" s="7" t="str">
        <f>VLOOKUP($G699,KeyValues!$S$2:$T$64,2)</f>
        <v>Ring</v>
      </c>
      <c r="I699">
        <f t="shared" si="144"/>
        <v>1220</v>
      </c>
      <c r="J699">
        <f t="shared" si="145"/>
        <v>0</v>
      </c>
      <c r="K699" s="8">
        <f>IF(OR($E699=9,$E699=5),VLOOKUP(J699,KeyValues!$D$2:$E$562,2),IF(AND($E699=14,NOT(VLOOKUP(J699,KeyValues!$D$2:$E$562,2) = 0)),"???",0))</f>
        <v>0</v>
      </c>
      <c r="L699">
        <f t="shared" si="146"/>
        <v>0</v>
      </c>
      <c r="M699">
        <f t="shared" si="147"/>
        <v>0</v>
      </c>
      <c r="N699">
        <f t="shared" si="148"/>
        <v>5</v>
      </c>
      <c r="O699">
        <f t="shared" si="149"/>
        <v>0</v>
      </c>
      <c r="P699">
        <f t="shared" si="150"/>
        <v>1</v>
      </c>
      <c r="Q699">
        <f t="shared" si="151"/>
        <v>0</v>
      </c>
      <c r="R699" t="str">
        <f t="shared" si="152"/>
        <v>00000001</v>
      </c>
      <c r="S699">
        <f t="shared" si="153"/>
        <v>1</v>
      </c>
    </row>
    <row r="700" spans="1:19" x14ac:dyDescent="0.25">
      <c r="A700" t="s">
        <v>1221</v>
      </c>
      <c r="B700" s="5" t="str">
        <f>VLOOKUP(I700,KeyValues!$J$2:$K$1401,2)</f>
        <v>Great Torc</v>
      </c>
      <c r="C700">
        <f t="shared" si="140"/>
        <v>2500</v>
      </c>
      <c r="D700">
        <f t="shared" si="141"/>
        <v>125</v>
      </c>
      <c r="E700">
        <f t="shared" si="142"/>
        <v>15</v>
      </c>
      <c r="F700" s="7" t="str">
        <f>VLOOKUP(E700,KeyValues!$A$2:$B1238,2)</f>
        <v>Specific Items</v>
      </c>
      <c r="G700">
        <f t="shared" si="143"/>
        <v>54</v>
      </c>
      <c r="H700" s="7" t="str">
        <f>VLOOKUP($G700,KeyValues!$S$2:$T$64,2)</f>
        <v>Ring</v>
      </c>
      <c r="I700">
        <f t="shared" si="144"/>
        <v>1222</v>
      </c>
      <c r="J700">
        <f t="shared" si="145"/>
        <v>0</v>
      </c>
      <c r="K700" s="8">
        <f>IF(OR($E700=9,$E700=5),VLOOKUP(J700,KeyValues!$D$2:$E$562,2),IF(AND($E700=14,NOT(VLOOKUP(J700,KeyValues!$D$2:$E$562,2) = 0)),"???",0))</f>
        <v>0</v>
      </c>
      <c r="L700">
        <f t="shared" si="146"/>
        <v>0</v>
      </c>
      <c r="M700">
        <f t="shared" si="147"/>
        <v>0</v>
      </c>
      <c r="N700">
        <f t="shared" si="148"/>
        <v>5</v>
      </c>
      <c r="O700">
        <f t="shared" si="149"/>
        <v>0</v>
      </c>
      <c r="P700">
        <f t="shared" si="150"/>
        <v>1</v>
      </c>
      <c r="Q700">
        <f t="shared" si="151"/>
        <v>0</v>
      </c>
      <c r="R700" t="str">
        <f t="shared" si="152"/>
        <v>00000001</v>
      </c>
      <c r="S700">
        <f t="shared" si="153"/>
        <v>1</v>
      </c>
    </row>
    <row r="701" spans="1:19" x14ac:dyDescent="0.25">
      <c r="A701" t="s">
        <v>1224</v>
      </c>
      <c r="B701" s="5" t="str">
        <f>VLOOKUP(I701,KeyValues!$J$2:$K$1401,2)</f>
        <v>Nose-Torc</v>
      </c>
      <c r="C701">
        <f t="shared" si="140"/>
        <v>2500</v>
      </c>
      <c r="D701">
        <f t="shared" si="141"/>
        <v>125</v>
      </c>
      <c r="E701">
        <f t="shared" si="142"/>
        <v>15</v>
      </c>
      <c r="F701" s="7" t="str">
        <f>VLOOKUP(E701,KeyValues!$A$2:$B1241,2)</f>
        <v>Specific Items</v>
      </c>
      <c r="G701">
        <f t="shared" si="143"/>
        <v>54</v>
      </c>
      <c r="H701" s="7" t="str">
        <f>VLOOKUP($G701,KeyValues!$S$2:$T$64,2)</f>
        <v>Ring</v>
      </c>
      <c r="I701">
        <f t="shared" si="144"/>
        <v>1225</v>
      </c>
      <c r="J701">
        <f t="shared" si="145"/>
        <v>0</v>
      </c>
      <c r="K701" s="8">
        <f>IF(OR($E701=9,$E701=5),VLOOKUP(J701,KeyValues!$D$2:$E$562,2),IF(AND($E701=14,NOT(VLOOKUP(J701,KeyValues!$D$2:$E$562,2) = 0)),"???",0))</f>
        <v>0</v>
      </c>
      <c r="L701">
        <f t="shared" si="146"/>
        <v>0</v>
      </c>
      <c r="M701">
        <f t="shared" si="147"/>
        <v>0</v>
      </c>
      <c r="N701">
        <f t="shared" si="148"/>
        <v>5</v>
      </c>
      <c r="O701">
        <f t="shared" si="149"/>
        <v>0</v>
      </c>
      <c r="P701">
        <f t="shared" si="150"/>
        <v>1</v>
      </c>
      <c r="Q701">
        <f t="shared" si="151"/>
        <v>0</v>
      </c>
      <c r="R701" t="str">
        <f t="shared" si="152"/>
        <v>00000001</v>
      </c>
      <c r="S701">
        <f t="shared" si="153"/>
        <v>1</v>
      </c>
    </row>
    <row r="702" spans="1:19" x14ac:dyDescent="0.25">
      <c r="A702" t="s">
        <v>1227</v>
      </c>
      <c r="B702" s="5" t="str">
        <f>VLOOKUP(I702,KeyValues!$J$2:$K$1401,2)</f>
        <v>Iron Torc</v>
      </c>
      <c r="C702">
        <f t="shared" si="140"/>
        <v>2500</v>
      </c>
      <c r="D702">
        <f t="shared" si="141"/>
        <v>125</v>
      </c>
      <c r="E702">
        <f t="shared" si="142"/>
        <v>15</v>
      </c>
      <c r="F702" s="7" t="str">
        <f>VLOOKUP(E702,KeyValues!$A$2:$B1244,2)</f>
        <v>Specific Items</v>
      </c>
      <c r="G702">
        <f t="shared" si="143"/>
        <v>54</v>
      </c>
      <c r="H702" s="7" t="str">
        <f>VLOOKUP($G702,KeyValues!$S$2:$T$64,2)</f>
        <v>Ring</v>
      </c>
      <c r="I702">
        <f t="shared" si="144"/>
        <v>1228</v>
      </c>
      <c r="J702">
        <f t="shared" si="145"/>
        <v>0</v>
      </c>
      <c r="K702" s="8">
        <f>IF(OR($E702=9,$E702=5),VLOOKUP(J702,KeyValues!$D$2:$E$562,2),IF(AND($E702=14,NOT(VLOOKUP(J702,KeyValues!$D$2:$E$562,2) = 0)),"???",0))</f>
        <v>0</v>
      </c>
      <c r="L702">
        <f t="shared" si="146"/>
        <v>0</v>
      </c>
      <c r="M702">
        <f t="shared" si="147"/>
        <v>0</v>
      </c>
      <c r="N702">
        <f t="shared" si="148"/>
        <v>5</v>
      </c>
      <c r="O702">
        <f t="shared" si="149"/>
        <v>0</v>
      </c>
      <c r="P702">
        <f t="shared" si="150"/>
        <v>1</v>
      </c>
      <c r="Q702">
        <f t="shared" si="151"/>
        <v>0</v>
      </c>
      <c r="R702" t="str">
        <f t="shared" si="152"/>
        <v>00000001</v>
      </c>
      <c r="S702">
        <f t="shared" si="153"/>
        <v>1</v>
      </c>
    </row>
    <row r="703" spans="1:19" x14ac:dyDescent="0.25">
      <c r="A703" t="s">
        <v>1232</v>
      </c>
      <c r="B703" s="5" t="str">
        <f>VLOOKUP(I703,KeyValues!$J$2:$K$1401,2)</f>
        <v>Punish Torc</v>
      </c>
      <c r="C703">
        <f t="shared" si="140"/>
        <v>2500</v>
      </c>
      <c r="D703">
        <f t="shared" si="141"/>
        <v>125</v>
      </c>
      <c r="E703">
        <f t="shared" si="142"/>
        <v>15</v>
      </c>
      <c r="F703" s="7" t="str">
        <f>VLOOKUP(E703,KeyValues!$A$2:$B1249,2)</f>
        <v>Specific Items</v>
      </c>
      <c r="G703">
        <f t="shared" si="143"/>
        <v>54</v>
      </c>
      <c r="H703" s="7" t="str">
        <f>VLOOKUP($G703,KeyValues!$S$2:$T$64,2)</f>
        <v>Ring</v>
      </c>
      <c r="I703">
        <f t="shared" si="144"/>
        <v>1233</v>
      </c>
      <c r="J703">
        <f t="shared" si="145"/>
        <v>0</v>
      </c>
      <c r="K703" s="8">
        <f>IF(OR($E703=9,$E703=5),VLOOKUP(J703,KeyValues!$D$2:$E$562,2),IF(AND($E703=14,NOT(VLOOKUP(J703,KeyValues!$D$2:$E$562,2) = 0)),"???",0))</f>
        <v>0</v>
      </c>
      <c r="L703">
        <f t="shared" si="146"/>
        <v>0</v>
      </c>
      <c r="M703">
        <f t="shared" si="147"/>
        <v>0</v>
      </c>
      <c r="N703">
        <f t="shared" si="148"/>
        <v>5</v>
      </c>
      <c r="O703">
        <f t="shared" si="149"/>
        <v>0</v>
      </c>
      <c r="P703">
        <f t="shared" si="150"/>
        <v>1</v>
      </c>
      <c r="Q703">
        <f t="shared" si="151"/>
        <v>0</v>
      </c>
      <c r="R703" t="str">
        <f t="shared" si="152"/>
        <v>00000001</v>
      </c>
      <c r="S703">
        <f t="shared" si="153"/>
        <v>1</v>
      </c>
    </row>
    <row r="704" spans="1:19" x14ac:dyDescent="0.25">
      <c r="A704" t="s">
        <v>1236</v>
      </c>
      <c r="B704" s="5" t="str">
        <f>VLOOKUP(I704,KeyValues!$J$2:$K$1401,2)</f>
        <v>Thorned Torc</v>
      </c>
      <c r="C704">
        <f t="shared" si="140"/>
        <v>2500</v>
      </c>
      <c r="D704">
        <f t="shared" si="141"/>
        <v>125</v>
      </c>
      <c r="E704">
        <f t="shared" si="142"/>
        <v>15</v>
      </c>
      <c r="F704" s="7" t="str">
        <f>VLOOKUP(E704,KeyValues!$A$2:$B1253,2)</f>
        <v>Specific Items</v>
      </c>
      <c r="G704">
        <f t="shared" si="143"/>
        <v>54</v>
      </c>
      <c r="H704" s="7" t="str">
        <f>VLOOKUP($G704,KeyValues!$S$2:$T$64,2)</f>
        <v>Ring</v>
      </c>
      <c r="I704">
        <f t="shared" si="144"/>
        <v>1237</v>
      </c>
      <c r="J704">
        <f t="shared" si="145"/>
        <v>0</v>
      </c>
      <c r="K704" s="8">
        <f>IF(OR($E704=9,$E704=5),VLOOKUP(J704,KeyValues!$D$2:$E$562,2),IF(AND($E704=14,NOT(VLOOKUP(J704,KeyValues!$D$2:$E$562,2) = 0)),"???",0))</f>
        <v>0</v>
      </c>
      <c r="L704">
        <f t="shared" si="146"/>
        <v>0</v>
      </c>
      <c r="M704">
        <f t="shared" si="147"/>
        <v>0</v>
      </c>
      <c r="N704">
        <f t="shared" si="148"/>
        <v>5</v>
      </c>
      <c r="O704">
        <f t="shared" si="149"/>
        <v>0</v>
      </c>
      <c r="P704">
        <f t="shared" si="150"/>
        <v>1</v>
      </c>
      <c r="Q704">
        <f t="shared" si="151"/>
        <v>0</v>
      </c>
      <c r="R704" t="str">
        <f t="shared" si="152"/>
        <v>00000001</v>
      </c>
      <c r="S704">
        <f t="shared" si="153"/>
        <v>1</v>
      </c>
    </row>
    <row r="705" spans="1:19" x14ac:dyDescent="0.25">
      <c r="A705" t="s">
        <v>1258</v>
      </c>
      <c r="B705" s="5" t="str">
        <f>VLOOKUP(I705,KeyValues!$J$2:$K$1401,2)</f>
        <v>Lunaton-Torc</v>
      </c>
      <c r="C705">
        <f t="shared" si="140"/>
        <v>2500</v>
      </c>
      <c r="D705">
        <f t="shared" si="141"/>
        <v>125</v>
      </c>
      <c r="E705">
        <f t="shared" si="142"/>
        <v>15</v>
      </c>
      <c r="F705" s="7" t="str">
        <f>VLOOKUP(E705,KeyValues!$A$2:$B1275,2)</f>
        <v>Specific Items</v>
      </c>
      <c r="G705">
        <f t="shared" si="143"/>
        <v>54</v>
      </c>
      <c r="H705" s="7" t="str">
        <f>VLOOKUP($G705,KeyValues!$S$2:$T$64,2)</f>
        <v>Ring</v>
      </c>
      <c r="I705">
        <f t="shared" si="144"/>
        <v>1259</v>
      </c>
      <c r="J705">
        <f t="shared" si="145"/>
        <v>0</v>
      </c>
      <c r="K705" s="8">
        <f>IF(OR($E705=9,$E705=5),VLOOKUP(J705,KeyValues!$D$2:$E$562,2),IF(AND($E705=14,NOT(VLOOKUP(J705,KeyValues!$D$2:$E$562,2) = 0)),"???",0))</f>
        <v>0</v>
      </c>
      <c r="L705">
        <f t="shared" si="146"/>
        <v>0</v>
      </c>
      <c r="M705">
        <f t="shared" si="147"/>
        <v>0</v>
      </c>
      <c r="N705">
        <f t="shared" si="148"/>
        <v>5</v>
      </c>
      <c r="O705">
        <f t="shared" si="149"/>
        <v>0</v>
      </c>
      <c r="P705">
        <f t="shared" si="150"/>
        <v>1</v>
      </c>
      <c r="Q705">
        <f t="shared" si="151"/>
        <v>0</v>
      </c>
      <c r="R705" t="str">
        <f t="shared" si="152"/>
        <v>00000001</v>
      </c>
      <c r="S705">
        <f t="shared" si="153"/>
        <v>1</v>
      </c>
    </row>
    <row r="706" spans="1:19" x14ac:dyDescent="0.25">
      <c r="A706" t="s">
        <v>1265</v>
      </c>
      <c r="B706" s="5" t="str">
        <f>VLOOKUP(I706,KeyValues!$J$2:$K$1401,2)</f>
        <v>Claydol Torc</v>
      </c>
      <c r="C706">
        <f t="shared" ref="C706:C769" si="154">HEX2DEC(MID($A706,4,2)&amp;MID($A706,1,2))</f>
        <v>2500</v>
      </c>
      <c r="D706">
        <f t="shared" ref="D706:D769" si="155">HEX2DEC(MID($A706,10,2)&amp;MID($A706,7,2))</f>
        <v>125</v>
      </c>
      <c r="E706">
        <f t="shared" ref="E706:E769" si="156">HEX2DEC(MID($A706,13,2))</f>
        <v>15</v>
      </c>
      <c r="F706" s="7" t="str">
        <f>VLOOKUP(E706,KeyValues!$A$2:$B1282,2)</f>
        <v>Specific Items</v>
      </c>
      <c r="G706">
        <f t="shared" ref="G706:G769" si="157">HEX2DEC(MID($A706,16,2))</f>
        <v>54</v>
      </c>
      <c r="H706" s="7" t="str">
        <f>VLOOKUP($G706,KeyValues!$S$2:$T$64,2)</f>
        <v>Ring</v>
      </c>
      <c r="I706">
        <f t="shared" ref="I706:I769" si="158">HEX2DEC(MID($A706,22,2)&amp;MID($A706,19,2))</f>
        <v>1266</v>
      </c>
      <c r="J706">
        <f t="shared" ref="J706:J769" si="159">HEX2DEC(MID($A706,28,2)&amp;MID($A706,25,2))</f>
        <v>0</v>
      </c>
      <c r="K706" s="8">
        <f>IF(OR($E706=9,$E706=5),VLOOKUP(J706,KeyValues!$D$2:$E$562,2),IF(AND($E706=14,NOT(VLOOKUP(J706,KeyValues!$D$2:$E$562,2) = 0)),"???",0))</f>
        <v>0</v>
      </c>
      <c r="L706">
        <f t="shared" ref="L706:L769" si="160">HEX2DEC(MID($A706,31,2))</f>
        <v>0</v>
      </c>
      <c r="M706">
        <f t="shared" ref="M706:M769" si="161">HEX2DEC(MID($A706,34,2))</f>
        <v>0</v>
      </c>
      <c r="N706">
        <f t="shared" ref="N706:N769" si="162">HEX2DEC(MID($A706,37,2))</f>
        <v>5</v>
      </c>
      <c r="O706">
        <f t="shared" ref="O706:O769" si="163">HEX2DEC(MID($A706,40,2))</f>
        <v>0</v>
      </c>
      <c r="P706">
        <f t="shared" ref="P706:P769" si="164">HEX2DEC(MID($A706,43,2))</f>
        <v>1</v>
      </c>
      <c r="Q706">
        <f t="shared" ref="Q706:Q769" si="165">HEX2DEC(MID($A706,46,2))</f>
        <v>0</v>
      </c>
      <c r="R706" t="str">
        <f t="shared" ref="R706:R769" si="166">DEC2BIN(P706,8)</f>
        <v>00000001</v>
      </c>
      <c r="S706">
        <f t="shared" ref="S706:S769" si="167">VALUE(RIGHT(R706,1))</f>
        <v>1</v>
      </c>
    </row>
    <row r="707" spans="1:19" x14ac:dyDescent="0.25">
      <c r="A707" t="s">
        <v>1272</v>
      </c>
      <c r="B707" s="5" t="str">
        <f>VLOOKUP(I707,KeyValues!$J$2:$K$1401,2)</f>
        <v>Kecleon Torc</v>
      </c>
      <c r="C707">
        <f t="shared" si="154"/>
        <v>2500</v>
      </c>
      <c r="D707">
        <f t="shared" si="155"/>
        <v>125</v>
      </c>
      <c r="E707">
        <f t="shared" si="156"/>
        <v>15</v>
      </c>
      <c r="F707" s="7" t="str">
        <f>VLOOKUP(E707,KeyValues!$A$2:$B1289,2)</f>
        <v>Specific Items</v>
      </c>
      <c r="G707">
        <f t="shared" si="157"/>
        <v>54</v>
      </c>
      <c r="H707" s="7" t="str">
        <f>VLOOKUP($G707,KeyValues!$S$2:$T$64,2)</f>
        <v>Ring</v>
      </c>
      <c r="I707">
        <f t="shared" si="158"/>
        <v>1273</v>
      </c>
      <c r="J707">
        <f t="shared" si="159"/>
        <v>0</v>
      </c>
      <c r="K707" s="8">
        <f>IF(OR($E707=9,$E707=5),VLOOKUP(J707,KeyValues!$D$2:$E$562,2),IF(AND($E707=14,NOT(VLOOKUP(J707,KeyValues!$D$2:$E$562,2) = 0)),"???",0))</f>
        <v>0</v>
      </c>
      <c r="L707">
        <f t="shared" si="160"/>
        <v>0</v>
      </c>
      <c r="M707">
        <f t="shared" si="161"/>
        <v>0</v>
      </c>
      <c r="N707">
        <f t="shared" si="162"/>
        <v>5</v>
      </c>
      <c r="O707">
        <f t="shared" si="163"/>
        <v>0</v>
      </c>
      <c r="P707">
        <f t="shared" si="164"/>
        <v>1</v>
      </c>
      <c r="Q707">
        <f t="shared" si="165"/>
        <v>0</v>
      </c>
      <c r="R707" t="str">
        <f t="shared" si="166"/>
        <v>00000001</v>
      </c>
      <c r="S707">
        <f t="shared" si="167"/>
        <v>1</v>
      </c>
    </row>
    <row r="708" spans="1:19" x14ac:dyDescent="0.25">
      <c r="A708" t="s">
        <v>1274</v>
      </c>
      <c r="B708" s="5" t="str">
        <f>VLOOKUP(I708,KeyValues!$J$2:$K$1401,2)</f>
        <v>Ominous Torc</v>
      </c>
      <c r="C708">
        <f t="shared" si="154"/>
        <v>2500</v>
      </c>
      <c r="D708">
        <f t="shared" si="155"/>
        <v>125</v>
      </c>
      <c r="E708">
        <f t="shared" si="156"/>
        <v>15</v>
      </c>
      <c r="F708" s="7" t="str">
        <f>VLOOKUP(E708,KeyValues!$A$2:$B1291,2)</f>
        <v>Specific Items</v>
      </c>
      <c r="G708">
        <f t="shared" si="157"/>
        <v>54</v>
      </c>
      <c r="H708" s="7" t="str">
        <f>VLOOKUP($G708,KeyValues!$S$2:$T$64,2)</f>
        <v>Ring</v>
      </c>
      <c r="I708">
        <f t="shared" si="158"/>
        <v>1275</v>
      </c>
      <c r="J708">
        <f t="shared" si="159"/>
        <v>0</v>
      </c>
      <c r="K708" s="8">
        <f>IF(OR($E708=9,$E708=5),VLOOKUP(J708,KeyValues!$D$2:$E$562,2),IF(AND($E708=14,NOT(VLOOKUP(J708,KeyValues!$D$2:$E$562,2) = 0)),"???",0))</f>
        <v>0</v>
      </c>
      <c r="L708">
        <f t="shared" si="160"/>
        <v>0</v>
      </c>
      <c r="M708">
        <f t="shared" si="161"/>
        <v>0</v>
      </c>
      <c r="N708">
        <f t="shared" si="162"/>
        <v>5</v>
      </c>
      <c r="O708">
        <f t="shared" si="163"/>
        <v>0</v>
      </c>
      <c r="P708">
        <f t="shared" si="164"/>
        <v>1</v>
      </c>
      <c r="Q708">
        <f t="shared" si="165"/>
        <v>0</v>
      </c>
      <c r="R708" t="str">
        <f t="shared" si="166"/>
        <v>00000001</v>
      </c>
      <c r="S708">
        <f t="shared" si="167"/>
        <v>1</v>
      </c>
    </row>
    <row r="709" spans="1:19" x14ac:dyDescent="0.25">
      <c r="A709" t="s">
        <v>1279</v>
      </c>
      <c r="B709" s="5" t="str">
        <f>VLOOKUP(I709,KeyValues!$J$2:$K$1401,2)</f>
        <v>Perish Torc</v>
      </c>
      <c r="C709">
        <f t="shared" si="154"/>
        <v>2500</v>
      </c>
      <c r="D709">
        <f t="shared" si="155"/>
        <v>125</v>
      </c>
      <c r="E709">
        <f t="shared" si="156"/>
        <v>15</v>
      </c>
      <c r="F709" s="7" t="str">
        <f>VLOOKUP(E709,KeyValues!$A$2:$B1296,2)</f>
        <v>Specific Items</v>
      </c>
      <c r="G709">
        <f t="shared" si="157"/>
        <v>54</v>
      </c>
      <c r="H709" s="7" t="str">
        <f>VLOOKUP($G709,KeyValues!$S$2:$T$64,2)</f>
        <v>Ring</v>
      </c>
      <c r="I709">
        <f t="shared" si="158"/>
        <v>1280</v>
      </c>
      <c r="J709">
        <f t="shared" si="159"/>
        <v>0</v>
      </c>
      <c r="K709" s="8">
        <f>IF(OR($E709=9,$E709=5),VLOOKUP(J709,KeyValues!$D$2:$E$562,2),IF(AND($E709=14,NOT(VLOOKUP(J709,KeyValues!$D$2:$E$562,2) = 0)),"???",0))</f>
        <v>0</v>
      </c>
      <c r="L709">
        <f t="shared" si="160"/>
        <v>0</v>
      </c>
      <c r="M709">
        <f t="shared" si="161"/>
        <v>0</v>
      </c>
      <c r="N709">
        <f t="shared" si="162"/>
        <v>5</v>
      </c>
      <c r="O709">
        <f t="shared" si="163"/>
        <v>0</v>
      </c>
      <c r="P709">
        <f t="shared" si="164"/>
        <v>1</v>
      </c>
      <c r="Q709">
        <f t="shared" si="165"/>
        <v>0</v>
      </c>
      <c r="R709" t="str">
        <f t="shared" si="166"/>
        <v>00000001</v>
      </c>
      <c r="S709">
        <f t="shared" si="167"/>
        <v>1</v>
      </c>
    </row>
    <row r="710" spans="1:19" x14ac:dyDescent="0.25">
      <c r="A710" t="s">
        <v>1284</v>
      </c>
      <c r="B710" s="5" t="str">
        <f>VLOOKUP(I710,KeyValues!$J$2:$K$1401,2)</f>
        <v>Walrein Torc</v>
      </c>
      <c r="C710">
        <f t="shared" si="154"/>
        <v>2500</v>
      </c>
      <c r="D710">
        <f t="shared" si="155"/>
        <v>125</v>
      </c>
      <c r="E710">
        <f t="shared" si="156"/>
        <v>15</v>
      </c>
      <c r="F710" s="7" t="str">
        <f>VLOOKUP(E710,KeyValues!$A$2:$B1301,2)</f>
        <v>Specific Items</v>
      </c>
      <c r="G710">
        <f t="shared" si="157"/>
        <v>54</v>
      </c>
      <c r="H710" s="7" t="str">
        <f>VLOOKUP($G710,KeyValues!$S$2:$T$64,2)</f>
        <v>Ring</v>
      </c>
      <c r="I710">
        <f t="shared" si="158"/>
        <v>1285</v>
      </c>
      <c r="J710">
        <f t="shared" si="159"/>
        <v>0</v>
      </c>
      <c r="K710" s="8">
        <f>IF(OR($E710=9,$E710=5),VLOOKUP(J710,KeyValues!$D$2:$E$562,2),IF(AND($E710=14,NOT(VLOOKUP(J710,KeyValues!$D$2:$E$562,2) = 0)),"???",0))</f>
        <v>0</v>
      </c>
      <c r="L710">
        <f t="shared" si="160"/>
        <v>0</v>
      </c>
      <c r="M710">
        <f t="shared" si="161"/>
        <v>0</v>
      </c>
      <c r="N710">
        <f t="shared" si="162"/>
        <v>5</v>
      </c>
      <c r="O710">
        <f t="shared" si="163"/>
        <v>0</v>
      </c>
      <c r="P710">
        <f t="shared" si="164"/>
        <v>1</v>
      </c>
      <c r="Q710">
        <f t="shared" si="165"/>
        <v>0</v>
      </c>
      <c r="R710" t="str">
        <f t="shared" si="166"/>
        <v>00000001</v>
      </c>
      <c r="S710">
        <f t="shared" si="167"/>
        <v>1</v>
      </c>
    </row>
    <row r="711" spans="1:19" x14ac:dyDescent="0.25">
      <c r="A711" t="s">
        <v>1286</v>
      </c>
      <c r="B711" s="5" t="str">
        <f>VLOOKUP(I711,KeyValues!$J$2:$K$1401,2)</f>
        <v>Deep Torc</v>
      </c>
      <c r="C711">
        <f t="shared" si="154"/>
        <v>2500</v>
      </c>
      <c r="D711">
        <f t="shared" si="155"/>
        <v>125</v>
      </c>
      <c r="E711">
        <f t="shared" si="156"/>
        <v>15</v>
      </c>
      <c r="F711" s="7" t="str">
        <f>VLOOKUP(E711,KeyValues!$A$2:$B1303,2)</f>
        <v>Specific Items</v>
      </c>
      <c r="G711">
        <f t="shared" si="157"/>
        <v>54</v>
      </c>
      <c r="H711" s="7" t="str">
        <f>VLOOKUP($G711,KeyValues!$S$2:$T$64,2)</f>
        <v>Ring</v>
      </c>
      <c r="I711">
        <f t="shared" si="158"/>
        <v>1287</v>
      </c>
      <c r="J711">
        <f t="shared" si="159"/>
        <v>0</v>
      </c>
      <c r="K711" s="8">
        <f>IF(OR($E711=9,$E711=5),VLOOKUP(J711,KeyValues!$D$2:$E$562,2),IF(AND($E711=14,NOT(VLOOKUP(J711,KeyValues!$D$2:$E$562,2) = 0)),"???",0))</f>
        <v>0</v>
      </c>
      <c r="L711">
        <f t="shared" si="160"/>
        <v>0</v>
      </c>
      <c r="M711">
        <f t="shared" si="161"/>
        <v>0</v>
      </c>
      <c r="N711">
        <f t="shared" si="162"/>
        <v>5</v>
      </c>
      <c r="O711">
        <f t="shared" si="163"/>
        <v>0</v>
      </c>
      <c r="P711">
        <f t="shared" si="164"/>
        <v>1</v>
      </c>
      <c r="Q711">
        <f t="shared" si="165"/>
        <v>0</v>
      </c>
      <c r="R711" t="str">
        <f t="shared" si="166"/>
        <v>00000001</v>
      </c>
      <c r="S711">
        <f t="shared" si="167"/>
        <v>1</v>
      </c>
    </row>
    <row r="712" spans="1:19" x14ac:dyDescent="0.25">
      <c r="A712" t="s">
        <v>1288</v>
      </c>
      <c r="B712" s="5" t="str">
        <f>VLOOKUP(I712,KeyValues!$J$2:$K$1401,2)</f>
        <v>Reli-Torc</v>
      </c>
      <c r="C712">
        <f t="shared" si="154"/>
        <v>2500</v>
      </c>
      <c r="D712">
        <f t="shared" si="155"/>
        <v>125</v>
      </c>
      <c r="E712">
        <f t="shared" si="156"/>
        <v>15</v>
      </c>
      <c r="F712" s="7" t="str">
        <f>VLOOKUP(E712,KeyValues!$A$2:$B1305,2)</f>
        <v>Specific Items</v>
      </c>
      <c r="G712">
        <f t="shared" si="157"/>
        <v>54</v>
      </c>
      <c r="H712" s="7" t="str">
        <f>VLOOKUP($G712,KeyValues!$S$2:$T$64,2)</f>
        <v>Ring</v>
      </c>
      <c r="I712">
        <f t="shared" si="158"/>
        <v>1289</v>
      </c>
      <c r="J712">
        <f t="shared" si="159"/>
        <v>0</v>
      </c>
      <c r="K712" s="8">
        <f>IF(OR($E712=9,$E712=5),VLOOKUP(J712,KeyValues!$D$2:$E$562,2),IF(AND($E712=14,NOT(VLOOKUP(J712,KeyValues!$D$2:$E$562,2) = 0)),"???",0))</f>
        <v>0</v>
      </c>
      <c r="L712">
        <f t="shared" si="160"/>
        <v>0</v>
      </c>
      <c r="M712">
        <f t="shared" si="161"/>
        <v>0</v>
      </c>
      <c r="N712">
        <f t="shared" si="162"/>
        <v>5</v>
      </c>
      <c r="O712">
        <f t="shared" si="163"/>
        <v>0</v>
      </c>
      <c r="P712">
        <f t="shared" si="164"/>
        <v>1</v>
      </c>
      <c r="Q712">
        <f t="shared" si="165"/>
        <v>0</v>
      </c>
      <c r="R712" t="str">
        <f t="shared" si="166"/>
        <v>00000001</v>
      </c>
      <c r="S712">
        <f t="shared" si="167"/>
        <v>1</v>
      </c>
    </row>
    <row r="713" spans="1:19" x14ac:dyDescent="0.25">
      <c r="A713" t="s">
        <v>1289</v>
      </c>
      <c r="B713" s="5" t="str">
        <f>VLOOKUP(I713,KeyValues!$J$2:$K$1401,2)</f>
        <v>Luvdisc Torc</v>
      </c>
      <c r="C713">
        <f t="shared" si="154"/>
        <v>2500</v>
      </c>
      <c r="D713">
        <f t="shared" si="155"/>
        <v>125</v>
      </c>
      <c r="E713">
        <f t="shared" si="156"/>
        <v>15</v>
      </c>
      <c r="F713" s="7" t="str">
        <f>VLOOKUP(E713,KeyValues!$A$2:$B1306,2)</f>
        <v>Specific Items</v>
      </c>
      <c r="G713">
        <f t="shared" si="157"/>
        <v>54</v>
      </c>
      <c r="H713" s="7" t="str">
        <f>VLOOKUP($G713,KeyValues!$S$2:$T$64,2)</f>
        <v>Ring</v>
      </c>
      <c r="I713">
        <f t="shared" si="158"/>
        <v>1290</v>
      </c>
      <c r="J713">
        <f t="shared" si="159"/>
        <v>0</v>
      </c>
      <c r="K713" s="8">
        <f>IF(OR($E713=9,$E713=5),VLOOKUP(J713,KeyValues!$D$2:$E$562,2),IF(AND($E713=14,NOT(VLOOKUP(J713,KeyValues!$D$2:$E$562,2) = 0)),"???",0))</f>
        <v>0</v>
      </c>
      <c r="L713">
        <f t="shared" si="160"/>
        <v>0</v>
      </c>
      <c r="M713">
        <f t="shared" si="161"/>
        <v>0</v>
      </c>
      <c r="N713">
        <f t="shared" si="162"/>
        <v>5</v>
      </c>
      <c r="O713">
        <f t="shared" si="163"/>
        <v>0</v>
      </c>
      <c r="P713">
        <f t="shared" si="164"/>
        <v>1</v>
      </c>
      <c r="Q713">
        <f t="shared" si="165"/>
        <v>0</v>
      </c>
      <c r="R713" t="str">
        <f t="shared" si="166"/>
        <v>00000001</v>
      </c>
      <c r="S713">
        <f t="shared" si="167"/>
        <v>1</v>
      </c>
    </row>
    <row r="714" spans="1:19" x14ac:dyDescent="0.25">
      <c r="A714" t="s">
        <v>1293</v>
      </c>
      <c r="B714" s="5" t="str">
        <f>VLOOKUP(I714,KeyValues!$J$2:$K$1401,2)</f>
        <v>Beldum Torc</v>
      </c>
      <c r="C714">
        <f t="shared" si="154"/>
        <v>2500</v>
      </c>
      <c r="D714">
        <f t="shared" si="155"/>
        <v>125</v>
      </c>
      <c r="E714">
        <f t="shared" si="156"/>
        <v>15</v>
      </c>
      <c r="F714" s="7" t="str">
        <f>VLOOKUP(E714,KeyValues!$A$2:$B1310,2)</f>
        <v>Specific Items</v>
      </c>
      <c r="G714">
        <f t="shared" si="157"/>
        <v>54</v>
      </c>
      <c r="H714" s="7" t="str">
        <f>VLOOKUP($G714,KeyValues!$S$2:$T$64,2)</f>
        <v>Ring</v>
      </c>
      <c r="I714">
        <f t="shared" si="158"/>
        <v>1294</v>
      </c>
      <c r="J714">
        <f t="shared" si="159"/>
        <v>0</v>
      </c>
      <c r="K714" s="8">
        <f>IF(OR($E714=9,$E714=5),VLOOKUP(J714,KeyValues!$D$2:$E$562,2),IF(AND($E714=14,NOT(VLOOKUP(J714,KeyValues!$D$2:$E$562,2) = 0)),"???",0))</f>
        <v>0</v>
      </c>
      <c r="L714">
        <f t="shared" si="160"/>
        <v>0</v>
      </c>
      <c r="M714">
        <f t="shared" si="161"/>
        <v>0</v>
      </c>
      <c r="N714">
        <f t="shared" si="162"/>
        <v>5</v>
      </c>
      <c r="O714">
        <f t="shared" si="163"/>
        <v>0</v>
      </c>
      <c r="P714">
        <f t="shared" si="164"/>
        <v>1</v>
      </c>
      <c r="Q714">
        <f t="shared" si="165"/>
        <v>0</v>
      </c>
      <c r="R714" t="str">
        <f t="shared" si="166"/>
        <v>00000001</v>
      </c>
      <c r="S714">
        <f t="shared" si="167"/>
        <v>1</v>
      </c>
    </row>
    <row r="715" spans="1:19" x14ac:dyDescent="0.25">
      <c r="A715" t="s">
        <v>1295</v>
      </c>
      <c r="B715" s="5" t="str">
        <f>VLOOKUP(I715,KeyValues!$J$2:$K$1401,2)</f>
        <v>Meta-Torc</v>
      </c>
      <c r="C715">
        <f t="shared" si="154"/>
        <v>2500</v>
      </c>
      <c r="D715">
        <f t="shared" si="155"/>
        <v>125</v>
      </c>
      <c r="E715">
        <f t="shared" si="156"/>
        <v>15</v>
      </c>
      <c r="F715" s="7" t="str">
        <f>VLOOKUP(E715,KeyValues!$A$2:$B1312,2)</f>
        <v>Specific Items</v>
      </c>
      <c r="G715">
        <f t="shared" si="157"/>
        <v>54</v>
      </c>
      <c r="H715" s="7" t="str">
        <f>VLOOKUP($G715,KeyValues!$S$2:$T$64,2)</f>
        <v>Ring</v>
      </c>
      <c r="I715">
        <f t="shared" si="158"/>
        <v>1296</v>
      </c>
      <c r="J715">
        <f t="shared" si="159"/>
        <v>0</v>
      </c>
      <c r="K715" s="8">
        <f>IF(OR($E715=9,$E715=5),VLOOKUP(J715,KeyValues!$D$2:$E$562,2),IF(AND($E715=14,NOT(VLOOKUP(J715,KeyValues!$D$2:$E$562,2) = 0)),"???",0))</f>
        <v>0</v>
      </c>
      <c r="L715">
        <f t="shared" si="160"/>
        <v>0</v>
      </c>
      <c r="M715">
        <f t="shared" si="161"/>
        <v>0</v>
      </c>
      <c r="N715">
        <f t="shared" si="162"/>
        <v>5</v>
      </c>
      <c r="O715">
        <f t="shared" si="163"/>
        <v>0</v>
      </c>
      <c r="P715">
        <f t="shared" si="164"/>
        <v>1</v>
      </c>
      <c r="Q715">
        <f t="shared" si="165"/>
        <v>0</v>
      </c>
      <c r="R715" t="str">
        <f t="shared" si="166"/>
        <v>00000001</v>
      </c>
      <c r="S715">
        <f t="shared" si="167"/>
        <v>1</v>
      </c>
    </row>
    <row r="716" spans="1:19" x14ac:dyDescent="0.25">
      <c r="A716" t="s">
        <v>1297</v>
      </c>
      <c r="B716" s="5" t="str">
        <f>VLOOKUP(I716,KeyValues!$J$2:$K$1401,2)</f>
        <v>Regret Torc</v>
      </c>
      <c r="C716">
        <f t="shared" si="154"/>
        <v>2500</v>
      </c>
      <c r="D716">
        <f t="shared" si="155"/>
        <v>125</v>
      </c>
      <c r="E716">
        <f t="shared" si="156"/>
        <v>15</v>
      </c>
      <c r="F716" s="7" t="str">
        <f>VLOOKUP(E716,KeyValues!$A$2:$B1314,2)</f>
        <v>Specific Items</v>
      </c>
      <c r="G716">
        <f t="shared" si="157"/>
        <v>54</v>
      </c>
      <c r="H716" s="7" t="str">
        <f>VLOOKUP($G716,KeyValues!$S$2:$T$64,2)</f>
        <v>Ring</v>
      </c>
      <c r="I716">
        <f t="shared" si="158"/>
        <v>1298</v>
      </c>
      <c r="J716">
        <f t="shared" si="159"/>
        <v>0</v>
      </c>
      <c r="K716" s="8">
        <f>IF(OR($E716=9,$E716=5),VLOOKUP(J716,KeyValues!$D$2:$E$562,2),IF(AND($E716=14,NOT(VLOOKUP(J716,KeyValues!$D$2:$E$562,2) = 0)),"???",0))</f>
        <v>0</v>
      </c>
      <c r="L716">
        <f t="shared" si="160"/>
        <v>0</v>
      </c>
      <c r="M716">
        <f t="shared" si="161"/>
        <v>0</v>
      </c>
      <c r="N716">
        <f t="shared" si="162"/>
        <v>5</v>
      </c>
      <c r="O716">
        <f t="shared" si="163"/>
        <v>0</v>
      </c>
      <c r="P716">
        <f t="shared" si="164"/>
        <v>1</v>
      </c>
      <c r="Q716">
        <f t="shared" si="165"/>
        <v>0</v>
      </c>
      <c r="R716" t="str">
        <f t="shared" si="166"/>
        <v>00000001</v>
      </c>
      <c r="S716">
        <f t="shared" si="167"/>
        <v>1</v>
      </c>
    </row>
    <row r="717" spans="1:19" x14ac:dyDescent="0.25">
      <c r="A717" t="s">
        <v>1300</v>
      </c>
      <c r="B717" s="5" t="str">
        <f>VLOOKUP(I717,KeyValues!$J$2:$K$1401,2)</f>
        <v>Kricke-Torc</v>
      </c>
      <c r="C717">
        <f t="shared" si="154"/>
        <v>2500</v>
      </c>
      <c r="D717">
        <f t="shared" si="155"/>
        <v>125</v>
      </c>
      <c r="E717">
        <f t="shared" si="156"/>
        <v>15</v>
      </c>
      <c r="F717" s="7" t="str">
        <f>VLOOKUP(E717,KeyValues!$A$2:$B1317,2)</f>
        <v>Specific Items</v>
      </c>
      <c r="G717">
        <f t="shared" si="157"/>
        <v>54</v>
      </c>
      <c r="H717" s="7" t="str">
        <f>VLOOKUP($G717,KeyValues!$S$2:$T$64,2)</f>
        <v>Ring</v>
      </c>
      <c r="I717">
        <f t="shared" si="158"/>
        <v>1301</v>
      </c>
      <c r="J717">
        <f t="shared" si="159"/>
        <v>0</v>
      </c>
      <c r="K717" s="8">
        <f>IF(OR($E717=9,$E717=5),VLOOKUP(J717,KeyValues!$D$2:$E$562,2),IF(AND($E717=14,NOT(VLOOKUP(J717,KeyValues!$D$2:$E$562,2) = 0)),"???",0))</f>
        <v>0</v>
      </c>
      <c r="L717">
        <f t="shared" si="160"/>
        <v>0</v>
      </c>
      <c r="M717">
        <f t="shared" si="161"/>
        <v>0</v>
      </c>
      <c r="N717">
        <f t="shared" si="162"/>
        <v>5</v>
      </c>
      <c r="O717">
        <f t="shared" si="163"/>
        <v>0</v>
      </c>
      <c r="P717">
        <f t="shared" si="164"/>
        <v>1</v>
      </c>
      <c r="Q717">
        <f t="shared" si="165"/>
        <v>0</v>
      </c>
      <c r="R717" t="str">
        <f t="shared" si="166"/>
        <v>00000001</v>
      </c>
      <c r="S717">
        <f t="shared" si="167"/>
        <v>1</v>
      </c>
    </row>
    <row r="718" spans="1:19" x14ac:dyDescent="0.25">
      <c r="A718" t="s">
        <v>1311</v>
      </c>
      <c r="B718" s="5" t="str">
        <f>VLOOKUP(I718,KeyValues!$J$2:$K$1401,2)</f>
        <v>Vespi-Torc</v>
      </c>
      <c r="C718">
        <f t="shared" si="154"/>
        <v>2500</v>
      </c>
      <c r="D718">
        <f t="shared" si="155"/>
        <v>125</v>
      </c>
      <c r="E718">
        <f t="shared" si="156"/>
        <v>15</v>
      </c>
      <c r="F718" s="7" t="str">
        <f>VLOOKUP(E718,KeyValues!$A$2:$B1328,2)</f>
        <v>Specific Items</v>
      </c>
      <c r="G718">
        <f t="shared" si="157"/>
        <v>54</v>
      </c>
      <c r="H718" s="7" t="str">
        <f>VLOOKUP($G718,KeyValues!$S$2:$T$64,2)</f>
        <v>Ring</v>
      </c>
      <c r="I718">
        <f t="shared" si="158"/>
        <v>1312</v>
      </c>
      <c r="J718">
        <f t="shared" si="159"/>
        <v>0</v>
      </c>
      <c r="K718" s="8">
        <f>IF(OR($E718=9,$E718=5),VLOOKUP(J718,KeyValues!$D$2:$E$562,2),IF(AND($E718=14,NOT(VLOOKUP(J718,KeyValues!$D$2:$E$562,2) = 0)),"???",0))</f>
        <v>0</v>
      </c>
      <c r="L718">
        <f t="shared" si="160"/>
        <v>0</v>
      </c>
      <c r="M718">
        <f t="shared" si="161"/>
        <v>0</v>
      </c>
      <c r="N718">
        <f t="shared" si="162"/>
        <v>5</v>
      </c>
      <c r="O718">
        <f t="shared" si="163"/>
        <v>0</v>
      </c>
      <c r="P718">
        <f t="shared" si="164"/>
        <v>1</v>
      </c>
      <c r="Q718">
        <f t="shared" si="165"/>
        <v>0</v>
      </c>
      <c r="R718" t="str">
        <f t="shared" si="166"/>
        <v>00000001</v>
      </c>
      <c r="S718">
        <f t="shared" si="167"/>
        <v>1</v>
      </c>
    </row>
    <row r="719" spans="1:19" x14ac:dyDescent="0.25">
      <c r="A719" t="s">
        <v>1313</v>
      </c>
      <c r="B719" s="5" t="str">
        <f>VLOOKUP(I719,KeyValues!$J$2:$K$1401,2)</f>
        <v>Gastro-Torc</v>
      </c>
      <c r="C719">
        <f t="shared" si="154"/>
        <v>2500</v>
      </c>
      <c r="D719">
        <f t="shared" si="155"/>
        <v>125</v>
      </c>
      <c r="E719">
        <f t="shared" si="156"/>
        <v>15</v>
      </c>
      <c r="F719" s="7" t="str">
        <f>VLOOKUP(E719,KeyValues!$A$2:$B1330,2)</f>
        <v>Specific Items</v>
      </c>
      <c r="G719">
        <f t="shared" si="157"/>
        <v>54</v>
      </c>
      <c r="H719" s="7" t="str">
        <f>VLOOKUP($G719,KeyValues!$S$2:$T$64,2)</f>
        <v>Ring</v>
      </c>
      <c r="I719">
        <f t="shared" si="158"/>
        <v>1314</v>
      </c>
      <c r="J719">
        <f t="shared" si="159"/>
        <v>0</v>
      </c>
      <c r="K719" s="8">
        <f>IF(OR($E719=9,$E719=5),VLOOKUP(J719,KeyValues!$D$2:$E$562,2),IF(AND($E719=14,NOT(VLOOKUP(J719,KeyValues!$D$2:$E$562,2) = 0)),"???",0))</f>
        <v>0</v>
      </c>
      <c r="L719">
        <f t="shared" si="160"/>
        <v>0</v>
      </c>
      <c r="M719">
        <f t="shared" si="161"/>
        <v>0</v>
      </c>
      <c r="N719">
        <f t="shared" si="162"/>
        <v>5</v>
      </c>
      <c r="O719">
        <f t="shared" si="163"/>
        <v>0</v>
      </c>
      <c r="P719">
        <f t="shared" si="164"/>
        <v>1</v>
      </c>
      <c r="Q719">
        <f t="shared" si="165"/>
        <v>0</v>
      </c>
      <c r="R719" t="str">
        <f t="shared" si="166"/>
        <v>00000001</v>
      </c>
      <c r="S719">
        <f t="shared" si="167"/>
        <v>1</v>
      </c>
    </row>
    <row r="720" spans="1:19" x14ac:dyDescent="0.25">
      <c r="A720" t="s">
        <v>1321</v>
      </c>
      <c r="B720" s="5" t="str">
        <f>VLOOKUP(I720,KeyValues!$J$2:$K$1401,2)</f>
        <v>Ching-Torc</v>
      </c>
      <c r="C720">
        <f t="shared" si="154"/>
        <v>2500</v>
      </c>
      <c r="D720">
        <f t="shared" si="155"/>
        <v>125</v>
      </c>
      <c r="E720">
        <f t="shared" si="156"/>
        <v>15</v>
      </c>
      <c r="F720" s="7" t="str">
        <f>VLOOKUP(E720,KeyValues!$A$2:$B1338,2)</f>
        <v>Specific Items</v>
      </c>
      <c r="G720">
        <f t="shared" si="157"/>
        <v>54</v>
      </c>
      <c r="H720" s="7" t="str">
        <f>VLOOKUP($G720,KeyValues!$S$2:$T$64,2)</f>
        <v>Ring</v>
      </c>
      <c r="I720">
        <f t="shared" si="158"/>
        <v>1322</v>
      </c>
      <c r="J720">
        <f t="shared" si="159"/>
        <v>0</v>
      </c>
      <c r="K720" s="8">
        <f>IF(OR($E720=9,$E720=5),VLOOKUP(J720,KeyValues!$D$2:$E$562,2),IF(AND($E720=14,NOT(VLOOKUP(J720,KeyValues!$D$2:$E$562,2) = 0)),"???",0))</f>
        <v>0</v>
      </c>
      <c r="L720">
        <f t="shared" si="160"/>
        <v>0</v>
      </c>
      <c r="M720">
        <f t="shared" si="161"/>
        <v>0</v>
      </c>
      <c r="N720">
        <f t="shared" si="162"/>
        <v>5</v>
      </c>
      <c r="O720">
        <f t="shared" si="163"/>
        <v>0</v>
      </c>
      <c r="P720">
        <f t="shared" si="164"/>
        <v>1</v>
      </c>
      <c r="Q720">
        <f t="shared" si="165"/>
        <v>0</v>
      </c>
      <c r="R720" t="str">
        <f t="shared" si="166"/>
        <v>00000001</v>
      </c>
      <c r="S720">
        <f t="shared" si="167"/>
        <v>1</v>
      </c>
    </row>
    <row r="721" spans="1:19" x14ac:dyDescent="0.25">
      <c r="A721" t="s">
        <v>1325</v>
      </c>
      <c r="B721" s="5" t="str">
        <f>VLOOKUP(I721,KeyValues!$J$2:$K$1401,2)</f>
        <v>Mirror Torc</v>
      </c>
      <c r="C721">
        <f t="shared" si="154"/>
        <v>2500</v>
      </c>
      <c r="D721">
        <f t="shared" si="155"/>
        <v>125</v>
      </c>
      <c r="E721">
        <f t="shared" si="156"/>
        <v>15</v>
      </c>
      <c r="F721" s="7" t="str">
        <f>VLOOKUP(E721,KeyValues!$A$2:$B1342,2)</f>
        <v>Specific Items</v>
      </c>
      <c r="G721">
        <f t="shared" si="157"/>
        <v>54</v>
      </c>
      <c r="H721" s="7" t="str">
        <f>VLOOKUP($G721,KeyValues!$S$2:$T$64,2)</f>
        <v>Ring</v>
      </c>
      <c r="I721">
        <f t="shared" si="158"/>
        <v>1326</v>
      </c>
      <c r="J721">
        <f t="shared" si="159"/>
        <v>0</v>
      </c>
      <c r="K721" s="8">
        <f>IF(OR($E721=9,$E721=5),VLOOKUP(J721,KeyValues!$D$2:$E$562,2),IF(AND($E721=14,NOT(VLOOKUP(J721,KeyValues!$D$2:$E$562,2) = 0)),"???",0))</f>
        <v>0</v>
      </c>
      <c r="L721">
        <f t="shared" si="160"/>
        <v>0</v>
      </c>
      <c r="M721">
        <f t="shared" si="161"/>
        <v>0</v>
      </c>
      <c r="N721">
        <f t="shared" si="162"/>
        <v>5</v>
      </c>
      <c r="O721">
        <f t="shared" si="163"/>
        <v>0</v>
      </c>
      <c r="P721">
        <f t="shared" si="164"/>
        <v>1</v>
      </c>
      <c r="Q721">
        <f t="shared" si="165"/>
        <v>0</v>
      </c>
      <c r="R721" t="str">
        <f t="shared" si="166"/>
        <v>00000001</v>
      </c>
      <c r="S721">
        <f t="shared" si="167"/>
        <v>1</v>
      </c>
    </row>
    <row r="722" spans="1:19" x14ac:dyDescent="0.25">
      <c r="A722" t="s">
        <v>1331</v>
      </c>
      <c r="B722" s="5" t="str">
        <f>VLOOKUP(I722,KeyValues!$J$2:$K$1401,2)</f>
        <v>Croa-Torc</v>
      </c>
      <c r="C722">
        <f t="shared" si="154"/>
        <v>2500</v>
      </c>
      <c r="D722">
        <f t="shared" si="155"/>
        <v>125</v>
      </c>
      <c r="E722">
        <f t="shared" si="156"/>
        <v>15</v>
      </c>
      <c r="F722" s="7" t="str">
        <f>VLOOKUP(E722,KeyValues!$A$2:$B1348,2)</f>
        <v>Specific Items</v>
      </c>
      <c r="G722">
        <f t="shared" si="157"/>
        <v>54</v>
      </c>
      <c r="H722" s="7" t="str">
        <f>VLOOKUP($G722,KeyValues!$S$2:$T$64,2)</f>
        <v>Ring</v>
      </c>
      <c r="I722">
        <f t="shared" si="158"/>
        <v>1332</v>
      </c>
      <c r="J722">
        <f t="shared" si="159"/>
        <v>0</v>
      </c>
      <c r="K722" s="8">
        <f>IF(OR($E722=9,$E722=5),VLOOKUP(J722,KeyValues!$D$2:$E$562,2),IF(AND($E722=14,NOT(VLOOKUP(J722,KeyValues!$D$2:$E$562,2) = 0)),"???",0))</f>
        <v>0</v>
      </c>
      <c r="L722">
        <f t="shared" si="160"/>
        <v>0</v>
      </c>
      <c r="M722">
        <f t="shared" si="161"/>
        <v>0</v>
      </c>
      <c r="N722">
        <f t="shared" si="162"/>
        <v>5</v>
      </c>
      <c r="O722">
        <f t="shared" si="163"/>
        <v>0</v>
      </c>
      <c r="P722">
        <f t="shared" si="164"/>
        <v>1</v>
      </c>
      <c r="Q722">
        <f t="shared" si="165"/>
        <v>0</v>
      </c>
      <c r="R722" t="str">
        <f t="shared" si="166"/>
        <v>00000001</v>
      </c>
      <c r="S722">
        <f t="shared" si="167"/>
        <v>1</v>
      </c>
    </row>
    <row r="723" spans="1:19" x14ac:dyDescent="0.25">
      <c r="A723" t="s">
        <v>1335</v>
      </c>
      <c r="B723" s="5" t="str">
        <f>VLOOKUP(I723,KeyValues!$J$2:$K$1401,2)</f>
        <v>Lumi-Torc</v>
      </c>
      <c r="C723">
        <f t="shared" si="154"/>
        <v>2500</v>
      </c>
      <c r="D723">
        <f t="shared" si="155"/>
        <v>125</v>
      </c>
      <c r="E723">
        <f t="shared" si="156"/>
        <v>15</v>
      </c>
      <c r="F723" s="7" t="str">
        <f>VLOOKUP(E723,KeyValues!$A$2:$B1352,2)</f>
        <v>Specific Items</v>
      </c>
      <c r="G723">
        <f t="shared" si="157"/>
        <v>54</v>
      </c>
      <c r="H723" s="7" t="str">
        <f>VLOOKUP($G723,KeyValues!$S$2:$T$64,2)</f>
        <v>Ring</v>
      </c>
      <c r="I723">
        <f t="shared" si="158"/>
        <v>1336</v>
      </c>
      <c r="J723">
        <f t="shared" si="159"/>
        <v>0</v>
      </c>
      <c r="K723" s="8">
        <f>IF(OR($E723=9,$E723=5),VLOOKUP(J723,KeyValues!$D$2:$E$562,2),IF(AND($E723=14,NOT(VLOOKUP(J723,KeyValues!$D$2:$E$562,2) = 0)),"???",0))</f>
        <v>0</v>
      </c>
      <c r="L723">
        <f t="shared" si="160"/>
        <v>0</v>
      </c>
      <c r="M723">
        <f t="shared" si="161"/>
        <v>0</v>
      </c>
      <c r="N723">
        <f t="shared" si="162"/>
        <v>5</v>
      </c>
      <c r="O723">
        <f t="shared" si="163"/>
        <v>0</v>
      </c>
      <c r="P723">
        <f t="shared" si="164"/>
        <v>1</v>
      </c>
      <c r="Q723">
        <f t="shared" si="165"/>
        <v>0</v>
      </c>
      <c r="R723" t="str">
        <f t="shared" si="166"/>
        <v>00000001</v>
      </c>
      <c r="S723">
        <f t="shared" si="167"/>
        <v>1</v>
      </c>
    </row>
    <row r="724" spans="1:19" x14ac:dyDescent="0.25">
      <c r="A724" t="s">
        <v>1336</v>
      </c>
      <c r="B724" s="5" t="str">
        <f>VLOOKUP(I724,KeyValues!$J$2:$K$1401,2)</f>
        <v>Snowy Torc</v>
      </c>
      <c r="C724">
        <f t="shared" si="154"/>
        <v>2500</v>
      </c>
      <c r="D724">
        <f t="shared" si="155"/>
        <v>125</v>
      </c>
      <c r="E724">
        <f t="shared" si="156"/>
        <v>15</v>
      </c>
      <c r="F724" s="7" t="str">
        <f>VLOOKUP(E724,KeyValues!$A$2:$B1353,2)</f>
        <v>Specific Items</v>
      </c>
      <c r="G724">
        <f t="shared" si="157"/>
        <v>54</v>
      </c>
      <c r="H724" s="7" t="str">
        <f>VLOOKUP($G724,KeyValues!$S$2:$T$64,2)</f>
        <v>Ring</v>
      </c>
      <c r="I724">
        <f t="shared" si="158"/>
        <v>1337</v>
      </c>
      <c r="J724">
        <f t="shared" si="159"/>
        <v>0</v>
      </c>
      <c r="K724" s="8">
        <f>IF(OR($E724=9,$E724=5),VLOOKUP(J724,KeyValues!$D$2:$E$562,2),IF(AND($E724=14,NOT(VLOOKUP(J724,KeyValues!$D$2:$E$562,2) = 0)),"???",0))</f>
        <v>0</v>
      </c>
      <c r="L724">
        <f t="shared" si="160"/>
        <v>0</v>
      </c>
      <c r="M724">
        <f t="shared" si="161"/>
        <v>0</v>
      </c>
      <c r="N724">
        <f t="shared" si="162"/>
        <v>5</v>
      </c>
      <c r="O724">
        <f t="shared" si="163"/>
        <v>0</v>
      </c>
      <c r="P724">
        <f t="shared" si="164"/>
        <v>1</v>
      </c>
      <c r="Q724">
        <f t="shared" si="165"/>
        <v>0</v>
      </c>
      <c r="R724" t="str">
        <f t="shared" si="166"/>
        <v>00000001</v>
      </c>
      <c r="S724">
        <f t="shared" si="167"/>
        <v>1</v>
      </c>
    </row>
    <row r="725" spans="1:19" x14ac:dyDescent="0.25">
      <c r="A725" t="s">
        <v>1340</v>
      </c>
      <c r="B725" s="5" t="str">
        <f>VLOOKUP(I725,KeyValues!$J$2:$K$1401,2)</f>
        <v>Rhyperi-Torc</v>
      </c>
      <c r="C725">
        <f t="shared" si="154"/>
        <v>2500</v>
      </c>
      <c r="D725">
        <f t="shared" si="155"/>
        <v>125</v>
      </c>
      <c r="E725">
        <f t="shared" si="156"/>
        <v>15</v>
      </c>
      <c r="F725" s="7" t="str">
        <f>VLOOKUP(E725,KeyValues!$A$2:$B1357,2)</f>
        <v>Specific Items</v>
      </c>
      <c r="G725">
        <f t="shared" si="157"/>
        <v>54</v>
      </c>
      <c r="H725" s="7" t="str">
        <f>VLOOKUP($G725,KeyValues!$S$2:$T$64,2)</f>
        <v>Ring</v>
      </c>
      <c r="I725">
        <f t="shared" si="158"/>
        <v>1341</v>
      </c>
      <c r="J725">
        <f t="shared" si="159"/>
        <v>0</v>
      </c>
      <c r="K725" s="8">
        <f>IF(OR($E725=9,$E725=5),VLOOKUP(J725,KeyValues!$D$2:$E$562,2),IF(AND($E725=14,NOT(VLOOKUP(J725,KeyValues!$D$2:$E$562,2) = 0)),"???",0))</f>
        <v>0</v>
      </c>
      <c r="L725">
        <f t="shared" si="160"/>
        <v>0</v>
      </c>
      <c r="M725">
        <f t="shared" si="161"/>
        <v>0</v>
      </c>
      <c r="N725">
        <f t="shared" si="162"/>
        <v>5</v>
      </c>
      <c r="O725">
        <f t="shared" si="163"/>
        <v>0</v>
      </c>
      <c r="P725">
        <f t="shared" si="164"/>
        <v>1</v>
      </c>
      <c r="Q725">
        <f t="shared" si="165"/>
        <v>0</v>
      </c>
      <c r="R725" t="str">
        <f t="shared" si="166"/>
        <v>00000001</v>
      </c>
      <c r="S725">
        <f t="shared" si="167"/>
        <v>1</v>
      </c>
    </row>
    <row r="726" spans="1:19" x14ac:dyDescent="0.25">
      <c r="A726" t="s">
        <v>1346</v>
      </c>
      <c r="B726" s="5" t="str">
        <f>VLOOKUP(I726,KeyValues!$J$2:$K$1401,2)</f>
        <v>Gallant Torc</v>
      </c>
      <c r="C726">
        <f t="shared" si="154"/>
        <v>2500</v>
      </c>
      <c r="D726">
        <f t="shared" si="155"/>
        <v>125</v>
      </c>
      <c r="E726">
        <f t="shared" si="156"/>
        <v>15</v>
      </c>
      <c r="F726" s="7" t="str">
        <f>VLOOKUP(E726,KeyValues!$A$2:$B1363,2)</f>
        <v>Specific Items</v>
      </c>
      <c r="G726">
        <f t="shared" si="157"/>
        <v>54</v>
      </c>
      <c r="H726" s="7" t="str">
        <f>VLOOKUP($G726,KeyValues!$S$2:$T$64,2)</f>
        <v>Ring</v>
      </c>
      <c r="I726">
        <f t="shared" si="158"/>
        <v>1347</v>
      </c>
      <c r="J726">
        <f t="shared" si="159"/>
        <v>0</v>
      </c>
      <c r="K726" s="8">
        <f>IF(OR($E726=9,$E726=5),VLOOKUP(J726,KeyValues!$D$2:$E$562,2),IF(AND($E726=14,NOT(VLOOKUP(J726,KeyValues!$D$2:$E$562,2) = 0)),"???",0))</f>
        <v>0</v>
      </c>
      <c r="L726">
        <f t="shared" si="160"/>
        <v>0</v>
      </c>
      <c r="M726">
        <f t="shared" si="161"/>
        <v>0</v>
      </c>
      <c r="N726">
        <f t="shared" si="162"/>
        <v>5</v>
      </c>
      <c r="O726">
        <f t="shared" si="163"/>
        <v>0</v>
      </c>
      <c r="P726">
        <f t="shared" si="164"/>
        <v>1</v>
      </c>
      <c r="Q726">
        <f t="shared" si="165"/>
        <v>0</v>
      </c>
      <c r="R726" t="str">
        <f t="shared" si="166"/>
        <v>00000001</v>
      </c>
      <c r="S726">
        <f t="shared" si="167"/>
        <v>1</v>
      </c>
    </row>
    <row r="727" spans="1:19" x14ac:dyDescent="0.25">
      <c r="A727" t="s">
        <v>1220</v>
      </c>
      <c r="B727" s="5" t="str">
        <f>VLOOKUP(I727,KeyValues!$J$2:$K$1401,2)</f>
        <v>Nice Bangle</v>
      </c>
      <c r="C727">
        <f t="shared" si="154"/>
        <v>2500</v>
      </c>
      <c r="D727">
        <f t="shared" si="155"/>
        <v>125</v>
      </c>
      <c r="E727">
        <f t="shared" si="156"/>
        <v>15</v>
      </c>
      <c r="F727" s="7" t="str">
        <f>VLOOKUP(E727,KeyValues!$A$2:$B1237,2)</f>
        <v>Specific Items</v>
      </c>
      <c r="G727">
        <f t="shared" si="157"/>
        <v>54</v>
      </c>
      <c r="H727" s="7" t="str">
        <f>VLOOKUP($G727,KeyValues!$S$2:$T$64,2)</f>
        <v>Ring</v>
      </c>
      <c r="I727">
        <f t="shared" si="158"/>
        <v>1221</v>
      </c>
      <c r="J727">
        <f t="shared" si="159"/>
        <v>0</v>
      </c>
      <c r="K727" s="8">
        <f>IF(OR($E727=9,$E727=5),VLOOKUP(J727,KeyValues!$D$2:$E$562,2),IF(AND($E727=14,NOT(VLOOKUP(J727,KeyValues!$D$2:$E$562,2) = 0)),"???",0))</f>
        <v>0</v>
      </c>
      <c r="L727">
        <f t="shared" si="160"/>
        <v>0</v>
      </c>
      <c r="M727">
        <f t="shared" si="161"/>
        <v>0</v>
      </c>
      <c r="N727">
        <f t="shared" si="162"/>
        <v>7</v>
      </c>
      <c r="O727">
        <f t="shared" si="163"/>
        <v>0</v>
      </c>
      <c r="P727">
        <f t="shared" si="164"/>
        <v>1</v>
      </c>
      <c r="Q727">
        <f t="shared" si="165"/>
        <v>0</v>
      </c>
      <c r="R727" t="str">
        <f t="shared" si="166"/>
        <v>00000001</v>
      </c>
      <c r="S727">
        <f t="shared" si="167"/>
        <v>1</v>
      </c>
    </row>
    <row r="728" spans="1:19" x14ac:dyDescent="0.25">
      <c r="A728" t="s">
        <v>1228</v>
      </c>
      <c r="B728" s="5" t="str">
        <f>VLOOKUP(I728,KeyValues!$J$2:$K$1401,2)</f>
        <v>Metal Bangle</v>
      </c>
      <c r="C728">
        <f t="shared" si="154"/>
        <v>2500</v>
      </c>
      <c r="D728">
        <f t="shared" si="155"/>
        <v>125</v>
      </c>
      <c r="E728">
        <f t="shared" si="156"/>
        <v>15</v>
      </c>
      <c r="F728" s="7" t="str">
        <f>VLOOKUP(E728,KeyValues!$A$2:$B1245,2)</f>
        <v>Specific Items</v>
      </c>
      <c r="G728">
        <f t="shared" si="157"/>
        <v>54</v>
      </c>
      <c r="H728" s="7" t="str">
        <f>VLOOKUP($G728,KeyValues!$S$2:$T$64,2)</f>
        <v>Ring</v>
      </c>
      <c r="I728">
        <f t="shared" si="158"/>
        <v>1229</v>
      </c>
      <c r="J728">
        <f t="shared" si="159"/>
        <v>0</v>
      </c>
      <c r="K728" s="8">
        <f>IF(OR($E728=9,$E728=5),VLOOKUP(J728,KeyValues!$D$2:$E$562,2),IF(AND($E728=14,NOT(VLOOKUP(J728,KeyValues!$D$2:$E$562,2) = 0)),"???",0))</f>
        <v>0</v>
      </c>
      <c r="L728">
        <f t="shared" si="160"/>
        <v>0</v>
      </c>
      <c r="M728">
        <f t="shared" si="161"/>
        <v>0</v>
      </c>
      <c r="N728">
        <f t="shared" si="162"/>
        <v>7</v>
      </c>
      <c r="O728">
        <f t="shared" si="163"/>
        <v>0</v>
      </c>
      <c r="P728">
        <f t="shared" si="164"/>
        <v>1</v>
      </c>
      <c r="Q728">
        <f t="shared" si="165"/>
        <v>0</v>
      </c>
      <c r="R728" t="str">
        <f t="shared" si="166"/>
        <v>00000001</v>
      </c>
      <c r="S728">
        <f t="shared" si="167"/>
        <v>1</v>
      </c>
    </row>
    <row r="729" spans="1:19" x14ac:dyDescent="0.25">
      <c r="A729" t="s">
        <v>1085</v>
      </c>
      <c r="B729" s="5" t="str">
        <f>VLOOKUP(I729,KeyValues!$J$2:$K$1401,2)</f>
        <v>Gastly Veil</v>
      </c>
      <c r="C729">
        <f t="shared" si="154"/>
        <v>2500</v>
      </c>
      <c r="D729">
        <f t="shared" si="155"/>
        <v>125</v>
      </c>
      <c r="E729">
        <f t="shared" si="156"/>
        <v>15</v>
      </c>
      <c r="F729" s="7" t="str">
        <f>VLOOKUP(E729,KeyValues!$A$2:$B1102,2)</f>
        <v>Specific Items</v>
      </c>
      <c r="G729">
        <f t="shared" si="157"/>
        <v>56</v>
      </c>
      <c r="H729" s="7" t="str">
        <f>VLOOKUP($G729,KeyValues!$S$2:$T$64,2)</f>
        <v>Silk 2</v>
      </c>
      <c r="I729">
        <f t="shared" si="158"/>
        <v>1086</v>
      </c>
      <c r="J729">
        <f t="shared" si="159"/>
        <v>0</v>
      </c>
      <c r="K729" s="8">
        <f>IF(OR($E729=9,$E729=5),VLOOKUP(J729,KeyValues!$D$2:$E$562,2),IF(AND($E729=14,NOT(VLOOKUP(J729,KeyValues!$D$2:$E$562,2) = 0)),"???",0))</f>
        <v>0</v>
      </c>
      <c r="L729">
        <f t="shared" si="160"/>
        <v>0</v>
      </c>
      <c r="M729">
        <f t="shared" si="161"/>
        <v>0</v>
      </c>
      <c r="N729">
        <f t="shared" si="162"/>
        <v>2</v>
      </c>
      <c r="O729">
        <f t="shared" si="163"/>
        <v>0</v>
      </c>
      <c r="P729">
        <f t="shared" si="164"/>
        <v>1</v>
      </c>
      <c r="Q729">
        <f t="shared" si="165"/>
        <v>0</v>
      </c>
      <c r="R729" t="str">
        <f t="shared" si="166"/>
        <v>00000001</v>
      </c>
      <c r="S729">
        <f t="shared" si="167"/>
        <v>1</v>
      </c>
    </row>
    <row r="730" spans="1:19" x14ac:dyDescent="0.25">
      <c r="A730" t="s">
        <v>1193</v>
      </c>
      <c r="B730" s="5" t="str">
        <f>VLOOKUP(I730,KeyValues!$J$2:$K$1401,2)</f>
        <v>Vivid Silk</v>
      </c>
      <c r="C730">
        <f t="shared" si="154"/>
        <v>2500</v>
      </c>
      <c r="D730">
        <f t="shared" si="155"/>
        <v>125</v>
      </c>
      <c r="E730">
        <f t="shared" si="156"/>
        <v>15</v>
      </c>
      <c r="F730" s="7" t="str">
        <f>VLOOKUP(E730,KeyValues!$A$2:$B1210,2)</f>
        <v>Specific Items</v>
      </c>
      <c r="G730">
        <f t="shared" si="157"/>
        <v>56</v>
      </c>
      <c r="H730" s="7" t="str">
        <f>VLOOKUP($G730,KeyValues!$S$2:$T$64,2)</f>
        <v>Silk 2</v>
      </c>
      <c r="I730">
        <f t="shared" si="158"/>
        <v>1194</v>
      </c>
      <c r="J730">
        <f t="shared" si="159"/>
        <v>0</v>
      </c>
      <c r="K730" s="8">
        <f>IF(OR($E730=9,$E730=5),VLOOKUP(J730,KeyValues!$D$2:$E$562,2),IF(AND($E730=14,NOT(VLOOKUP(J730,KeyValues!$D$2:$E$562,2) = 0)),"???",0))</f>
        <v>0</v>
      </c>
      <c r="L730">
        <f t="shared" si="160"/>
        <v>0</v>
      </c>
      <c r="M730">
        <f t="shared" si="161"/>
        <v>0</v>
      </c>
      <c r="N730">
        <f t="shared" si="162"/>
        <v>2</v>
      </c>
      <c r="O730">
        <f t="shared" si="163"/>
        <v>0</v>
      </c>
      <c r="P730">
        <f t="shared" si="164"/>
        <v>1</v>
      </c>
      <c r="Q730">
        <f t="shared" si="165"/>
        <v>0</v>
      </c>
      <c r="R730" t="str">
        <f t="shared" si="166"/>
        <v>00000001</v>
      </c>
      <c r="S730">
        <f t="shared" si="167"/>
        <v>1</v>
      </c>
    </row>
    <row r="731" spans="1:19" x14ac:dyDescent="0.25">
      <c r="A731" t="s">
        <v>1328</v>
      </c>
      <c r="B731" s="5" t="str">
        <f>VLOOKUP(I731,KeyValues!$J$2:$K$1401,2)</f>
        <v>Grit Veil</v>
      </c>
      <c r="C731">
        <f t="shared" si="154"/>
        <v>2500</v>
      </c>
      <c r="D731">
        <f t="shared" si="155"/>
        <v>125</v>
      </c>
      <c r="E731">
        <f t="shared" si="156"/>
        <v>15</v>
      </c>
      <c r="F731" s="7" t="str">
        <f>VLOOKUP(E731,KeyValues!$A$2:$B1345,2)</f>
        <v>Specific Items</v>
      </c>
      <c r="G731">
        <f t="shared" si="157"/>
        <v>56</v>
      </c>
      <c r="H731" s="7" t="str">
        <f>VLOOKUP($G731,KeyValues!$S$2:$T$64,2)</f>
        <v>Silk 2</v>
      </c>
      <c r="I731">
        <f t="shared" si="158"/>
        <v>1329</v>
      </c>
      <c r="J731">
        <f t="shared" si="159"/>
        <v>0</v>
      </c>
      <c r="K731" s="8">
        <f>IF(OR($E731=9,$E731=5),VLOOKUP(J731,KeyValues!$D$2:$E$562,2),IF(AND($E731=14,NOT(VLOOKUP(J731,KeyValues!$D$2:$E$562,2) = 0)),"???",0))</f>
        <v>0</v>
      </c>
      <c r="L731">
        <f t="shared" si="160"/>
        <v>0</v>
      </c>
      <c r="M731">
        <f t="shared" si="161"/>
        <v>0</v>
      </c>
      <c r="N731">
        <f t="shared" si="162"/>
        <v>2</v>
      </c>
      <c r="O731">
        <f t="shared" si="163"/>
        <v>0</v>
      </c>
      <c r="P731">
        <f t="shared" si="164"/>
        <v>1</v>
      </c>
      <c r="Q731">
        <f t="shared" si="165"/>
        <v>0</v>
      </c>
      <c r="R731" t="str">
        <f t="shared" si="166"/>
        <v>00000001</v>
      </c>
      <c r="S731">
        <f t="shared" si="167"/>
        <v>1</v>
      </c>
    </row>
    <row r="732" spans="1:19" x14ac:dyDescent="0.25">
      <c r="A732" t="s">
        <v>1350</v>
      </c>
      <c r="B732" s="5" t="str">
        <f>VLOOKUP(I732,KeyValues!$J$2:$K$1401,2)</f>
        <v>Purify Veil</v>
      </c>
      <c r="C732">
        <f t="shared" si="154"/>
        <v>2500</v>
      </c>
      <c r="D732">
        <f t="shared" si="155"/>
        <v>125</v>
      </c>
      <c r="E732">
        <f t="shared" si="156"/>
        <v>15</v>
      </c>
      <c r="F732" s="7" t="str">
        <f>VLOOKUP(E732,KeyValues!$A$2:$B1367,2)</f>
        <v>Specific Items</v>
      </c>
      <c r="G732">
        <f t="shared" si="157"/>
        <v>56</v>
      </c>
      <c r="H732" s="7" t="str">
        <f>VLOOKUP($G732,KeyValues!$S$2:$T$64,2)</f>
        <v>Silk 2</v>
      </c>
      <c r="I732">
        <f t="shared" si="158"/>
        <v>1351</v>
      </c>
      <c r="J732">
        <f t="shared" si="159"/>
        <v>0</v>
      </c>
      <c r="K732" s="8">
        <f>IF(OR($E732=9,$E732=5),VLOOKUP(J732,KeyValues!$D$2:$E$562,2),IF(AND($E732=14,NOT(VLOOKUP(J732,KeyValues!$D$2:$E$562,2) = 0)),"???",0))</f>
        <v>0</v>
      </c>
      <c r="L732">
        <f t="shared" si="160"/>
        <v>0</v>
      </c>
      <c r="M732">
        <f t="shared" si="161"/>
        <v>0</v>
      </c>
      <c r="N732">
        <f t="shared" si="162"/>
        <v>2</v>
      </c>
      <c r="O732">
        <f t="shared" si="163"/>
        <v>0</v>
      </c>
      <c r="P732">
        <f t="shared" si="164"/>
        <v>1</v>
      </c>
      <c r="Q732">
        <f t="shared" si="165"/>
        <v>0</v>
      </c>
      <c r="R732" t="str">
        <f t="shared" si="166"/>
        <v>00000001</v>
      </c>
      <c r="S732">
        <f t="shared" si="167"/>
        <v>1</v>
      </c>
    </row>
    <row r="733" spans="1:19" x14ac:dyDescent="0.25">
      <c r="A733" t="s">
        <v>1124</v>
      </c>
      <c r="B733" s="5" t="str">
        <f>VLOOKUP(I733,KeyValues!$J$2:$K$1401,2)</f>
        <v>Aloft Mantle</v>
      </c>
      <c r="C733">
        <f t="shared" si="154"/>
        <v>2500</v>
      </c>
      <c r="D733">
        <f t="shared" si="155"/>
        <v>125</v>
      </c>
      <c r="E733">
        <f t="shared" si="156"/>
        <v>15</v>
      </c>
      <c r="F733" s="7" t="str">
        <f>VLOOKUP(E733,KeyValues!$A$2:$B1141,2)</f>
        <v>Specific Items</v>
      </c>
      <c r="G733">
        <f t="shared" si="157"/>
        <v>56</v>
      </c>
      <c r="H733" s="7" t="str">
        <f>VLOOKUP($G733,KeyValues!$S$2:$T$64,2)</f>
        <v>Silk 2</v>
      </c>
      <c r="I733">
        <f t="shared" si="158"/>
        <v>1125</v>
      </c>
      <c r="J733">
        <f t="shared" si="159"/>
        <v>0</v>
      </c>
      <c r="K733" s="8">
        <f>IF(OR($E733=9,$E733=5),VLOOKUP(J733,KeyValues!$D$2:$E$562,2),IF(AND($E733=14,NOT(VLOOKUP(J733,KeyValues!$D$2:$E$562,2) = 0)),"???",0))</f>
        <v>0</v>
      </c>
      <c r="L733">
        <f t="shared" si="160"/>
        <v>0</v>
      </c>
      <c r="M733">
        <f t="shared" si="161"/>
        <v>0</v>
      </c>
      <c r="N733">
        <f t="shared" si="162"/>
        <v>13</v>
      </c>
      <c r="O733">
        <f t="shared" si="163"/>
        <v>0</v>
      </c>
      <c r="P733">
        <f t="shared" si="164"/>
        <v>1</v>
      </c>
      <c r="Q733">
        <f t="shared" si="165"/>
        <v>0</v>
      </c>
      <c r="R733" t="str">
        <f t="shared" si="166"/>
        <v>00000001</v>
      </c>
      <c r="S733">
        <f t="shared" si="167"/>
        <v>1</v>
      </c>
    </row>
    <row r="734" spans="1:19" x14ac:dyDescent="0.25">
      <c r="A734" t="s">
        <v>1218</v>
      </c>
      <c r="B734" s="5" t="str">
        <f>VLOOKUP(I734,KeyValues!$J$2:$K$1401,2)</f>
        <v>Awe Mantle</v>
      </c>
      <c r="C734">
        <f t="shared" si="154"/>
        <v>2500</v>
      </c>
      <c r="D734">
        <f t="shared" si="155"/>
        <v>125</v>
      </c>
      <c r="E734">
        <f t="shared" si="156"/>
        <v>15</v>
      </c>
      <c r="F734" s="7" t="str">
        <f>VLOOKUP(E734,KeyValues!$A$2:$B1235,2)</f>
        <v>Specific Items</v>
      </c>
      <c r="G734">
        <f t="shared" si="157"/>
        <v>56</v>
      </c>
      <c r="H734" s="7" t="str">
        <f>VLOOKUP($G734,KeyValues!$S$2:$T$64,2)</f>
        <v>Silk 2</v>
      </c>
      <c r="I734">
        <f t="shared" si="158"/>
        <v>1219</v>
      </c>
      <c r="J734">
        <f t="shared" si="159"/>
        <v>0</v>
      </c>
      <c r="K734" s="8">
        <f>IF(OR($E734=9,$E734=5),VLOOKUP(J734,KeyValues!$D$2:$E$562,2),IF(AND($E734=14,NOT(VLOOKUP(J734,KeyValues!$D$2:$E$562,2) = 0)),"???",0))</f>
        <v>0</v>
      </c>
      <c r="L734">
        <f t="shared" si="160"/>
        <v>0</v>
      </c>
      <c r="M734">
        <f t="shared" si="161"/>
        <v>0</v>
      </c>
      <c r="N734">
        <f t="shared" si="162"/>
        <v>13</v>
      </c>
      <c r="O734">
        <f t="shared" si="163"/>
        <v>0</v>
      </c>
      <c r="P734">
        <f t="shared" si="164"/>
        <v>1</v>
      </c>
      <c r="Q734">
        <f t="shared" si="165"/>
        <v>0</v>
      </c>
      <c r="R734" t="str">
        <f t="shared" si="166"/>
        <v>00000001</v>
      </c>
      <c r="S734">
        <f t="shared" si="167"/>
        <v>1</v>
      </c>
    </row>
    <row r="735" spans="1:19" x14ac:dyDescent="0.25">
      <c r="A735" t="s">
        <v>1084</v>
      </c>
      <c r="B735" s="5" t="str">
        <f>VLOOKUP(I735,KeyValues!$J$2:$K$1401,2)</f>
        <v>Cover Armor</v>
      </c>
      <c r="C735">
        <f t="shared" si="154"/>
        <v>2500</v>
      </c>
      <c r="D735">
        <f t="shared" si="155"/>
        <v>125</v>
      </c>
      <c r="E735">
        <f t="shared" si="156"/>
        <v>15</v>
      </c>
      <c r="F735" s="7" t="str">
        <f>VLOOKUP(E735,KeyValues!$A$2:$B1101,2)</f>
        <v>Specific Items</v>
      </c>
      <c r="G735">
        <f t="shared" si="157"/>
        <v>57</v>
      </c>
      <c r="H735" s="7" t="str">
        <f>VLOOKUP($G735,KeyValues!$S$2:$T$64,2)</f>
        <v>Robe</v>
      </c>
      <c r="I735">
        <f t="shared" si="158"/>
        <v>1085</v>
      </c>
      <c r="J735">
        <f t="shared" si="159"/>
        <v>0</v>
      </c>
      <c r="K735" s="8">
        <f>IF(OR($E735=9,$E735=5),VLOOKUP(J735,KeyValues!$D$2:$E$562,2),IF(AND($E735=14,NOT(VLOOKUP(J735,KeyValues!$D$2:$E$562,2) = 0)),"???",0))</f>
        <v>0</v>
      </c>
      <c r="L735">
        <f t="shared" si="160"/>
        <v>0</v>
      </c>
      <c r="M735">
        <f t="shared" si="161"/>
        <v>0</v>
      </c>
      <c r="N735">
        <f t="shared" si="162"/>
        <v>2</v>
      </c>
      <c r="O735">
        <f t="shared" si="163"/>
        <v>0</v>
      </c>
      <c r="P735">
        <f t="shared" si="164"/>
        <v>1</v>
      </c>
      <c r="Q735">
        <f t="shared" si="165"/>
        <v>0</v>
      </c>
      <c r="R735" t="str">
        <f t="shared" si="166"/>
        <v>00000001</v>
      </c>
      <c r="S735">
        <f t="shared" si="167"/>
        <v>1</v>
      </c>
    </row>
    <row r="736" spans="1:19" x14ac:dyDescent="0.25">
      <c r="A736" t="s">
        <v>1105</v>
      </c>
      <c r="B736" s="5" t="str">
        <f>VLOOKUP(I736,KeyValues!$J$2:$K$1401,2)</f>
        <v>Kang-Apron</v>
      </c>
      <c r="C736">
        <f t="shared" si="154"/>
        <v>2500</v>
      </c>
      <c r="D736">
        <f t="shared" si="155"/>
        <v>125</v>
      </c>
      <c r="E736">
        <f t="shared" si="156"/>
        <v>15</v>
      </c>
      <c r="F736" s="7" t="str">
        <f>VLOOKUP(E736,KeyValues!$A$2:$B1122,2)</f>
        <v>Specific Items</v>
      </c>
      <c r="G736">
        <f t="shared" si="157"/>
        <v>57</v>
      </c>
      <c r="H736" s="7" t="str">
        <f>VLOOKUP($G736,KeyValues!$S$2:$T$64,2)</f>
        <v>Robe</v>
      </c>
      <c r="I736">
        <f t="shared" si="158"/>
        <v>1106</v>
      </c>
      <c r="J736">
        <f t="shared" si="159"/>
        <v>0</v>
      </c>
      <c r="K736" s="8">
        <f>IF(OR($E736=9,$E736=5),VLOOKUP(J736,KeyValues!$D$2:$E$562,2),IF(AND($E736=14,NOT(VLOOKUP(J736,KeyValues!$D$2:$E$562,2) = 0)),"???",0))</f>
        <v>0</v>
      </c>
      <c r="L736">
        <f t="shared" si="160"/>
        <v>0</v>
      </c>
      <c r="M736">
        <f t="shared" si="161"/>
        <v>0</v>
      </c>
      <c r="N736">
        <f t="shared" si="162"/>
        <v>4</v>
      </c>
      <c r="O736">
        <f t="shared" si="163"/>
        <v>0</v>
      </c>
      <c r="P736">
        <f t="shared" si="164"/>
        <v>1</v>
      </c>
      <c r="Q736">
        <f t="shared" si="165"/>
        <v>0</v>
      </c>
      <c r="R736" t="str">
        <f t="shared" si="166"/>
        <v>00000001</v>
      </c>
      <c r="S736">
        <f t="shared" si="167"/>
        <v>1</v>
      </c>
    </row>
    <row r="737" spans="1:19" x14ac:dyDescent="0.25">
      <c r="A737" t="s">
        <v>1316</v>
      </c>
      <c r="B737" s="5" t="str">
        <f>VLOOKUP(I737,KeyValues!$J$2:$K$1401,2)</f>
        <v>Allure Coat</v>
      </c>
      <c r="C737">
        <f t="shared" si="154"/>
        <v>2500</v>
      </c>
      <c r="D737">
        <f t="shared" si="155"/>
        <v>125</v>
      </c>
      <c r="E737">
        <f t="shared" si="156"/>
        <v>15</v>
      </c>
      <c r="F737" s="7" t="str">
        <f>VLOOKUP(E737,KeyValues!$A$2:$B1333,2)</f>
        <v>Specific Items</v>
      </c>
      <c r="G737">
        <f t="shared" si="157"/>
        <v>57</v>
      </c>
      <c r="H737" s="7" t="str">
        <f>VLOOKUP($G737,KeyValues!$S$2:$T$64,2)</f>
        <v>Robe</v>
      </c>
      <c r="I737">
        <f t="shared" si="158"/>
        <v>1317</v>
      </c>
      <c r="J737">
        <f t="shared" si="159"/>
        <v>0</v>
      </c>
      <c r="K737" s="8">
        <f>IF(OR($E737=9,$E737=5),VLOOKUP(J737,KeyValues!$D$2:$E$562,2),IF(AND($E737=14,NOT(VLOOKUP(J737,KeyValues!$D$2:$E$562,2) = 0)),"???",0))</f>
        <v>0</v>
      </c>
      <c r="L737">
        <f t="shared" si="160"/>
        <v>0</v>
      </c>
      <c r="M737">
        <f t="shared" si="161"/>
        <v>0</v>
      </c>
      <c r="N737">
        <f t="shared" si="162"/>
        <v>4</v>
      </c>
      <c r="O737">
        <f t="shared" si="163"/>
        <v>0</v>
      </c>
      <c r="P737">
        <f t="shared" si="164"/>
        <v>1</v>
      </c>
      <c r="Q737">
        <f t="shared" si="165"/>
        <v>0</v>
      </c>
      <c r="R737" t="str">
        <f t="shared" si="166"/>
        <v>00000001</v>
      </c>
      <c r="S737">
        <f t="shared" si="167"/>
        <v>1</v>
      </c>
    </row>
    <row r="738" spans="1:19" x14ac:dyDescent="0.25">
      <c r="A738" t="s">
        <v>1159</v>
      </c>
      <c r="B738" s="5" t="str">
        <f>VLOOKUP(I738,KeyValues!$J$2:$K$1401,2)</f>
        <v>Dense Poncho</v>
      </c>
      <c r="C738">
        <f t="shared" si="154"/>
        <v>2500</v>
      </c>
      <c r="D738">
        <f t="shared" si="155"/>
        <v>125</v>
      </c>
      <c r="E738">
        <f t="shared" si="156"/>
        <v>15</v>
      </c>
      <c r="F738" s="7" t="str">
        <f>VLOOKUP(E738,KeyValues!$A$2:$B1176,2)</f>
        <v>Specific Items</v>
      </c>
      <c r="G738">
        <f t="shared" si="157"/>
        <v>57</v>
      </c>
      <c r="H738" s="7" t="str">
        <f>VLOOKUP($G738,KeyValues!$S$2:$T$64,2)</f>
        <v>Robe</v>
      </c>
      <c r="I738">
        <f t="shared" si="158"/>
        <v>1160</v>
      </c>
      <c r="J738">
        <f t="shared" si="159"/>
        <v>0</v>
      </c>
      <c r="K738" s="8">
        <f>IF(OR($E738=9,$E738=5),VLOOKUP(J738,KeyValues!$D$2:$E$562,2),IF(AND($E738=14,NOT(VLOOKUP(J738,KeyValues!$D$2:$E$562,2) = 0)),"???",0))</f>
        <v>0</v>
      </c>
      <c r="L738">
        <f t="shared" si="160"/>
        <v>0</v>
      </c>
      <c r="M738">
        <f t="shared" si="161"/>
        <v>0</v>
      </c>
      <c r="N738">
        <f t="shared" si="162"/>
        <v>12</v>
      </c>
      <c r="O738">
        <f t="shared" si="163"/>
        <v>0</v>
      </c>
      <c r="P738">
        <f t="shared" si="164"/>
        <v>1</v>
      </c>
      <c r="Q738">
        <f t="shared" si="165"/>
        <v>0</v>
      </c>
      <c r="R738" t="str">
        <f t="shared" si="166"/>
        <v>00000001</v>
      </c>
      <c r="S738">
        <f t="shared" si="167"/>
        <v>1</v>
      </c>
    </row>
    <row r="739" spans="1:19" x14ac:dyDescent="0.25">
      <c r="A739" t="s">
        <v>1066</v>
      </c>
      <c r="B739" s="5" t="str">
        <f>VLOOKUP(I739,KeyValues!$J$2:$K$1401,2)</f>
        <v>Tenta-Cape</v>
      </c>
      <c r="C739">
        <f t="shared" si="154"/>
        <v>2500</v>
      </c>
      <c r="D739">
        <f t="shared" si="155"/>
        <v>125</v>
      </c>
      <c r="E739">
        <f t="shared" si="156"/>
        <v>15</v>
      </c>
      <c r="F739" s="7" t="str">
        <f>VLOOKUP(E739,KeyValues!$A$2:$B1083,2)</f>
        <v>Specific Items</v>
      </c>
      <c r="G739">
        <f t="shared" si="157"/>
        <v>57</v>
      </c>
      <c r="H739" s="7" t="str">
        <f>VLOOKUP($G739,KeyValues!$S$2:$T$64,2)</f>
        <v>Robe</v>
      </c>
      <c r="I739">
        <f t="shared" si="158"/>
        <v>1067</v>
      </c>
      <c r="J739">
        <f t="shared" si="159"/>
        <v>0</v>
      </c>
      <c r="K739" s="8">
        <f>IF(OR($E739=9,$E739=5),VLOOKUP(J739,KeyValues!$D$2:$E$562,2),IF(AND($E739=14,NOT(VLOOKUP(J739,KeyValues!$D$2:$E$562,2) = 0)),"???",0))</f>
        <v>0</v>
      </c>
      <c r="L739">
        <f t="shared" si="160"/>
        <v>0</v>
      </c>
      <c r="M739">
        <f t="shared" si="161"/>
        <v>0</v>
      </c>
      <c r="N739">
        <f t="shared" si="162"/>
        <v>15</v>
      </c>
      <c r="O739">
        <f t="shared" si="163"/>
        <v>0</v>
      </c>
      <c r="P739">
        <f t="shared" si="164"/>
        <v>1</v>
      </c>
      <c r="Q739">
        <f t="shared" si="165"/>
        <v>0</v>
      </c>
      <c r="R739" t="str">
        <f t="shared" si="166"/>
        <v>00000001</v>
      </c>
      <c r="S739">
        <f t="shared" si="167"/>
        <v>1</v>
      </c>
    </row>
    <row r="740" spans="1:19" x14ac:dyDescent="0.25">
      <c r="A740" t="s">
        <v>1125</v>
      </c>
      <c r="B740" s="5" t="str">
        <f>VLOOKUP(I740,KeyValues!$J$2:$K$1401,2)</f>
        <v>Mirage Cape</v>
      </c>
      <c r="C740">
        <f t="shared" si="154"/>
        <v>2500</v>
      </c>
      <c r="D740">
        <f t="shared" si="155"/>
        <v>125</v>
      </c>
      <c r="E740">
        <f t="shared" si="156"/>
        <v>15</v>
      </c>
      <c r="F740" s="7" t="str">
        <f>VLOOKUP(E740,KeyValues!$A$2:$B1142,2)</f>
        <v>Specific Items</v>
      </c>
      <c r="G740">
        <f t="shared" si="157"/>
        <v>57</v>
      </c>
      <c r="H740" s="7" t="str">
        <f>VLOOKUP($G740,KeyValues!$S$2:$T$64,2)</f>
        <v>Robe</v>
      </c>
      <c r="I740">
        <f t="shared" si="158"/>
        <v>1126</v>
      </c>
      <c r="J740">
        <f t="shared" si="159"/>
        <v>0</v>
      </c>
      <c r="K740" s="8">
        <f>IF(OR($E740=9,$E740=5),VLOOKUP(J740,KeyValues!$D$2:$E$562,2),IF(AND($E740=14,NOT(VLOOKUP(J740,KeyValues!$D$2:$E$562,2) = 0)),"???",0))</f>
        <v>0</v>
      </c>
      <c r="L740">
        <f t="shared" si="160"/>
        <v>0</v>
      </c>
      <c r="M740">
        <f t="shared" si="161"/>
        <v>0</v>
      </c>
      <c r="N740">
        <f t="shared" si="162"/>
        <v>15</v>
      </c>
      <c r="O740">
        <f t="shared" si="163"/>
        <v>0</v>
      </c>
      <c r="P740">
        <f t="shared" si="164"/>
        <v>1</v>
      </c>
      <c r="Q740">
        <f t="shared" si="165"/>
        <v>0</v>
      </c>
      <c r="R740" t="str">
        <f t="shared" si="166"/>
        <v>00000001</v>
      </c>
      <c r="S740">
        <f t="shared" si="167"/>
        <v>1</v>
      </c>
    </row>
    <row r="741" spans="1:19" x14ac:dyDescent="0.25">
      <c r="A741" t="s">
        <v>1176</v>
      </c>
      <c r="B741" s="5" t="str">
        <f>VLOOKUP(I741,KeyValues!$J$2:$K$1401,2)</f>
        <v>Skar-Cape</v>
      </c>
      <c r="C741">
        <f t="shared" si="154"/>
        <v>2500</v>
      </c>
      <c r="D741">
        <f t="shared" si="155"/>
        <v>125</v>
      </c>
      <c r="E741">
        <f t="shared" si="156"/>
        <v>15</v>
      </c>
      <c r="F741" s="7" t="str">
        <f>VLOOKUP(E741,KeyValues!$A$2:$B1193,2)</f>
        <v>Specific Items</v>
      </c>
      <c r="G741">
        <f t="shared" si="157"/>
        <v>57</v>
      </c>
      <c r="H741" s="7" t="str">
        <f>VLOOKUP($G741,KeyValues!$S$2:$T$64,2)</f>
        <v>Robe</v>
      </c>
      <c r="I741">
        <f t="shared" si="158"/>
        <v>1177</v>
      </c>
      <c r="J741">
        <f t="shared" si="159"/>
        <v>0</v>
      </c>
      <c r="K741" s="8">
        <f>IF(OR($E741=9,$E741=5),VLOOKUP(J741,KeyValues!$D$2:$E$562,2),IF(AND($E741=14,NOT(VLOOKUP(J741,KeyValues!$D$2:$E$562,2) = 0)),"???",0))</f>
        <v>0</v>
      </c>
      <c r="L741">
        <f t="shared" si="160"/>
        <v>0</v>
      </c>
      <c r="M741">
        <f t="shared" si="161"/>
        <v>0</v>
      </c>
      <c r="N741">
        <f t="shared" si="162"/>
        <v>15</v>
      </c>
      <c r="O741">
        <f t="shared" si="163"/>
        <v>0</v>
      </c>
      <c r="P741">
        <f t="shared" si="164"/>
        <v>1</v>
      </c>
      <c r="Q741">
        <f t="shared" si="165"/>
        <v>0</v>
      </c>
      <c r="R741" t="str">
        <f t="shared" si="166"/>
        <v>00000001</v>
      </c>
      <c r="S741">
        <f t="shared" si="167"/>
        <v>1</v>
      </c>
    </row>
    <row r="742" spans="1:19" x14ac:dyDescent="0.25">
      <c r="A742" t="s">
        <v>1269</v>
      </c>
      <c r="B742" s="5" t="str">
        <f>VLOOKUP(I742,KeyValues!$J$2:$K$1401,2)</f>
        <v>Rigid Cape</v>
      </c>
      <c r="C742">
        <f t="shared" si="154"/>
        <v>2500</v>
      </c>
      <c r="D742">
        <f t="shared" si="155"/>
        <v>125</v>
      </c>
      <c r="E742">
        <f t="shared" si="156"/>
        <v>15</v>
      </c>
      <c r="F742" s="7" t="str">
        <f>VLOOKUP(E742,KeyValues!$A$2:$B1286,2)</f>
        <v>Specific Items</v>
      </c>
      <c r="G742">
        <f t="shared" si="157"/>
        <v>57</v>
      </c>
      <c r="H742" s="7" t="str">
        <f>VLOOKUP($G742,KeyValues!$S$2:$T$64,2)</f>
        <v>Robe</v>
      </c>
      <c r="I742">
        <f t="shared" si="158"/>
        <v>1270</v>
      </c>
      <c r="J742">
        <f t="shared" si="159"/>
        <v>0</v>
      </c>
      <c r="K742" s="8">
        <f>IF(OR($E742=9,$E742=5),VLOOKUP(J742,KeyValues!$D$2:$E$562,2),IF(AND($E742=14,NOT(VLOOKUP(J742,KeyValues!$D$2:$E$562,2) = 0)),"???",0))</f>
        <v>0</v>
      </c>
      <c r="L742">
        <f t="shared" si="160"/>
        <v>0</v>
      </c>
      <c r="M742">
        <f t="shared" si="161"/>
        <v>0</v>
      </c>
      <c r="N742">
        <f t="shared" si="162"/>
        <v>15</v>
      </c>
      <c r="O742">
        <f t="shared" si="163"/>
        <v>0</v>
      </c>
      <c r="P742">
        <f t="shared" si="164"/>
        <v>1</v>
      </c>
      <c r="Q742">
        <f t="shared" si="165"/>
        <v>0</v>
      </c>
      <c r="R742" t="str">
        <f t="shared" si="166"/>
        <v>00000001</v>
      </c>
      <c r="S742">
        <f t="shared" si="167"/>
        <v>1</v>
      </c>
    </row>
    <row r="743" spans="1:19" x14ac:dyDescent="0.25">
      <c r="A743" t="s">
        <v>1292</v>
      </c>
      <c r="B743" s="5" t="str">
        <f>VLOOKUP(I743,KeyValues!$J$2:$K$1401,2)</f>
        <v>Sala-Cape</v>
      </c>
      <c r="C743">
        <f t="shared" si="154"/>
        <v>2500</v>
      </c>
      <c r="D743">
        <f t="shared" si="155"/>
        <v>125</v>
      </c>
      <c r="E743">
        <f t="shared" si="156"/>
        <v>15</v>
      </c>
      <c r="F743" s="7" t="str">
        <f>VLOOKUP(E743,KeyValues!$A$2:$B1309,2)</f>
        <v>Specific Items</v>
      </c>
      <c r="G743">
        <f t="shared" si="157"/>
        <v>57</v>
      </c>
      <c r="H743" s="7" t="str">
        <f>VLOOKUP($G743,KeyValues!$S$2:$T$64,2)</f>
        <v>Robe</v>
      </c>
      <c r="I743">
        <f t="shared" si="158"/>
        <v>1293</v>
      </c>
      <c r="J743">
        <f t="shared" si="159"/>
        <v>0</v>
      </c>
      <c r="K743" s="8">
        <f>IF(OR($E743=9,$E743=5),VLOOKUP(J743,KeyValues!$D$2:$E$562,2),IF(AND($E743=14,NOT(VLOOKUP(J743,KeyValues!$D$2:$E$562,2) = 0)),"???",0))</f>
        <v>0</v>
      </c>
      <c r="L743">
        <f t="shared" si="160"/>
        <v>0</v>
      </c>
      <c r="M743">
        <f t="shared" si="161"/>
        <v>0</v>
      </c>
      <c r="N743">
        <f t="shared" si="162"/>
        <v>15</v>
      </c>
      <c r="O743">
        <f t="shared" si="163"/>
        <v>0</v>
      </c>
      <c r="P743">
        <f t="shared" si="164"/>
        <v>1</v>
      </c>
      <c r="Q743">
        <f t="shared" si="165"/>
        <v>0</v>
      </c>
      <c r="R743" t="str">
        <f t="shared" si="166"/>
        <v>00000001</v>
      </c>
      <c r="S743">
        <f t="shared" si="167"/>
        <v>1</v>
      </c>
    </row>
    <row r="744" spans="1:19" x14ac:dyDescent="0.25">
      <c r="A744" t="s">
        <v>1302</v>
      </c>
      <c r="B744" s="5" t="str">
        <f>VLOOKUP(I744,KeyValues!$J$2:$K$1401,2)</f>
        <v>Bouquet Cape</v>
      </c>
      <c r="C744">
        <f t="shared" si="154"/>
        <v>2500</v>
      </c>
      <c r="D744">
        <f t="shared" si="155"/>
        <v>125</v>
      </c>
      <c r="E744">
        <f t="shared" si="156"/>
        <v>15</v>
      </c>
      <c r="F744" s="7" t="str">
        <f>VLOOKUP(E744,KeyValues!$A$2:$B1319,2)</f>
        <v>Specific Items</v>
      </c>
      <c r="G744">
        <f t="shared" si="157"/>
        <v>57</v>
      </c>
      <c r="H744" s="7" t="str">
        <f>VLOOKUP($G744,KeyValues!$S$2:$T$64,2)</f>
        <v>Robe</v>
      </c>
      <c r="I744">
        <f t="shared" si="158"/>
        <v>1303</v>
      </c>
      <c r="J744">
        <f t="shared" si="159"/>
        <v>0</v>
      </c>
      <c r="K744" s="8">
        <f>IF(OR($E744=9,$E744=5),VLOOKUP(J744,KeyValues!$D$2:$E$562,2),IF(AND($E744=14,NOT(VLOOKUP(J744,KeyValues!$D$2:$E$562,2) = 0)),"???",0))</f>
        <v>0</v>
      </c>
      <c r="L744">
        <f t="shared" si="160"/>
        <v>0</v>
      </c>
      <c r="M744">
        <f t="shared" si="161"/>
        <v>0</v>
      </c>
      <c r="N744">
        <f t="shared" si="162"/>
        <v>15</v>
      </c>
      <c r="O744">
        <f t="shared" si="163"/>
        <v>0</v>
      </c>
      <c r="P744">
        <f t="shared" si="164"/>
        <v>1</v>
      </c>
      <c r="Q744">
        <f t="shared" si="165"/>
        <v>0</v>
      </c>
      <c r="R744" t="str">
        <f t="shared" si="166"/>
        <v>00000001</v>
      </c>
      <c r="S744">
        <f t="shared" si="167"/>
        <v>1</v>
      </c>
    </row>
    <row r="745" spans="1:19" x14ac:dyDescent="0.25">
      <c r="A745" t="s">
        <v>1307</v>
      </c>
      <c r="B745" s="5" t="str">
        <f>VLOOKUP(I745,KeyValues!$J$2:$K$1401,2)</f>
        <v>Straw Cape</v>
      </c>
      <c r="C745">
        <f t="shared" si="154"/>
        <v>2500</v>
      </c>
      <c r="D745">
        <f t="shared" si="155"/>
        <v>125</v>
      </c>
      <c r="E745">
        <f t="shared" si="156"/>
        <v>15</v>
      </c>
      <c r="F745" s="7" t="str">
        <f>VLOOKUP(E745,KeyValues!$A$2:$B1324,2)</f>
        <v>Specific Items</v>
      </c>
      <c r="G745">
        <f t="shared" si="157"/>
        <v>57</v>
      </c>
      <c r="H745" s="7" t="str">
        <f>VLOOKUP($G745,KeyValues!$S$2:$T$64,2)</f>
        <v>Robe</v>
      </c>
      <c r="I745">
        <f t="shared" si="158"/>
        <v>1308</v>
      </c>
      <c r="J745">
        <f t="shared" si="159"/>
        <v>0</v>
      </c>
      <c r="K745" s="8">
        <f>IF(OR($E745=9,$E745=5),VLOOKUP(J745,KeyValues!$D$2:$E$562,2),IF(AND($E745=14,NOT(VLOOKUP(J745,KeyValues!$D$2:$E$562,2) = 0)),"???",0))</f>
        <v>0</v>
      </c>
      <c r="L745">
        <f t="shared" si="160"/>
        <v>0</v>
      </c>
      <c r="M745">
        <f t="shared" si="161"/>
        <v>0</v>
      </c>
      <c r="N745">
        <f t="shared" si="162"/>
        <v>15</v>
      </c>
      <c r="O745">
        <f t="shared" si="163"/>
        <v>0</v>
      </c>
      <c r="P745">
        <f t="shared" si="164"/>
        <v>1</v>
      </c>
      <c r="Q745">
        <f t="shared" si="165"/>
        <v>0</v>
      </c>
      <c r="R745" t="str">
        <f t="shared" si="166"/>
        <v>00000001</v>
      </c>
      <c r="S745">
        <f t="shared" si="167"/>
        <v>1</v>
      </c>
    </row>
    <row r="746" spans="1:19" x14ac:dyDescent="0.25">
      <c r="A746" t="s">
        <v>1318</v>
      </c>
      <c r="B746" s="5" t="str">
        <f>VLOOKUP(I746,KeyValues!$J$2:$K$1401,2)</f>
        <v>Honch-Cape</v>
      </c>
      <c r="C746">
        <f t="shared" si="154"/>
        <v>2500</v>
      </c>
      <c r="D746">
        <f t="shared" si="155"/>
        <v>125</v>
      </c>
      <c r="E746">
        <f t="shared" si="156"/>
        <v>15</v>
      </c>
      <c r="F746" s="7" t="str">
        <f>VLOOKUP(E746,KeyValues!$A$2:$B1335,2)</f>
        <v>Specific Items</v>
      </c>
      <c r="G746">
        <f t="shared" si="157"/>
        <v>57</v>
      </c>
      <c r="H746" s="7" t="str">
        <f>VLOOKUP($G746,KeyValues!$S$2:$T$64,2)</f>
        <v>Robe</v>
      </c>
      <c r="I746">
        <f t="shared" si="158"/>
        <v>1319</v>
      </c>
      <c r="J746">
        <f t="shared" si="159"/>
        <v>0</v>
      </c>
      <c r="K746" s="8">
        <f>IF(OR($E746=9,$E746=5),VLOOKUP(J746,KeyValues!$D$2:$E$562,2),IF(AND($E746=14,NOT(VLOOKUP(J746,KeyValues!$D$2:$E$562,2) = 0)),"???",0))</f>
        <v>0</v>
      </c>
      <c r="L746">
        <f t="shared" si="160"/>
        <v>0</v>
      </c>
      <c r="M746">
        <f t="shared" si="161"/>
        <v>0</v>
      </c>
      <c r="N746">
        <f t="shared" si="162"/>
        <v>15</v>
      </c>
      <c r="O746">
        <f t="shared" si="163"/>
        <v>0</v>
      </c>
      <c r="P746">
        <f t="shared" si="164"/>
        <v>1</v>
      </c>
      <c r="Q746">
        <f t="shared" si="165"/>
        <v>0</v>
      </c>
      <c r="R746" t="str">
        <f t="shared" si="166"/>
        <v>00000001</v>
      </c>
      <c r="S746">
        <f t="shared" si="167"/>
        <v>1</v>
      </c>
    </row>
    <row r="747" spans="1:19" x14ac:dyDescent="0.25">
      <c r="A747" t="s">
        <v>1337</v>
      </c>
      <c r="B747" s="5" t="str">
        <f>VLOOKUP(I747,KeyValues!$J$2:$K$1401,2)</f>
        <v>Frozen Cape</v>
      </c>
      <c r="C747">
        <f t="shared" si="154"/>
        <v>2500</v>
      </c>
      <c r="D747">
        <f t="shared" si="155"/>
        <v>125</v>
      </c>
      <c r="E747">
        <f t="shared" si="156"/>
        <v>15</v>
      </c>
      <c r="F747" s="7" t="str">
        <f>VLOOKUP(E747,KeyValues!$A$2:$B1354,2)</f>
        <v>Specific Items</v>
      </c>
      <c r="G747">
        <f t="shared" si="157"/>
        <v>57</v>
      </c>
      <c r="H747" s="7" t="str">
        <f>VLOOKUP($G747,KeyValues!$S$2:$T$64,2)</f>
        <v>Robe</v>
      </c>
      <c r="I747">
        <f t="shared" si="158"/>
        <v>1338</v>
      </c>
      <c r="J747">
        <f t="shared" si="159"/>
        <v>0</v>
      </c>
      <c r="K747" s="8">
        <f>IF(OR($E747=9,$E747=5),VLOOKUP(J747,KeyValues!$D$2:$E$562,2),IF(AND($E747=14,NOT(VLOOKUP(J747,KeyValues!$D$2:$E$562,2) = 0)),"???",0))</f>
        <v>0</v>
      </c>
      <c r="L747">
        <f t="shared" si="160"/>
        <v>0</v>
      </c>
      <c r="M747">
        <f t="shared" si="161"/>
        <v>0</v>
      </c>
      <c r="N747">
        <f t="shared" si="162"/>
        <v>15</v>
      </c>
      <c r="O747">
        <f t="shared" si="163"/>
        <v>0</v>
      </c>
      <c r="P747">
        <f t="shared" si="164"/>
        <v>1</v>
      </c>
      <c r="Q747">
        <f t="shared" si="165"/>
        <v>0</v>
      </c>
      <c r="R747" t="str">
        <f t="shared" si="166"/>
        <v>00000001</v>
      </c>
      <c r="S747">
        <f t="shared" si="167"/>
        <v>1</v>
      </c>
    </row>
    <row r="748" spans="1:19" x14ac:dyDescent="0.25">
      <c r="A748" t="s">
        <v>1343</v>
      </c>
      <c r="B748" s="5" t="str">
        <f>VLOOKUP(I748,KeyValues!$J$2:$K$1401,2)</f>
        <v>Gliscor Cape</v>
      </c>
      <c r="C748">
        <f t="shared" si="154"/>
        <v>2500</v>
      </c>
      <c r="D748">
        <f t="shared" si="155"/>
        <v>125</v>
      </c>
      <c r="E748">
        <f t="shared" si="156"/>
        <v>15</v>
      </c>
      <c r="F748" s="7" t="str">
        <f>VLOOKUP(E748,KeyValues!$A$2:$B1360,2)</f>
        <v>Specific Items</v>
      </c>
      <c r="G748">
        <f t="shared" si="157"/>
        <v>57</v>
      </c>
      <c r="H748" s="7" t="str">
        <f>VLOOKUP($G748,KeyValues!$S$2:$T$64,2)</f>
        <v>Robe</v>
      </c>
      <c r="I748">
        <f t="shared" si="158"/>
        <v>1344</v>
      </c>
      <c r="J748">
        <f t="shared" si="159"/>
        <v>0</v>
      </c>
      <c r="K748" s="8">
        <f>IF(OR($E748=9,$E748=5),VLOOKUP(J748,KeyValues!$D$2:$E$562,2),IF(AND($E748=14,NOT(VLOOKUP(J748,KeyValues!$D$2:$E$562,2) = 0)),"???",0))</f>
        <v>0</v>
      </c>
      <c r="L748">
        <f t="shared" si="160"/>
        <v>0</v>
      </c>
      <c r="M748">
        <f t="shared" si="161"/>
        <v>0</v>
      </c>
      <c r="N748">
        <f t="shared" si="162"/>
        <v>15</v>
      </c>
      <c r="O748">
        <f t="shared" si="163"/>
        <v>0</v>
      </c>
      <c r="P748">
        <f t="shared" si="164"/>
        <v>1</v>
      </c>
      <c r="Q748">
        <f t="shared" si="165"/>
        <v>0</v>
      </c>
      <c r="R748" t="str">
        <f t="shared" si="166"/>
        <v>00000001</v>
      </c>
      <c r="S748">
        <f t="shared" si="167"/>
        <v>1</v>
      </c>
    </row>
    <row r="749" spans="1:19" x14ac:dyDescent="0.25">
      <c r="A749" t="s">
        <v>1344</v>
      </c>
      <c r="B749" s="5" t="str">
        <f>VLOOKUP(I749,KeyValues!$J$2:$K$1401,2)</f>
        <v>Glacier Cape</v>
      </c>
      <c r="C749">
        <f t="shared" si="154"/>
        <v>2500</v>
      </c>
      <c r="D749">
        <f t="shared" si="155"/>
        <v>125</v>
      </c>
      <c r="E749">
        <f t="shared" si="156"/>
        <v>15</v>
      </c>
      <c r="F749" s="7" t="str">
        <f>VLOOKUP(E749,KeyValues!$A$2:$B1361,2)</f>
        <v>Specific Items</v>
      </c>
      <c r="G749">
        <f t="shared" si="157"/>
        <v>57</v>
      </c>
      <c r="H749" s="7" t="str">
        <f>VLOOKUP($G749,KeyValues!$S$2:$T$64,2)</f>
        <v>Robe</v>
      </c>
      <c r="I749">
        <f t="shared" si="158"/>
        <v>1345</v>
      </c>
      <c r="J749">
        <f t="shared" si="159"/>
        <v>0</v>
      </c>
      <c r="K749" s="8">
        <f>IF(OR($E749=9,$E749=5),VLOOKUP(J749,KeyValues!$D$2:$E$562,2),IF(AND($E749=14,NOT(VLOOKUP(J749,KeyValues!$D$2:$E$562,2) = 0)),"???",0))</f>
        <v>0</v>
      </c>
      <c r="L749">
        <f t="shared" si="160"/>
        <v>0</v>
      </c>
      <c r="M749">
        <f t="shared" si="161"/>
        <v>0</v>
      </c>
      <c r="N749">
        <f t="shared" si="162"/>
        <v>15</v>
      </c>
      <c r="O749">
        <f t="shared" si="163"/>
        <v>0</v>
      </c>
      <c r="P749">
        <f t="shared" si="164"/>
        <v>1</v>
      </c>
      <c r="Q749">
        <f t="shared" si="165"/>
        <v>0</v>
      </c>
      <c r="R749" t="str">
        <f t="shared" si="166"/>
        <v>00000001</v>
      </c>
      <c r="S749">
        <f t="shared" si="167"/>
        <v>1</v>
      </c>
    </row>
    <row r="750" spans="1:19" x14ac:dyDescent="0.25">
      <c r="A750" t="s">
        <v>1013</v>
      </c>
      <c r="B750" s="5" t="str">
        <f>VLOOKUP(I750,KeyValues!$J$2:$K$1401,2)</f>
        <v>Cater-Belt</v>
      </c>
      <c r="C750">
        <f t="shared" si="154"/>
        <v>2500</v>
      </c>
      <c r="D750">
        <f t="shared" si="155"/>
        <v>125</v>
      </c>
      <c r="E750">
        <f t="shared" si="156"/>
        <v>15</v>
      </c>
      <c r="F750" s="7" t="str">
        <f>VLOOKUP(E750,KeyValues!$A$2:$B1030,2)</f>
        <v>Specific Items</v>
      </c>
      <c r="G750">
        <f t="shared" si="157"/>
        <v>58</v>
      </c>
      <c r="H750" s="7" t="str">
        <f>VLOOKUP($G750,KeyValues!$S$2:$T$64,2)</f>
        <v>Belt</v>
      </c>
      <c r="I750">
        <f t="shared" si="158"/>
        <v>1014</v>
      </c>
      <c r="J750">
        <f t="shared" si="159"/>
        <v>0</v>
      </c>
      <c r="K750" s="8">
        <f>IF(OR($E750=9,$E750=5),VLOOKUP(J750,KeyValues!$D$2:$E$562,2),IF(AND($E750=14,NOT(VLOOKUP(J750,KeyValues!$D$2:$E$562,2) = 0)),"???",0))</f>
        <v>0</v>
      </c>
      <c r="L750">
        <f t="shared" si="160"/>
        <v>0</v>
      </c>
      <c r="M750">
        <f t="shared" si="161"/>
        <v>0</v>
      </c>
      <c r="N750">
        <f t="shared" si="162"/>
        <v>1</v>
      </c>
      <c r="O750">
        <f t="shared" si="163"/>
        <v>0</v>
      </c>
      <c r="P750">
        <f t="shared" si="164"/>
        <v>1</v>
      </c>
      <c r="Q750">
        <f t="shared" si="165"/>
        <v>0</v>
      </c>
      <c r="R750" t="str">
        <f t="shared" si="166"/>
        <v>00000001</v>
      </c>
      <c r="S750">
        <f t="shared" si="167"/>
        <v>1</v>
      </c>
    </row>
    <row r="751" spans="1:19" x14ac:dyDescent="0.25">
      <c r="A751" t="s">
        <v>1050</v>
      </c>
      <c r="B751" s="5" t="str">
        <f>VLOOKUP(I751,KeyValues!$J$2:$K$1401,2)</f>
        <v>Nullify Belt</v>
      </c>
      <c r="C751">
        <f t="shared" si="154"/>
        <v>2500</v>
      </c>
      <c r="D751">
        <f t="shared" si="155"/>
        <v>125</v>
      </c>
      <c r="E751">
        <f t="shared" si="156"/>
        <v>15</v>
      </c>
      <c r="F751" s="7" t="str">
        <f>VLOOKUP(E751,KeyValues!$A$2:$B1067,2)</f>
        <v>Specific Items</v>
      </c>
      <c r="G751">
        <f t="shared" si="157"/>
        <v>58</v>
      </c>
      <c r="H751" s="7" t="str">
        <f>VLOOKUP($G751,KeyValues!$S$2:$T$64,2)</f>
        <v>Belt</v>
      </c>
      <c r="I751">
        <f t="shared" si="158"/>
        <v>1051</v>
      </c>
      <c r="J751">
        <f t="shared" si="159"/>
        <v>0</v>
      </c>
      <c r="K751" s="8">
        <f>IF(OR($E751=9,$E751=5),VLOOKUP(J751,KeyValues!$D$2:$E$562,2),IF(AND($E751=14,NOT(VLOOKUP(J751,KeyValues!$D$2:$E$562,2) = 0)),"???",0))</f>
        <v>0</v>
      </c>
      <c r="L751">
        <f t="shared" si="160"/>
        <v>0</v>
      </c>
      <c r="M751">
        <f t="shared" si="161"/>
        <v>0</v>
      </c>
      <c r="N751">
        <f t="shared" si="162"/>
        <v>1</v>
      </c>
      <c r="O751">
        <f t="shared" si="163"/>
        <v>0</v>
      </c>
      <c r="P751">
        <f t="shared" si="164"/>
        <v>1</v>
      </c>
      <c r="Q751">
        <f t="shared" si="165"/>
        <v>0</v>
      </c>
      <c r="R751" t="str">
        <f t="shared" si="166"/>
        <v>00000001</v>
      </c>
      <c r="S751">
        <f t="shared" si="167"/>
        <v>1</v>
      </c>
    </row>
    <row r="752" spans="1:19" x14ac:dyDescent="0.25">
      <c r="A752" t="s">
        <v>1055</v>
      </c>
      <c r="B752" s="5" t="str">
        <f>VLOOKUP(I752,KeyValues!$J$2:$K$1401,2)</f>
        <v>Bold Belt</v>
      </c>
      <c r="C752">
        <f t="shared" si="154"/>
        <v>2500</v>
      </c>
      <c r="D752">
        <f t="shared" si="155"/>
        <v>125</v>
      </c>
      <c r="E752">
        <f t="shared" si="156"/>
        <v>15</v>
      </c>
      <c r="F752" s="7" t="str">
        <f>VLOOKUP(E752,KeyValues!$A$2:$B1072,2)</f>
        <v>Specific Items</v>
      </c>
      <c r="G752">
        <f t="shared" si="157"/>
        <v>58</v>
      </c>
      <c r="H752" s="7" t="str">
        <f>VLOOKUP($G752,KeyValues!$S$2:$T$64,2)</f>
        <v>Belt</v>
      </c>
      <c r="I752">
        <f t="shared" si="158"/>
        <v>1056</v>
      </c>
      <c r="J752">
        <f t="shared" si="159"/>
        <v>0</v>
      </c>
      <c r="K752" s="8">
        <f>IF(OR($E752=9,$E752=5),VLOOKUP(J752,KeyValues!$D$2:$E$562,2),IF(AND($E752=14,NOT(VLOOKUP(J752,KeyValues!$D$2:$E$562,2) = 0)),"???",0))</f>
        <v>0</v>
      </c>
      <c r="L752">
        <f t="shared" si="160"/>
        <v>0</v>
      </c>
      <c r="M752">
        <f t="shared" si="161"/>
        <v>0</v>
      </c>
      <c r="N752">
        <f t="shared" si="162"/>
        <v>1</v>
      </c>
      <c r="O752">
        <f t="shared" si="163"/>
        <v>0</v>
      </c>
      <c r="P752">
        <f t="shared" si="164"/>
        <v>1</v>
      </c>
      <c r="Q752">
        <f t="shared" si="165"/>
        <v>0</v>
      </c>
      <c r="R752" t="str">
        <f t="shared" si="166"/>
        <v>00000001</v>
      </c>
      <c r="S752">
        <f t="shared" si="167"/>
        <v>1</v>
      </c>
    </row>
    <row r="753" spans="1:19" x14ac:dyDescent="0.25">
      <c r="A753" t="s">
        <v>1060</v>
      </c>
      <c r="B753" s="5" t="str">
        <f>VLOOKUP(I753,KeyValues!$J$2:$K$1401,2)</f>
        <v>Strong Belt</v>
      </c>
      <c r="C753">
        <f t="shared" si="154"/>
        <v>2500</v>
      </c>
      <c r="D753">
        <f t="shared" si="155"/>
        <v>125</v>
      </c>
      <c r="E753">
        <f t="shared" si="156"/>
        <v>15</v>
      </c>
      <c r="F753" s="7" t="str">
        <f>VLOOKUP(E753,KeyValues!$A$2:$B1077,2)</f>
        <v>Specific Items</v>
      </c>
      <c r="G753">
        <f t="shared" si="157"/>
        <v>58</v>
      </c>
      <c r="H753" s="7" t="str">
        <f>VLOOKUP($G753,KeyValues!$S$2:$T$64,2)</f>
        <v>Belt</v>
      </c>
      <c r="I753">
        <f t="shared" si="158"/>
        <v>1061</v>
      </c>
      <c r="J753">
        <f t="shared" si="159"/>
        <v>0</v>
      </c>
      <c r="K753" s="8">
        <f>IF(OR($E753=9,$E753=5),VLOOKUP(J753,KeyValues!$D$2:$E$562,2),IF(AND($E753=14,NOT(VLOOKUP(J753,KeyValues!$D$2:$E$562,2) = 0)),"???",0))</f>
        <v>0</v>
      </c>
      <c r="L753">
        <f t="shared" si="160"/>
        <v>0</v>
      </c>
      <c r="M753">
        <f t="shared" si="161"/>
        <v>0</v>
      </c>
      <c r="N753">
        <f t="shared" si="162"/>
        <v>1</v>
      </c>
      <c r="O753">
        <f t="shared" si="163"/>
        <v>0</v>
      </c>
      <c r="P753">
        <f t="shared" si="164"/>
        <v>1</v>
      </c>
      <c r="Q753">
        <f t="shared" si="165"/>
        <v>0</v>
      </c>
      <c r="R753" t="str">
        <f t="shared" si="166"/>
        <v>00000001</v>
      </c>
      <c r="S753">
        <f t="shared" si="167"/>
        <v>1</v>
      </c>
    </row>
    <row r="754" spans="1:19" x14ac:dyDescent="0.25">
      <c r="A754" t="s">
        <v>1061</v>
      </c>
      <c r="B754" s="5" t="str">
        <f>VLOOKUP(I754,KeyValues!$J$2:$K$1401,2)</f>
        <v>Machamp Belt</v>
      </c>
      <c r="C754">
        <f t="shared" si="154"/>
        <v>2500</v>
      </c>
      <c r="D754">
        <f t="shared" si="155"/>
        <v>125</v>
      </c>
      <c r="E754">
        <f t="shared" si="156"/>
        <v>15</v>
      </c>
      <c r="F754" s="7" t="str">
        <f>VLOOKUP(E754,KeyValues!$A$2:$B1078,2)</f>
        <v>Specific Items</v>
      </c>
      <c r="G754">
        <f t="shared" si="157"/>
        <v>58</v>
      </c>
      <c r="H754" s="7" t="str">
        <f>VLOOKUP($G754,KeyValues!$S$2:$T$64,2)</f>
        <v>Belt</v>
      </c>
      <c r="I754">
        <f t="shared" si="158"/>
        <v>1062</v>
      </c>
      <c r="J754">
        <f t="shared" si="159"/>
        <v>0</v>
      </c>
      <c r="K754" s="8">
        <f>IF(OR($E754=9,$E754=5),VLOOKUP(J754,KeyValues!$D$2:$E$562,2),IF(AND($E754=14,NOT(VLOOKUP(J754,KeyValues!$D$2:$E$562,2) = 0)),"???",0))</f>
        <v>0</v>
      </c>
      <c r="L754">
        <f t="shared" si="160"/>
        <v>0</v>
      </c>
      <c r="M754">
        <f t="shared" si="161"/>
        <v>0</v>
      </c>
      <c r="N754">
        <f t="shared" si="162"/>
        <v>1</v>
      </c>
      <c r="O754">
        <f t="shared" si="163"/>
        <v>0</v>
      </c>
      <c r="P754">
        <f t="shared" si="164"/>
        <v>1</v>
      </c>
      <c r="Q754">
        <f t="shared" si="165"/>
        <v>0</v>
      </c>
      <c r="R754" t="str">
        <f t="shared" si="166"/>
        <v>00000001</v>
      </c>
      <c r="S754">
        <f t="shared" si="167"/>
        <v>1</v>
      </c>
    </row>
    <row r="755" spans="1:19" x14ac:dyDescent="0.25">
      <c r="A755" t="s">
        <v>1111</v>
      </c>
      <c r="B755" s="5" t="str">
        <f>VLOOKUP(I755,KeyValues!$J$2:$K$1401,2)</f>
        <v>Starmie Belt</v>
      </c>
      <c r="C755">
        <f t="shared" si="154"/>
        <v>2500</v>
      </c>
      <c r="D755">
        <f t="shared" si="155"/>
        <v>125</v>
      </c>
      <c r="E755">
        <f t="shared" si="156"/>
        <v>15</v>
      </c>
      <c r="F755" s="7" t="str">
        <f>VLOOKUP(E755,KeyValues!$A$2:$B1128,2)</f>
        <v>Specific Items</v>
      </c>
      <c r="G755">
        <f t="shared" si="157"/>
        <v>58</v>
      </c>
      <c r="H755" s="7" t="str">
        <f>VLOOKUP($G755,KeyValues!$S$2:$T$64,2)</f>
        <v>Belt</v>
      </c>
      <c r="I755">
        <f t="shared" si="158"/>
        <v>1112</v>
      </c>
      <c r="J755">
        <f t="shared" si="159"/>
        <v>0</v>
      </c>
      <c r="K755" s="8">
        <f>IF(OR($E755=9,$E755=5),VLOOKUP(J755,KeyValues!$D$2:$E$562,2),IF(AND($E755=14,NOT(VLOOKUP(J755,KeyValues!$D$2:$E$562,2) = 0)),"???",0))</f>
        <v>0</v>
      </c>
      <c r="L755">
        <f t="shared" si="160"/>
        <v>0</v>
      </c>
      <c r="M755">
        <f t="shared" si="161"/>
        <v>0</v>
      </c>
      <c r="N755">
        <f t="shared" si="162"/>
        <v>1</v>
      </c>
      <c r="O755">
        <f t="shared" si="163"/>
        <v>0</v>
      </c>
      <c r="P755">
        <f t="shared" si="164"/>
        <v>1</v>
      </c>
      <c r="Q755">
        <f t="shared" si="165"/>
        <v>0</v>
      </c>
      <c r="R755" t="str">
        <f t="shared" si="166"/>
        <v>00000001</v>
      </c>
      <c r="S755">
        <f t="shared" si="167"/>
        <v>1</v>
      </c>
    </row>
    <row r="756" spans="1:19" x14ac:dyDescent="0.25">
      <c r="A756" t="s">
        <v>1201</v>
      </c>
      <c r="B756" s="5" t="str">
        <f>VLOOKUP(I756,KeyValues!$J$2:$K$1401,2)</f>
        <v>Shiftry Belt</v>
      </c>
      <c r="C756">
        <f t="shared" si="154"/>
        <v>2500</v>
      </c>
      <c r="D756">
        <f t="shared" si="155"/>
        <v>125</v>
      </c>
      <c r="E756">
        <f t="shared" si="156"/>
        <v>15</v>
      </c>
      <c r="F756" s="7" t="str">
        <f>VLOOKUP(E756,KeyValues!$A$2:$B1218,2)</f>
        <v>Specific Items</v>
      </c>
      <c r="G756">
        <f t="shared" si="157"/>
        <v>58</v>
      </c>
      <c r="H756" s="7" t="str">
        <f>VLOOKUP($G756,KeyValues!$S$2:$T$64,2)</f>
        <v>Belt</v>
      </c>
      <c r="I756">
        <f t="shared" si="158"/>
        <v>1202</v>
      </c>
      <c r="J756">
        <f t="shared" si="159"/>
        <v>0</v>
      </c>
      <c r="K756" s="8">
        <f>IF(OR($E756=9,$E756=5),VLOOKUP(J756,KeyValues!$D$2:$E$562,2),IF(AND($E756=14,NOT(VLOOKUP(J756,KeyValues!$D$2:$E$562,2) = 0)),"???",0))</f>
        <v>0</v>
      </c>
      <c r="L756">
        <f t="shared" si="160"/>
        <v>0</v>
      </c>
      <c r="M756">
        <f t="shared" si="161"/>
        <v>0</v>
      </c>
      <c r="N756">
        <f t="shared" si="162"/>
        <v>1</v>
      </c>
      <c r="O756">
        <f t="shared" si="163"/>
        <v>0</v>
      </c>
      <c r="P756">
        <f t="shared" si="164"/>
        <v>1</v>
      </c>
      <c r="Q756">
        <f t="shared" si="165"/>
        <v>0</v>
      </c>
      <c r="R756" t="str">
        <f t="shared" si="166"/>
        <v>00000001</v>
      </c>
      <c r="S756">
        <f t="shared" si="167"/>
        <v>1</v>
      </c>
    </row>
    <row r="757" spans="1:19" x14ac:dyDescent="0.25">
      <c r="A757" t="s">
        <v>1222</v>
      </c>
      <c r="B757" s="5" t="str">
        <f>VLOOKUP(I757,KeyValues!$J$2:$K$1401,2)</f>
        <v>Makuhit-Belt</v>
      </c>
      <c r="C757">
        <f t="shared" si="154"/>
        <v>2500</v>
      </c>
      <c r="D757">
        <f t="shared" si="155"/>
        <v>125</v>
      </c>
      <c r="E757">
        <f t="shared" si="156"/>
        <v>15</v>
      </c>
      <c r="F757" s="7" t="str">
        <f>VLOOKUP(E757,KeyValues!$A$2:$B1239,2)</f>
        <v>Specific Items</v>
      </c>
      <c r="G757">
        <f t="shared" si="157"/>
        <v>58</v>
      </c>
      <c r="H757" s="7" t="str">
        <f>VLOOKUP($G757,KeyValues!$S$2:$T$64,2)</f>
        <v>Belt</v>
      </c>
      <c r="I757">
        <f t="shared" si="158"/>
        <v>1223</v>
      </c>
      <c r="J757">
        <f t="shared" si="159"/>
        <v>0</v>
      </c>
      <c r="K757" s="8">
        <f>IF(OR($E757=9,$E757=5),VLOOKUP(J757,KeyValues!$D$2:$E$562,2),IF(AND($E757=14,NOT(VLOOKUP(J757,KeyValues!$D$2:$E$562,2) = 0)),"???",0))</f>
        <v>0</v>
      </c>
      <c r="L757">
        <f t="shared" si="160"/>
        <v>0</v>
      </c>
      <c r="M757">
        <f t="shared" si="161"/>
        <v>0</v>
      </c>
      <c r="N757">
        <f t="shared" si="162"/>
        <v>1</v>
      </c>
      <c r="O757">
        <f t="shared" si="163"/>
        <v>0</v>
      </c>
      <c r="P757">
        <f t="shared" si="164"/>
        <v>1</v>
      </c>
      <c r="Q757">
        <f t="shared" si="165"/>
        <v>0</v>
      </c>
      <c r="R757" t="str">
        <f t="shared" si="166"/>
        <v>00000001</v>
      </c>
      <c r="S757">
        <f t="shared" si="167"/>
        <v>1</v>
      </c>
    </row>
    <row r="758" spans="1:19" x14ac:dyDescent="0.25">
      <c r="A758" t="s">
        <v>1238</v>
      </c>
      <c r="B758" s="5" t="str">
        <f>VLOOKUP(I758,KeyValues!$J$2:$K$1401,2)</f>
        <v>Swalot Belt</v>
      </c>
      <c r="C758">
        <f t="shared" si="154"/>
        <v>2500</v>
      </c>
      <c r="D758">
        <f t="shared" si="155"/>
        <v>125</v>
      </c>
      <c r="E758">
        <f t="shared" si="156"/>
        <v>15</v>
      </c>
      <c r="F758" s="7" t="str">
        <f>VLOOKUP(E758,KeyValues!$A$2:$B1255,2)</f>
        <v>Specific Items</v>
      </c>
      <c r="G758">
        <f t="shared" si="157"/>
        <v>58</v>
      </c>
      <c r="H758" s="7" t="str">
        <f>VLOOKUP($G758,KeyValues!$S$2:$T$64,2)</f>
        <v>Belt</v>
      </c>
      <c r="I758">
        <f t="shared" si="158"/>
        <v>1239</v>
      </c>
      <c r="J758">
        <f t="shared" si="159"/>
        <v>0</v>
      </c>
      <c r="K758" s="8">
        <f>IF(OR($E758=9,$E758=5),VLOOKUP(J758,KeyValues!$D$2:$E$562,2),IF(AND($E758=14,NOT(VLOOKUP(J758,KeyValues!$D$2:$E$562,2) = 0)),"???",0))</f>
        <v>0</v>
      </c>
      <c r="L758">
        <f t="shared" si="160"/>
        <v>0</v>
      </c>
      <c r="M758">
        <f t="shared" si="161"/>
        <v>0</v>
      </c>
      <c r="N758">
        <f t="shared" si="162"/>
        <v>1</v>
      </c>
      <c r="O758">
        <f t="shared" si="163"/>
        <v>0</v>
      </c>
      <c r="P758">
        <f t="shared" si="164"/>
        <v>1</v>
      </c>
      <c r="Q758">
        <f t="shared" si="165"/>
        <v>0</v>
      </c>
      <c r="R758" t="str">
        <f t="shared" si="166"/>
        <v>00000001</v>
      </c>
      <c r="S758">
        <f t="shared" si="167"/>
        <v>1</v>
      </c>
    </row>
    <row r="759" spans="1:19" x14ac:dyDescent="0.25">
      <c r="A759" t="s">
        <v>1320</v>
      </c>
      <c r="B759" s="5" t="str">
        <f>VLOOKUP(I759,KeyValues!$J$2:$K$1401,2)</f>
        <v>Scary Belt</v>
      </c>
      <c r="C759">
        <f t="shared" si="154"/>
        <v>2500</v>
      </c>
      <c r="D759">
        <f t="shared" si="155"/>
        <v>125</v>
      </c>
      <c r="E759">
        <f t="shared" si="156"/>
        <v>15</v>
      </c>
      <c r="F759" s="7" t="str">
        <f>VLOOKUP(E759,KeyValues!$A$2:$B1337,2)</f>
        <v>Specific Items</v>
      </c>
      <c r="G759">
        <f t="shared" si="157"/>
        <v>58</v>
      </c>
      <c r="H759" s="7" t="str">
        <f>VLOOKUP($G759,KeyValues!$S$2:$T$64,2)</f>
        <v>Belt</v>
      </c>
      <c r="I759">
        <f t="shared" si="158"/>
        <v>1321</v>
      </c>
      <c r="J759">
        <f t="shared" si="159"/>
        <v>0</v>
      </c>
      <c r="K759" s="8">
        <f>IF(OR($E759=9,$E759=5),VLOOKUP(J759,KeyValues!$D$2:$E$562,2),IF(AND($E759=14,NOT(VLOOKUP(J759,KeyValues!$D$2:$E$562,2) = 0)),"???",0))</f>
        <v>0</v>
      </c>
      <c r="L759">
        <f t="shared" si="160"/>
        <v>0</v>
      </c>
      <c r="M759">
        <f t="shared" si="161"/>
        <v>0</v>
      </c>
      <c r="N759">
        <f t="shared" si="162"/>
        <v>1</v>
      </c>
      <c r="O759">
        <f t="shared" si="163"/>
        <v>0</v>
      </c>
      <c r="P759">
        <f t="shared" si="164"/>
        <v>1</v>
      </c>
      <c r="Q759">
        <f t="shared" si="165"/>
        <v>0</v>
      </c>
      <c r="R759" t="str">
        <f t="shared" si="166"/>
        <v>00000001</v>
      </c>
      <c r="S759">
        <f t="shared" si="167"/>
        <v>1</v>
      </c>
    </row>
    <row r="760" spans="1:19" x14ac:dyDescent="0.25">
      <c r="A760" t="s">
        <v>1332</v>
      </c>
      <c r="B760" s="5" t="str">
        <f>VLOOKUP(I760,KeyValues!$J$2:$K$1401,2)</f>
        <v>Toxi-Belt</v>
      </c>
      <c r="C760">
        <f t="shared" si="154"/>
        <v>2500</v>
      </c>
      <c r="D760">
        <f t="shared" si="155"/>
        <v>125</v>
      </c>
      <c r="E760">
        <f t="shared" si="156"/>
        <v>15</v>
      </c>
      <c r="F760" s="7" t="str">
        <f>VLOOKUP(E760,KeyValues!$A$2:$B1349,2)</f>
        <v>Specific Items</v>
      </c>
      <c r="G760">
        <f t="shared" si="157"/>
        <v>58</v>
      </c>
      <c r="H760" s="7" t="str">
        <f>VLOOKUP($G760,KeyValues!$S$2:$T$64,2)</f>
        <v>Belt</v>
      </c>
      <c r="I760">
        <f t="shared" si="158"/>
        <v>1333</v>
      </c>
      <c r="J760">
        <f t="shared" si="159"/>
        <v>0</v>
      </c>
      <c r="K760" s="8">
        <f>IF(OR($E760=9,$E760=5),VLOOKUP(J760,KeyValues!$D$2:$E$562,2),IF(AND($E760=14,NOT(VLOOKUP(J760,KeyValues!$D$2:$E$562,2) = 0)),"???",0))</f>
        <v>0</v>
      </c>
      <c r="L760">
        <f t="shared" si="160"/>
        <v>0</v>
      </c>
      <c r="M760">
        <f t="shared" si="161"/>
        <v>0</v>
      </c>
      <c r="N760">
        <f t="shared" si="162"/>
        <v>1</v>
      </c>
      <c r="O760">
        <f t="shared" si="163"/>
        <v>0</v>
      </c>
      <c r="P760">
        <f t="shared" si="164"/>
        <v>1</v>
      </c>
      <c r="Q760">
        <f t="shared" si="165"/>
        <v>0</v>
      </c>
      <c r="R760" t="str">
        <f t="shared" si="166"/>
        <v>00000001</v>
      </c>
      <c r="S760">
        <f t="shared" si="167"/>
        <v>1</v>
      </c>
    </row>
    <row r="761" spans="1:19" x14ac:dyDescent="0.25">
      <c r="A761" t="s">
        <v>1339</v>
      </c>
      <c r="B761" s="5" t="str">
        <f>VLOOKUP(I761,KeyValues!$J$2:$K$1401,2)</f>
        <v>Flabby Belt</v>
      </c>
      <c r="C761">
        <f t="shared" si="154"/>
        <v>2500</v>
      </c>
      <c r="D761">
        <f t="shared" si="155"/>
        <v>125</v>
      </c>
      <c r="E761">
        <f t="shared" si="156"/>
        <v>15</v>
      </c>
      <c r="F761" s="7" t="str">
        <f>VLOOKUP(E761,KeyValues!$A$2:$B1356,2)</f>
        <v>Specific Items</v>
      </c>
      <c r="G761">
        <f t="shared" si="157"/>
        <v>58</v>
      </c>
      <c r="H761" s="7" t="str">
        <f>VLOOKUP($G761,KeyValues!$S$2:$T$64,2)</f>
        <v>Belt</v>
      </c>
      <c r="I761">
        <f t="shared" si="158"/>
        <v>1340</v>
      </c>
      <c r="J761">
        <f t="shared" si="159"/>
        <v>0</v>
      </c>
      <c r="K761" s="8">
        <f>IF(OR($E761=9,$E761=5),VLOOKUP(J761,KeyValues!$D$2:$E$562,2),IF(AND($E761=14,NOT(VLOOKUP(J761,KeyValues!$D$2:$E$562,2) = 0)),"???",0))</f>
        <v>0</v>
      </c>
      <c r="L761">
        <f t="shared" si="160"/>
        <v>0</v>
      </c>
      <c r="M761">
        <f t="shared" si="161"/>
        <v>0</v>
      </c>
      <c r="N761">
        <f t="shared" si="162"/>
        <v>1</v>
      </c>
      <c r="O761">
        <f t="shared" si="163"/>
        <v>0</v>
      </c>
      <c r="P761">
        <f t="shared" si="164"/>
        <v>1</v>
      </c>
      <c r="Q761">
        <f t="shared" si="165"/>
        <v>0</v>
      </c>
      <c r="R761" t="str">
        <f t="shared" si="166"/>
        <v>00000001</v>
      </c>
      <c r="S761">
        <f t="shared" si="167"/>
        <v>1</v>
      </c>
    </row>
    <row r="762" spans="1:19" x14ac:dyDescent="0.25">
      <c r="A762" t="s">
        <v>1177</v>
      </c>
      <c r="B762" s="5" t="str">
        <f>VLOOKUP(I762,KeyValues!$J$2:$K$1401,2)</f>
        <v>Dark Choker</v>
      </c>
      <c r="C762">
        <f t="shared" si="154"/>
        <v>2500</v>
      </c>
      <c r="D762">
        <f t="shared" si="155"/>
        <v>125</v>
      </c>
      <c r="E762">
        <f t="shared" si="156"/>
        <v>15</v>
      </c>
      <c r="F762" s="7" t="str">
        <f>VLOOKUP(E762,KeyValues!$A$2:$B1194,2)</f>
        <v>Specific Items</v>
      </c>
      <c r="G762">
        <f t="shared" si="157"/>
        <v>58</v>
      </c>
      <c r="H762" s="7" t="str">
        <f>VLOOKUP($G762,KeyValues!$S$2:$T$64,2)</f>
        <v>Belt</v>
      </c>
      <c r="I762">
        <f t="shared" si="158"/>
        <v>1178</v>
      </c>
      <c r="J762">
        <f t="shared" si="159"/>
        <v>0</v>
      </c>
      <c r="K762" s="8">
        <f>IF(OR($E762=9,$E762=5),VLOOKUP(J762,KeyValues!$D$2:$E$562,2),IF(AND($E762=14,NOT(VLOOKUP(J762,KeyValues!$D$2:$E$562,2) = 0)),"???",0))</f>
        <v>0</v>
      </c>
      <c r="L762">
        <f t="shared" si="160"/>
        <v>0</v>
      </c>
      <c r="M762">
        <f t="shared" si="161"/>
        <v>0</v>
      </c>
      <c r="N762">
        <f t="shared" si="162"/>
        <v>6</v>
      </c>
      <c r="O762">
        <f t="shared" si="163"/>
        <v>0</v>
      </c>
      <c r="P762">
        <f t="shared" si="164"/>
        <v>1</v>
      </c>
      <c r="Q762">
        <f t="shared" si="165"/>
        <v>0</v>
      </c>
      <c r="R762" t="str">
        <f t="shared" si="166"/>
        <v>00000001</v>
      </c>
      <c r="S762">
        <f t="shared" si="167"/>
        <v>1</v>
      </c>
    </row>
    <row r="763" spans="1:19" x14ac:dyDescent="0.25">
      <c r="A763" t="s">
        <v>1123</v>
      </c>
      <c r="B763" s="5" t="str">
        <f>VLOOKUP(I763,KeyValues!$J$2:$K$1401,2)</f>
        <v>Dragon Sash</v>
      </c>
      <c r="C763">
        <f t="shared" si="154"/>
        <v>2500</v>
      </c>
      <c r="D763">
        <f t="shared" si="155"/>
        <v>125</v>
      </c>
      <c r="E763">
        <f t="shared" si="156"/>
        <v>15</v>
      </c>
      <c r="F763" s="7" t="str">
        <f>VLOOKUP(E763,KeyValues!$A$2:$B1140,2)</f>
        <v>Specific Items</v>
      </c>
      <c r="G763">
        <f t="shared" si="157"/>
        <v>58</v>
      </c>
      <c r="H763" s="7" t="str">
        <f>VLOOKUP($G763,KeyValues!$S$2:$T$64,2)</f>
        <v>Belt</v>
      </c>
      <c r="I763">
        <f t="shared" si="158"/>
        <v>1124</v>
      </c>
      <c r="J763">
        <f t="shared" si="159"/>
        <v>0</v>
      </c>
      <c r="K763" s="8">
        <f>IF(OR($E763=9,$E763=5),VLOOKUP(J763,KeyValues!$D$2:$E$562,2),IF(AND($E763=14,NOT(VLOOKUP(J763,KeyValues!$D$2:$E$562,2) = 0)),"???",0))</f>
        <v>0</v>
      </c>
      <c r="L763">
        <f t="shared" si="160"/>
        <v>0</v>
      </c>
      <c r="M763">
        <f t="shared" si="161"/>
        <v>0</v>
      </c>
      <c r="N763">
        <f t="shared" si="162"/>
        <v>7</v>
      </c>
      <c r="O763">
        <f t="shared" si="163"/>
        <v>0</v>
      </c>
      <c r="P763">
        <f t="shared" si="164"/>
        <v>1</v>
      </c>
      <c r="Q763">
        <f t="shared" si="165"/>
        <v>0</v>
      </c>
      <c r="R763" t="str">
        <f t="shared" si="166"/>
        <v>00000001</v>
      </c>
      <c r="S763">
        <f t="shared" si="167"/>
        <v>1</v>
      </c>
    </row>
    <row r="764" spans="1:19" x14ac:dyDescent="0.25">
      <c r="A764" t="s">
        <v>1059</v>
      </c>
      <c r="B764" s="5" t="str">
        <f>VLOOKUP(I764,KeyValues!$J$2:$K$1401,2)</f>
        <v>Impish Band</v>
      </c>
      <c r="C764">
        <f t="shared" si="154"/>
        <v>2500</v>
      </c>
      <c r="D764">
        <f t="shared" si="155"/>
        <v>125</v>
      </c>
      <c r="E764">
        <f t="shared" si="156"/>
        <v>15</v>
      </c>
      <c r="F764" s="7" t="str">
        <f>VLOOKUP(E764,KeyValues!$A$2:$B1076,2)</f>
        <v>Specific Items</v>
      </c>
      <c r="G764">
        <f t="shared" si="157"/>
        <v>58</v>
      </c>
      <c r="H764" s="7" t="str">
        <f>VLOOKUP($G764,KeyValues!$S$2:$T$64,2)</f>
        <v>Belt</v>
      </c>
      <c r="I764">
        <f t="shared" si="158"/>
        <v>1060</v>
      </c>
      <c r="J764">
        <f t="shared" si="159"/>
        <v>0</v>
      </c>
      <c r="K764" s="8">
        <f>IF(OR($E764=9,$E764=5),VLOOKUP(J764,KeyValues!$D$2:$E$562,2),IF(AND($E764=14,NOT(VLOOKUP(J764,KeyValues!$D$2:$E$562,2) = 0)),"???",0))</f>
        <v>0</v>
      </c>
      <c r="L764">
        <f t="shared" si="160"/>
        <v>0</v>
      </c>
      <c r="M764">
        <f t="shared" si="161"/>
        <v>0</v>
      </c>
      <c r="N764">
        <f t="shared" si="162"/>
        <v>12</v>
      </c>
      <c r="O764">
        <f t="shared" si="163"/>
        <v>0</v>
      </c>
      <c r="P764">
        <f t="shared" si="164"/>
        <v>1</v>
      </c>
      <c r="Q764">
        <f t="shared" si="165"/>
        <v>0</v>
      </c>
      <c r="R764" t="str">
        <f t="shared" si="166"/>
        <v>00000001</v>
      </c>
      <c r="S764">
        <f t="shared" si="167"/>
        <v>1</v>
      </c>
    </row>
    <row r="765" spans="1:19" x14ac:dyDescent="0.25">
      <c r="A765" t="s">
        <v>1223</v>
      </c>
      <c r="B765" s="5" t="str">
        <f>VLOOKUP(I765,KeyValues!$J$2:$K$1401,2)</f>
        <v>Thrust Belt</v>
      </c>
      <c r="C765">
        <f t="shared" si="154"/>
        <v>2500</v>
      </c>
      <c r="D765">
        <f t="shared" si="155"/>
        <v>125</v>
      </c>
      <c r="E765">
        <f t="shared" si="156"/>
        <v>15</v>
      </c>
      <c r="F765" s="7" t="str">
        <f>VLOOKUP(E765,KeyValues!$A$2:$B1240,2)</f>
        <v>Specific Items</v>
      </c>
      <c r="G765">
        <f t="shared" si="157"/>
        <v>58</v>
      </c>
      <c r="H765" s="7" t="str">
        <f>VLOOKUP($G765,KeyValues!$S$2:$T$64,2)</f>
        <v>Belt</v>
      </c>
      <c r="I765">
        <f t="shared" si="158"/>
        <v>1224</v>
      </c>
      <c r="J765">
        <f t="shared" si="159"/>
        <v>0</v>
      </c>
      <c r="K765" s="8">
        <f>IF(OR($E765=9,$E765=5),VLOOKUP(J765,KeyValues!$D$2:$E$562,2),IF(AND($E765=14,NOT(VLOOKUP(J765,KeyValues!$D$2:$E$562,2) = 0)),"???",0))</f>
        <v>0</v>
      </c>
      <c r="L765">
        <f t="shared" si="160"/>
        <v>0</v>
      </c>
      <c r="M765">
        <f t="shared" si="161"/>
        <v>0</v>
      </c>
      <c r="N765">
        <f t="shared" si="162"/>
        <v>15</v>
      </c>
      <c r="O765">
        <f t="shared" si="163"/>
        <v>0</v>
      </c>
      <c r="P765">
        <f t="shared" si="164"/>
        <v>1</v>
      </c>
      <c r="Q765">
        <f t="shared" si="165"/>
        <v>0</v>
      </c>
      <c r="R765" t="str">
        <f t="shared" si="166"/>
        <v>00000001</v>
      </c>
      <c r="S765">
        <f t="shared" si="167"/>
        <v>1</v>
      </c>
    </row>
    <row r="766" spans="1:19" x14ac:dyDescent="0.25">
      <c r="A766" t="s">
        <v>459</v>
      </c>
      <c r="B766" s="5" t="str">
        <f>VLOOKUP(I766,KeyValues!$J$2:$K$1401,2)</f>
        <v>Heroic Medal</v>
      </c>
      <c r="C766">
        <f t="shared" si="154"/>
        <v>2000</v>
      </c>
      <c r="D766">
        <f t="shared" si="155"/>
        <v>100</v>
      </c>
      <c r="E766">
        <f t="shared" si="156"/>
        <v>15</v>
      </c>
      <c r="F766" s="7" t="str">
        <f>VLOOKUP(E766,KeyValues!$A$2:$B476,2)</f>
        <v>Specific Items</v>
      </c>
      <c r="G766">
        <f t="shared" si="157"/>
        <v>6</v>
      </c>
      <c r="H766" s="7" t="str">
        <f>VLOOKUP($G766,KeyValues!$S$2:$T$64,2)</f>
        <v>Money</v>
      </c>
      <c r="I766">
        <f t="shared" si="158"/>
        <v>460</v>
      </c>
      <c r="J766">
        <f t="shared" si="159"/>
        <v>0</v>
      </c>
      <c r="K766" s="8">
        <f>IF(OR($E766=9,$E766=5),VLOOKUP(J766,KeyValues!$D$2:$E$562,2),IF(AND($E766=14,NOT(VLOOKUP(J766,KeyValues!$D$2:$E$562,2) = 0)),"???",0))</f>
        <v>0</v>
      </c>
      <c r="L766">
        <f t="shared" si="160"/>
        <v>0</v>
      </c>
      <c r="M766">
        <f t="shared" si="161"/>
        <v>0</v>
      </c>
      <c r="N766">
        <f t="shared" si="162"/>
        <v>11</v>
      </c>
      <c r="O766">
        <f t="shared" si="163"/>
        <v>0</v>
      </c>
      <c r="P766">
        <f t="shared" si="164"/>
        <v>3</v>
      </c>
      <c r="Q766">
        <f t="shared" si="165"/>
        <v>0</v>
      </c>
      <c r="R766" t="str">
        <f t="shared" si="166"/>
        <v>00000011</v>
      </c>
      <c r="S766">
        <f t="shared" si="167"/>
        <v>1</v>
      </c>
    </row>
    <row r="767" spans="1:19" x14ac:dyDescent="0.25">
      <c r="A767" t="s">
        <v>761</v>
      </c>
      <c r="B767" s="5" t="str">
        <f>VLOOKUP(I767,KeyValues!$J$2:$K$1401,2)</f>
        <v>Lapras Song</v>
      </c>
      <c r="C767">
        <f t="shared" si="154"/>
        <v>2500</v>
      </c>
      <c r="D767">
        <f t="shared" si="155"/>
        <v>125</v>
      </c>
      <c r="E767">
        <f t="shared" si="156"/>
        <v>15</v>
      </c>
      <c r="F767" s="7" t="str">
        <f>VLOOKUP(E767,KeyValues!$A$2:$B778,2)</f>
        <v>Specific Items</v>
      </c>
      <c r="G767">
        <f t="shared" si="157"/>
        <v>7</v>
      </c>
      <c r="H767" s="7" t="str">
        <f>VLOOKUP($G767,KeyValues!$S$2:$T$64,2)</f>
        <v>Music Note</v>
      </c>
      <c r="I767">
        <f t="shared" si="158"/>
        <v>762</v>
      </c>
      <c r="J767">
        <f t="shared" si="159"/>
        <v>0</v>
      </c>
      <c r="K767" s="8">
        <f>IF(OR($E767=9,$E767=5),VLOOKUP(J767,KeyValues!$D$2:$E$562,2),IF(AND($E767=14,NOT(VLOOKUP(J767,KeyValues!$D$2:$E$562,2) = 0)),"???",0))</f>
        <v>0</v>
      </c>
      <c r="L767">
        <f t="shared" si="160"/>
        <v>0</v>
      </c>
      <c r="M767">
        <f t="shared" si="161"/>
        <v>0</v>
      </c>
      <c r="N767">
        <f t="shared" si="162"/>
        <v>0</v>
      </c>
      <c r="O767">
        <f t="shared" si="163"/>
        <v>0</v>
      </c>
      <c r="P767">
        <f t="shared" si="164"/>
        <v>3</v>
      </c>
      <c r="Q767">
        <f t="shared" si="165"/>
        <v>0</v>
      </c>
      <c r="R767" t="str">
        <f t="shared" si="166"/>
        <v>00000011</v>
      </c>
      <c r="S767">
        <f t="shared" si="167"/>
        <v>1</v>
      </c>
    </row>
    <row r="768" spans="1:19" x14ac:dyDescent="0.25">
      <c r="A768" t="s">
        <v>785</v>
      </c>
      <c r="B768" s="5" t="str">
        <f>VLOOKUP(I768,KeyValues!$J$2:$K$1401,2)</f>
        <v>Jiggly-Song</v>
      </c>
      <c r="C768">
        <f t="shared" si="154"/>
        <v>2500</v>
      </c>
      <c r="D768">
        <f t="shared" si="155"/>
        <v>125</v>
      </c>
      <c r="E768">
        <f t="shared" si="156"/>
        <v>15</v>
      </c>
      <c r="F768" s="7" t="str">
        <f>VLOOKUP(E768,KeyValues!$A$2:$B802,2)</f>
        <v>Specific Items</v>
      </c>
      <c r="G768">
        <f t="shared" si="157"/>
        <v>7</v>
      </c>
      <c r="H768" s="7" t="str">
        <f>VLOOKUP($G768,KeyValues!$S$2:$T$64,2)</f>
        <v>Music Note</v>
      </c>
      <c r="I768">
        <f t="shared" si="158"/>
        <v>786</v>
      </c>
      <c r="J768">
        <f t="shared" si="159"/>
        <v>0</v>
      </c>
      <c r="K768" s="8">
        <f>IF(OR($E768=9,$E768=5),VLOOKUP(J768,KeyValues!$D$2:$E$562,2),IF(AND($E768=14,NOT(VLOOKUP(J768,KeyValues!$D$2:$E$562,2) = 0)),"???",0))</f>
        <v>0</v>
      </c>
      <c r="L768">
        <f t="shared" si="160"/>
        <v>0</v>
      </c>
      <c r="M768">
        <f t="shared" si="161"/>
        <v>0</v>
      </c>
      <c r="N768">
        <f t="shared" si="162"/>
        <v>0</v>
      </c>
      <c r="O768">
        <f t="shared" si="163"/>
        <v>0</v>
      </c>
      <c r="P768">
        <f t="shared" si="164"/>
        <v>3</v>
      </c>
      <c r="Q768">
        <f t="shared" si="165"/>
        <v>0</v>
      </c>
      <c r="R768" t="str">
        <f t="shared" si="166"/>
        <v>00000011</v>
      </c>
      <c r="S768">
        <f t="shared" si="167"/>
        <v>1</v>
      </c>
    </row>
    <row r="769" spans="1:19" x14ac:dyDescent="0.25">
      <c r="A769" t="s">
        <v>825</v>
      </c>
      <c r="B769" s="5" t="str">
        <f>VLOOKUP(I769,KeyValues!$J$2:$K$1401,2)</f>
        <v>Smooch-Song</v>
      </c>
      <c r="C769">
        <f t="shared" si="154"/>
        <v>2500</v>
      </c>
      <c r="D769">
        <f t="shared" si="155"/>
        <v>125</v>
      </c>
      <c r="E769">
        <f t="shared" si="156"/>
        <v>15</v>
      </c>
      <c r="F769" s="7" t="str">
        <f>VLOOKUP(E769,KeyValues!$A$2:$B842,2)</f>
        <v>Specific Items</v>
      </c>
      <c r="G769">
        <f t="shared" si="157"/>
        <v>7</v>
      </c>
      <c r="H769" s="7" t="str">
        <f>VLOOKUP($G769,KeyValues!$S$2:$T$64,2)</f>
        <v>Music Note</v>
      </c>
      <c r="I769">
        <f t="shared" si="158"/>
        <v>826</v>
      </c>
      <c r="J769">
        <f t="shared" si="159"/>
        <v>0</v>
      </c>
      <c r="K769" s="8">
        <f>IF(OR($E769=9,$E769=5),VLOOKUP(J769,KeyValues!$D$2:$E$562,2),IF(AND($E769=14,NOT(VLOOKUP(J769,KeyValues!$D$2:$E$562,2) = 0)),"???",0))</f>
        <v>0</v>
      </c>
      <c r="L769">
        <f t="shared" si="160"/>
        <v>0</v>
      </c>
      <c r="M769">
        <f t="shared" si="161"/>
        <v>0</v>
      </c>
      <c r="N769">
        <f t="shared" si="162"/>
        <v>0</v>
      </c>
      <c r="O769">
        <f t="shared" si="163"/>
        <v>0</v>
      </c>
      <c r="P769">
        <f t="shared" si="164"/>
        <v>3</v>
      </c>
      <c r="Q769">
        <f t="shared" si="165"/>
        <v>0</v>
      </c>
      <c r="R769" t="str">
        <f t="shared" si="166"/>
        <v>00000011</v>
      </c>
      <c r="S769">
        <f t="shared" si="167"/>
        <v>1</v>
      </c>
    </row>
    <row r="770" spans="1:19" x14ac:dyDescent="0.25">
      <c r="A770" t="s">
        <v>829</v>
      </c>
      <c r="B770" s="5" t="str">
        <f>VLOOKUP(I770,KeyValues!$J$2:$K$1401,2)</f>
        <v>Jynx Song</v>
      </c>
      <c r="C770">
        <f t="shared" ref="C770:C833" si="168">HEX2DEC(MID($A770,4,2)&amp;MID($A770,1,2))</f>
        <v>2500</v>
      </c>
      <c r="D770">
        <f t="shared" ref="D770:D833" si="169">HEX2DEC(MID($A770,10,2)&amp;MID($A770,7,2))</f>
        <v>125</v>
      </c>
      <c r="E770">
        <f t="shared" ref="E770:E833" si="170">HEX2DEC(MID($A770,13,2))</f>
        <v>15</v>
      </c>
      <c r="F770" s="7" t="str">
        <f>VLOOKUP(E770,KeyValues!$A$2:$B846,2)</f>
        <v>Specific Items</v>
      </c>
      <c r="G770">
        <f t="shared" ref="G770:G833" si="171">HEX2DEC(MID($A770,16,2))</f>
        <v>7</v>
      </c>
      <c r="H770" s="7" t="str">
        <f>VLOOKUP($G770,KeyValues!$S$2:$T$64,2)</f>
        <v>Music Note</v>
      </c>
      <c r="I770">
        <f t="shared" ref="I770:I833" si="172">HEX2DEC(MID($A770,22,2)&amp;MID($A770,19,2))</f>
        <v>830</v>
      </c>
      <c r="J770">
        <f t="shared" ref="J770:J833" si="173">HEX2DEC(MID($A770,28,2)&amp;MID($A770,25,2))</f>
        <v>0</v>
      </c>
      <c r="K770" s="8">
        <f>IF(OR($E770=9,$E770=5),VLOOKUP(J770,KeyValues!$D$2:$E$562,2),IF(AND($E770=14,NOT(VLOOKUP(J770,KeyValues!$D$2:$E$562,2) = 0)),"???",0))</f>
        <v>0</v>
      </c>
      <c r="L770">
        <f t="shared" ref="L770:L833" si="174">HEX2DEC(MID($A770,31,2))</f>
        <v>0</v>
      </c>
      <c r="M770">
        <f t="shared" ref="M770:M833" si="175">HEX2DEC(MID($A770,34,2))</f>
        <v>0</v>
      </c>
      <c r="N770">
        <f t="shared" ref="N770:N833" si="176">HEX2DEC(MID($A770,37,2))</f>
        <v>0</v>
      </c>
      <c r="O770">
        <f t="shared" ref="O770:O833" si="177">HEX2DEC(MID($A770,40,2))</f>
        <v>0</v>
      </c>
      <c r="P770">
        <f t="shared" ref="P770:P833" si="178">HEX2DEC(MID($A770,43,2))</f>
        <v>3</v>
      </c>
      <c r="Q770">
        <f t="shared" ref="Q770:Q833" si="179">HEX2DEC(MID($A770,46,2))</f>
        <v>0</v>
      </c>
      <c r="R770" t="str">
        <f t="shared" ref="R770:R833" si="180">DEC2BIN(P770,8)</f>
        <v>00000011</v>
      </c>
      <c r="S770">
        <f t="shared" ref="S770:S833" si="181">VALUE(RIGHT(R770,1))</f>
        <v>1</v>
      </c>
    </row>
    <row r="771" spans="1:19" x14ac:dyDescent="0.25">
      <c r="A771" t="s">
        <v>957</v>
      </c>
      <c r="B771" s="5" t="str">
        <f>VLOOKUP(I771,KeyValues!$J$2:$K$1401,2)</f>
        <v>Chansey Song</v>
      </c>
      <c r="C771">
        <f t="shared" si="168"/>
        <v>2500</v>
      </c>
      <c r="D771">
        <f t="shared" si="169"/>
        <v>125</v>
      </c>
      <c r="E771">
        <f t="shared" si="170"/>
        <v>15</v>
      </c>
      <c r="F771" s="7" t="str">
        <f>VLOOKUP(E771,KeyValues!$A$2:$B974,2)</f>
        <v>Specific Items</v>
      </c>
      <c r="G771">
        <f t="shared" si="171"/>
        <v>7</v>
      </c>
      <c r="H771" s="7" t="str">
        <f>VLOOKUP($G771,KeyValues!$S$2:$T$64,2)</f>
        <v>Music Note</v>
      </c>
      <c r="I771">
        <f t="shared" si="172"/>
        <v>958</v>
      </c>
      <c r="J771">
        <f t="shared" si="173"/>
        <v>0</v>
      </c>
      <c r="K771" s="8">
        <f>IF(OR($E771=9,$E771=5),VLOOKUP(J771,KeyValues!$D$2:$E$562,2),IF(AND($E771=14,NOT(VLOOKUP(J771,KeyValues!$D$2:$E$562,2) = 0)),"???",0))</f>
        <v>0</v>
      </c>
      <c r="L771">
        <f t="shared" si="174"/>
        <v>0</v>
      </c>
      <c r="M771">
        <f t="shared" si="175"/>
        <v>0</v>
      </c>
      <c r="N771">
        <f t="shared" si="176"/>
        <v>0</v>
      </c>
      <c r="O771">
        <f t="shared" si="177"/>
        <v>0</v>
      </c>
      <c r="P771">
        <f t="shared" si="178"/>
        <v>3</v>
      </c>
      <c r="Q771">
        <f t="shared" si="179"/>
        <v>0</v>
      </c>
      <c r="R771" t="str">
        <f t="shared" si="180"/>
        <v>00000011</v>
      </c>
      <c r="S771">
        <f t="shared" si="181"/>
        <v>1</v>
      </c>
    </row>
    <row r="772" spans="1:19" x14ac:dyDescent="0.25">
      <c r="A772" t="s">
        <v>961</v>
      </c>
      <c r="B772" s="5" t="str">
        <f>VLOOKUP(I772,KeyValues!$J$2:$K$1401,2)</f>
        <v>Blissey Song</v>
      </c>
      <c r="C772">
        <f t="shared" si="168"/>
        <v>2500</v>
      </c>
      <c r="D772">
        <f t="shared" si="169"/>
        <v>125</v>
      </c>
      <c r="E772">
        <f t="shared" si="170"/>
        <v>15</v>
      </c>
      <c r="F772" s="7" t="str">
        <f>VLOOKUP(E772,KeyValues!$A$2:$B978,2)</f>
        <v>Specific Items</v>
      </c>
      <c r="G772">
        <f t="shared" si="171"/>
        <v>7</v>
      </c>
      <c r="H772" s="7" t="str">
        <f>VLOOKUP($G772,KeyValues!$S$2:$T$64,2)</f>
        <v>Music Note</v>
      </c>
      <c r="I772">
        <f t="shared" si="172"/>
        <v>962</v>
      </c>
      <c r="J772">
        <f t="shared" si="173"/>
        <v>0</v>
      </c>
      <c r="K772" s="8">
        <f>IF(OR($E772=9,$E772=5),VLOOKUP(J772,KeyValues!$D$2:$E$562,2),IF(AND($E772=14,NOT(VLOOKUP(J772,KeyValues!$D$2:$E$562,2) = 0)),"???",0))</f>
        <v>0</v>
      </c>
      <c r="L772">
        <f t="shared" si="174"/>
        <v>0</v>
      </c>
      <c r="M772">
        <f t="shared" si="175"/>
        <v>0</v>
      </c>
      <c r="N772">
        <f t="shared" si="176"/>
        <v>0</v>
      </c>
      <c r="O772">
        <f t="shared" si="177"/>
        <v>0</v>
      </c>
      <c r="P772">
        <f t="shared" si="178"/>
        <v>3</v>
      </c>
      <c r="Q772">
        <f t="shared" si="179"/>
        <v>0</v>
      </c>
      <c r="R772" t="str">
        <f t="shared" si="180"/>
        <v>00000011</v>
      </c>
      <c r="S772">
        <f t="shared" si="181"/>
        <v>1</v>
      </c>
    </row>
    <row r="773" spans="1:19" x14ac:dyDescent="0.25">
      <c r="A773" t="s">
        <v>993</v>
      </c>
      <c r="B773" s="5" t="str">
        <f>VLOOKUP(I773,KeyValues!$J$2:$K$1401,2)</f>
        <v>Phione Song</v>
      </c>
      <c r="C773">
        <f t="shared" si="168"/>
        <v>2500</v>
      </c>
      <c r="D773">
        <f t="shared" si="169"/>
        <v>125</v>
      </c>
      <c r="E773">
        <f t="shared" si="170"/>
        <v>15</v>
      </c>
      <c r="F773" s="7" t="str">
        <f>VLOOKUP(E773,KeyValues!$A$2:$B1010,2)</f>
        <v>Specific Items</v>
      </c>
      <c r="G773">
        <f t="shared" si="171"/>
        <v>7</v>
      </c>
      <c r="H773" s="7" t="str">
        <f>VLOOKUP($G773,KeyValues!$S$2:$T$64,2)</f>
        <v>Music Note</v>
      </c>
      <c r="I773">
        <f t="shared" si="172"/>
        <v>994</v>
      </c>
      <c r="J773">
        <f t="shared" si="173"/>
        <v>0</v>
      </c>
      <c r="K773" s="8">
        <f>IF(OR($E773=9,$E773=5),VLOOKUP(J773,KeyValues!$D$2:$E$562,2),IF(AND($E773=14,NOT(VLOOKUP(J773,KeyValues!$D$2:$E$562,2) = 0)),"???",0))</f>
        <v>0</v>
      </c>
      <c r="L773">
        <f t="shared" si="174"/>
        <v>0</v>
      </c>
      <c r="M773">
        <f t="shared" si="175"/>
        <v>0</v>
      </c>
      <c r="N773">
        <f t="shared" si="176"/>
        <v>0</v>
      </c>
      <c r="O773">
        <f t="shared" si="177"/>
        <v>0</v>
      </c>
      <c r="P773">
        <f t="shared" si="178"/>
        <v>3</v>
      </c>
      <c r="Q773">
        <f t="shared" si="179"/>
        <v>0</v>
      </c>
      <c r="R773" t="str">
        <f t="shared" si="180"/>
        <v>00000011</v>
      </c>
      <c r="S773">
        <f t="shared" si="181"/>
        <v>1</v>
      </c>
    </row>
    <row r="774" spans="1:19" x14ac:dyDescent="0.25">
      <c r="A774" t="s">
        <v>929</v>
      </c>
      <c r="B774" s="5" t="str">
        <f>VLOOKUP(I774,KeyValues!$J$2:$K$1401,2)</f>
        <v>Cherubi Seed</v>
      </c>
      <c r="C774">
        <f t="shared" si="168"/>
        <v>2500</v>
      </c>
      <c r="D774">
        <f t="shared" si="169"/>
        <v>125</v>
      </c>
      <c r="E774">
        <f t="shared" si="170"/>
        <v>15</v>
      </c>
      <c r="F774" s="7" t="str">
        <f>VLOOKUP(E774,KeyValues!$A$2:$B946,2)</f>
        <v>Specific Items</v>
      </c>
      <c r="G774">
        <f t="shared" si="171"/>
        <v>14</v>
      </c>
      <c r="H774" s="7" t="str">
        <f>VLOOKUP($G774,KeyValues!$S$2:$T$64,2)</f>
        <v>Seed</v>
      </c>
      <c r="I774">
        <f t="shared" si="172"/>
        <v>930</v>
      </c>
      <c r="J774">
        <f t="shared" si="173"/>
        <v>0</v>
      </c>
      <c r="K774" s="8">
        <f>IF(OR($E774=9,$E774=5),VLOOKUP(J774,KeyValues!$D$2:$E$562,2),IF(AND($E774=14,NOT(VLOOKUP(J774,KeyValues!$D$2:$E$562,2) = 0)),"???",0))</f>
        <v>0</v>
      </c>
      <c r="L774">
        <f t="shared" si="174"/>
        <v>0</v>
      </c>
      <c r="M774">
        <f t="shared" si="175"/>
        <v>0</v>
      </c>
      <c r="N774">
        <f t="shared" si="176"/>
        <v>4</v>
      </c>
      <c r="O774">
        <f t="shared" si="177"/>
        <v>0</v>
      </c>
      <c r="P774">
        <f t="shared" si="178"/>
        <v>3</v>
      </c>
      <c r="Q774">
        <f t="shared" si="179"/>
        <v>0</v>
      </c>
      <c r="R774" t="str">
        <f t="shared" si="180"/>
        <v>00000011</v>
      </c>
      <c r="S774">
        <f t="shared" si="181"/>
        <v>1</v>
      </c>
    </row>
    <row r="775" spans="1:19" x14ac:dyDescent="0.25">
      <c r="A775" t="s">
        <v>689</v>
      </c>
      <c r="B775" s="5" t="str">
        <f>VLOOKUP(I775,KeyValues!$J$2:$K$1401,2)</f>
        <v>Mudkip Mud</v>
      </c>
      <c r="C775">
        <f t="shared" si="168"/>
        <v>2500</v>
      </c>
      <c r="D775">
        <f t="shared" si="169"/>
        <v>125</v>
      </c>
      <c r="E775">
        <f t="shared" si="170"/>
        <v>15</v>
      </c>
      <c r="F775" s="7" t="str">
        <f>VLOOKUP(E775,KeyValues!$A$2:$B706,2)</f>
        <v>Specific Items</v>
      </c>
      <c r="G775">
        <f t="shared" si="171"/>
        <v>15</v>
      </c>
      <c r="H775" s="7" t="str">
        <f>VLOOKUP($G775,KeyValues!$S$2:$T$64,2)</f>
        <v>Sphere</v>
      </c>
      <c r="I775">
        <f t="shared" si="172"/>
        <v>690</v>
      </c>
      <c r="J775">
        <f t="shared" si="173"/>
        <v>0</v>
      </c>
      <c r="K775" s="8">
        <f>IF(OR($E775=9,$E775=5),VLOOKUP(J775,KeyValues!$D$2:$E$562,2),IF(AND($E775=14,NOT(VLOOKUP(J775,KeyValues!$D$2:$E$562,2) = 0)),"???",0))</f>
        <v>0</v>
      </c>
      <c r="L775">
        <f t="shared" si="174"/>
        <v>0</v>
      </c>
      <c r="M775">
        <f t="shared" si="175"/>
        <v>0</v>
      </c>
      <c r="N775">
        <f t="shared" si="176"/>
        <v>1</v>
      </c>
      <c r="O775">
        <f t="shared" si="177"/>
        <v>0</v>
      </c>
      <c r="P775">
        <f t="shared" si="178"/>
        <v>3</v>
      </c>
      <c r="Q775">
        <f t="shared" si="179"/>
        <v>0</v>
      </c>
      <c r="R775" t="str">
        <f t="shared" si="180"/>
        <v>00000011</v>
      </c>
      <c r="S775">
        <f t="shared" si="181"/>
        <v>1</v>
      </c>
    </row>
    <row r="776" spans="1:19" x14ac:dyDescent="0.25">
      <c r="A776" t="s">
        <v>693</v>
      </c>
      <c r="B776" s="5" t="str">
        <f>VLOOKUP(I776,KeyValues!$J$2:$K$1401,2)</f>
        <v>Marsh-Mud</v>
      </c>
      <c r="C776">
        <f t="shared" si="168"/>
        <v>2500</v>
      </c>
      <c r="D776">
        <f t="shared" si="169"/>
        <v>125</v>
      </c>
      <c r="E776">
        <f t="shared" si="170"/>
        <v>15</v>
      </c>
      <c r="F776" s="7" t="str">
        <f>VLOOKUP(E776,KeyValues!$A$2:$B710,2)</f>
        <v>Specific Items</v>
      </c>
      <c r="G776">
        <f t="shared" si="171"/>
        <v>15</v>
      </c>
      <c r="H776" s="7" t="str">
        <f>VLOOKUP($G776,KeyValues!$S$2:$T$64,2)</f>
        <v>Sphere</v>
      </c>
      <c r="I776">
        <f t="shared" si="172"/>
        <v>694</v>
      </c>
      <c r="J776">
        <f t="shared" si="173"/>
        <v>0</v>
      </c>
      <c r="K776" s="8">
        <f>IF(OR($E776=9,$E776=5),VLOOKUP(J776,KeyValues!$D$2:$E$562,2),IF(AND($E776=14,NOT(VLOOKUP(J776,KeyValues!$D$2:$E$562,2) = 0)),"???",0))</f>
        <v>0</v>
      </c>
      <c r="L776">
        <f t="shared" si="174"/>
        <v>0</v>
      </c>
      <c r="M776">
        <f t="shared" si="175"/>
        <v>0</v>
      </c>
      <c r="N776">
        <f t="shared" si="176"/>
        <v>1</v>
      </c>
      <c r="O776">
        <f t="shared" si="177"/>
        <v>0</v>
      </c>
      <c r="P776">
        <f t="shared" si="178"/>
        <v>3</v>
      </c>
      <c r="Q776">
        <f t="shared" si="179"/>
        <v>0</v>
      </c>
      <c r="R776" t="str">
        <f t="shared" si="180"/>
        <v>00000011</v>
      </c>
      <c r="S776">
        <f t="shared" si="181"/>
        <v>1</v>
      </c>
    </row>
    <row r="777" spans="1:19" x14ac:dyDescent="0.25">
      <c r="A777" t="s">
        <v>697</v>
      </c>
      <c r="B777" s="5" t="str">
        <f>VLOOKUP(I777,KeyValues!$J$2:$K$1401,2)</f>
        <v>Swamp-Mud</v>
      </c>
      <c r="C777">
        <f t="shared" si="168"/>
        <v>2500</v>
      </c>
      <c r="D777">
        <f t="shared" si="169"/>
        <v>125</v>
      </c>
      <c r="E777">
        <f t="shared" si="170"/>
        <v>15</v>
      </c>
      <c r="F777" s="7" t="str">
        <f>VLOOKUP(E777,KeyValues!$A$2:$B714,2)</f>
        <v>Specific Items</v>
      </c>
      <c r="G777">
        <f t="shared" si="171"/>
        <v>15</v>
      </c>
      <c r="H777" s="7" t="str">
        <f>VLOOKUP($G777,KeyValues!$S$2:$T$64,2)</f>
        <v>Sphere</v>
      </c>
      <c r="I777">
        <f t="shared" si="172"/>
        <v>698</v>
      </c>
      <c r="J777">
        <f t="shared" si="173"/>
        <v>0</v>
      </c>
      <c r="K777" s="8">
        <f>IF(OR($E777=9,$E777=5),VLOOKUP(J777,KeyValues!$D$2:$E$562,2),IF(AND($E777=14,NOT(VLOOKUP(J777,KeyValues!$D$2:$E$562,2) = 0)),"???",0))</f>
        <v>0</v>
      </c>
      <c r="L777">
        <f t="shared" si="174"/>
        <v>0</v>
      </c>
      <c r="M777">
        <f t="shared" si="175"/>
        <v>0</v>
      </c>
      <c r="N777">
        <f t="shared" si="176"/>
        <v>1</v>
      </c>
      <c r="O777">
        <f t="shared" si="177"/>
        <v>0</v>
      </c>
      <c r="P777">
        <f t="shared" si="178"/>
        <v>3</v>
      </c>
      <c r="Q777">
        <f t="shared" si="179"/>
        <v>0</v>
      </c>
      <c r="R777" t="str">
        <f t="shared" si="180"/>
        <v>00000011</v>
      </c>
      <c r="S777">
        <f t="shared" si="181"/>
        <v>1</v>
      </c>
    </row>
    <row r="778" spans="1:19" x14ac:dyDescent="0.25">
      <c r="A778" t="s">
        <v>945</v>
      </c>
      <c r="B778" s="5" t="str">
        <f>VLOOKUP(I778,KeyValues!$J$2:$K$1401,2)</f>
        <v>Junior Beam</v>
      </c>
      <c r="C778">
        <f t="shared" si="168"/>
        <v>2500</v>
      </c>
      <c r="D778">
        <f t="shared" si="169"/>
        <v>125</v>
      </c>
      <c r="E778">
        <f t="shared" si="170"/>
        <v>15</v>
      </c>
      <c r="F778" s="7" t="str">
        <f>VLOOKUP(E778,KeyValues!$A$2:$B962,2)</f>
        <v>Specific Items</v>
      </c>
      <c r="G778">
        <f t="shared" si="171"/>
        <v>15</v>
      </c>
      <c r="H778" s="7" t="str">
        <f>VLOOKUP($G778,KeyValues!$S$2:$T$64,2)</f>
        <v>Sphere</v>
      </c>
      <c r="I778">
        <f t="shared" si="172"/>
        <v>946</v>
      </c>
      <c r="J778">
        <f t="shared" si="173"/>
        <v>0</v>
      </c>
      <c r="K778" s="8">
        <f>IF(OR($E778=9,$E778=5),VLOOKUP(J778,KeyValues!$D$2:$E$562,2),IF(AND($E778=14,NOT(VLOOKUP(J778,KeyValues!$D$2:$E$562,2) = 0)),"???",0))</f>
        <v>0</v>
      </c>
      <c r="L778">
        <f t="shared" si="174"/>
        <v>0</v>
      </c>
      <c r="M778">
        <f t="shared" si="175"/>
        <v>0</v>
      </c>
      <c r="N778">
        <f t="shared" si="176"/>
        <v>3</v>
      </c>
      <c r="O778">
        <f t="shared" si="177"/>
        <v>0</v>
      </c>
      <c r="P778">
        <f t="shared" si="178"/>
        <v>3</v>
      </c>
      <c r="Q778">
        <f t="shared" si="179"/>
        <v>0</v>
      </c>
      <c r="R778" t="str">
        <f t="shared" si="180"/>
        <v>00000011</v>
      </c>
      <c r="S778">
        <f t="shared" si="181"/>
        <v>1</v>
      </c>
    </row>
    <row r="779" spans="1:19" x14ac:dyDescent="0.25">
      <c r="A779" t="s">
        <v>985</v>
      </c>
      <c r="B779" s="5" t="str">
        <f>VLOOKUP(I779,KeyValues!$J$2:$K$1401,2)</f>
        <v>Mantyke Beam</v>
      </c>
      <c r="C779">
        <f t="shared" si="168"/>
        <v>2500</v>
      </c>
      <c r="D779">
        <f t="shared" si="169"/>
        <v>125</v>
      </c>
      <c r="E779">
        <f t="shared" si="170"/>
        <v>15</v>
      </c>
      <c r="F779" s="7" t="str">
        <f>VLOOKUP(E779,KeyValues!$A$2:$B1002,2)</f>
        <v>Specific Items</v>
      </c>
      <c r="G779">
        <f t="shared" si="171"/>
        <v>15</v>
      </c>
      <c r="H779" s="7" t="str">
        <f>VLOOKUP($G779,KeyValues!$S$2:$T$64,2)</f>
        <v>Sphere</v>
      </c>
      <c r="I779">
        <f t="shared" si="172"/>
        <v>986</v>
      </c>
      <c r="J779">
        <f t="shared" si="173"/>
        <v>0</v>
      </c>
      <c r="K779" s="8">
        <f>IF(OR($E779=9,$E779=5),VLOOKUP(J779,KeyValues!$D$2:$E$562,2),IF(AND($E779=14,NOT(VLOOKUP(J779,KeyValues!$D$2:$E$562,2) = 0)),"???",0))</f>
        <v>0</v>
      </c>
      <c r="L779">
        <f t="shared" si="174"/>
        <v>0</v>
      </c>
      <c r="M779">
        <f t="shared" si="175"/>
        <v>0</v>
      </c>
      <c r="N779">
        <f t="shared" si="176"/>
        <v>3</v>
      </c>
      <c r="O779">
        <f t="shared" si="177"/>
        <v>0</v>
      </c>
      <c r="P779">
        <f t="shared" si="178"/>
        <v>3</v>
      </c>
      <c r="Q779">
        <f t="shared" si="179"/>
        <v>0</v>
      </c>
      <c r="R779" t="str">
        <f t="shared" si="180"/>
        <v>00000011</v>
      </c>
      <c r="S779">
        <f t="shared" si="181"/>
        <v>1</v>
      </c>
    </row>
    <row r="780" spans="1:19" x14ac:dyDescent="0.25">
      <c r="A780" t="s">
        <v>508</v>
      </c>
      <c r="B780" s="5" t="str">
        <f>VLOOKUP(I780,KeyValues!$J$2:$K$1401,2)</f>
        <v>Joy Globe</v>
      </c>
      <c r="C780">
        <f t="shared" si="168"/>
        <v>5000</v>
      </c>
      <c r="D780">
        <f t="shared" si="169"/>
        <v>150</v>
      </c>
      <c r="E780">
        <f t="shared" si="170"/>
        <v>15</v>
      </c>
      <c r="F780" s="7" t="str">
        <f>VLOOKUP(E780,KeyValues!$A$2:$B525,2)</f>
        <v>Specific Items</v>
      </c>
      <c r="G780">
        <f t="shared" si="171"/>
        <v>15</v>
      </c>
      <c r="H780" s="7" t="str">
        <f>VLOOKUP($G780,KeyValues!$S$2:$T$64,2)</f>
        <v>Sphere</v>
      </c>
      <c r="I780">
        <f t="shared" si="172"/>
        <v>509</v>
      </c>
      <c r="J780">
        <f t="shared" si="173"/>
        <v>0</v>
      </c>
      <c r="K780" s="8">
        <f>IF(OR($E780=9,$E780=5),VLOOKUP(J780,KeyValues!$D$2:$E$562,2),IF(AND($E780=14,NOT(VLOOKUP(J780,KeyValues!$D$2:$E$562,2) = 0)),"???",0))</f>
        <v>0</v>
      </c>
      <c r="L780">
        <f t="shared" si="174"/>
        <v>0</v>
      </c>
      <c r="M780">
        <f t="shared" si="175"/>
        <v>0</v>
      </c>
      <c r="N780">
        <f t="shared" si="176"/>
        <v>4</v>
      </c>
      <c r="O780">
        <f t="shared" si="177"/>
        <v>0</v>
      </c>
      <c r="P780">
        <f t="shared" si="178"/>
        <v>3</v>
      </c>
      <c r="Q780">
        <f t="shared" si="179"/>
        <v>0</v>
      </c>
      <c r="R780" t="str">
        <f t="shared" si="180"/>
        <v>00000011</v>
      </c>
      <c r="S780">
        <f t="shared" si="181"/>
        <v>1</v>
      </c>
    </row>
    <row r="781" spans="1:19" x14ac:dyDescent="0.25">
      <c r="A781" t="s">
        <v>512</v>
      </c>
      <c r="B781" s="5" t="str">
        <f>VLOOKUP(I781,KeyValues!$J$2:$K$1401,2)</f>
        <v>Fiery Globe</v>
      </c>
      <c r="C781">
        <f t="shared" si="168"/>
        <v>9500</v>
      </c>
      <c r="D781">
        <f t="shared" si="169"/>
        <v>350</v>
      </c>
      <c r="E781">
        <f t="shared" si="170"/>
        <v>15</v>
      </c>
      <c r="F781" s="7" t="str">
        <f>VLOOKUP(E781,KeyValues!$A$2:$B529,2)</f>
        <v>Specific Items</v>
      </c>
      <c r="G781">
        <f t="shared" si="171"/>
        <v>15</v>
      </c>
      <c r="H781" s="7" t="str">
        <f>VLOOKUP($G781,KeyValues!$S$2:$T$64,2)</f>
        <v>Sphere</v>
      </c>
      <c r="I781">
        <f t="shared" si="172"/>
        <v>513</v>
      </c>
      <c r="J781">
        <f t="shared" si="173"/>
        <v>0</v>
      </c>
      <c r="K781" s="8">
        <f>IF(OR($E781=9,$E781=5),VLOOKUP(J781,KeyValues!$D$2:$E$562,2),IF(AND($E781=14,NOT(VLOOKUP(J781,KeyValues!$D$2:$E$562,2) = 0)),"???",0))</f>
        <v>0</v>
      </c>
      <c r="L781">
        <f t="shared" si="174"/>
        <v>0</v>
      </c>
      <c r="M781">
        <f t="shared" si="175"/>
        <v>0</v>
      </c>
      <c r="N781">
        <f t="shared" si="176"/>
        <v>4</v>
      </c>
      <c r="O781">
        <f t="shared" si="177"/>
        <v>0</v>
      </c>
      <c r="P781">
        <f t="shared" si="178"/>
        <v>3</v>
      </c>
      <c r="Q781">
        <f t="shared" si="179"/>
        <v>0</v>
      </c>
      <c r="R781" t="str">
        <f t="shared" si="180"/>
        <v>00000011</v>
      </c>
      <c r="S781">
        <f t="shared" si="181"/>
        <v>1</v>
      </c>
    </row>
    <row r="782" spans="1:19" x14ac:dyDescent="0.25">
      <c r="A782" t="s">
        <v>516</v>
      </c>
      <c r="B782" s="5" t="str">
        <f>VLOOKUP(I782,KeyValues!$J$2:$K$1401,2)</f>
        <v>Aqua Globe</v>
      </c>
      <c r="C782">
        <f t="shared" si="168"/>
        <v>9500</v>
      </c>
      <c r="D782">
        <f t="shared" si="169"/>
        <v>350</v>
      </c>
      <c r="E782">
        <f t="shared" si="170"/>
        <v>15</v>
      </c>
      <c r="F782" s="7" t="str">
        <f>VLOOKUP(E782,KeyValues!$A$2:$B533,2)</f>
        <v>Specific Items</v>
      </c>
      <c r="G782">
        <f t="shared" si="171"/>
        <v>15</v>
      </c>
      <c r="H782" s="7" t="str">
        <f>VLOOKUP($G782,KeyValues!$S$2:$T$64,2)</f>
        <v>Sphere</v>
      </c>
      <c r="I782">
        <f t="shared" si="172"/>
        <v>517</v>
      </c>
      <c r="J782">
        <f t="shared" si="173"/>
        <v>0</v>
      </c>
      <c r="K782" s="8">
        <f>IF(OR($E782=9,$E782=5),VLOOKUP(J782,KeyValues!$D$2:$E$562,2),IF(AND($E782=14,NOT(VLOOKUP(J782,KeyValues!$D$2:$E$562,2) = 0)),"???",0))</f>
        <v>0</v>
      </c>
      <c r="L782">
        <f t="shared" si="174"/>
        <v>0</v>
      </c>
      <c r="M782">
        <f t="shared" si="175"/>
        <v>0</v>
      </c>
      <c r="N782">
        <f t="shared" si="176"/>
        <v>4</v>
      </c>
      <c r="O782">
        <f t="shared" si="177"/>
        <v>0</v>
      </c>
      <c r="P782">
        <f t="shared" si="178"/>
        <v>3</v>
      </c>
      <c r="Q782">
        <f t="shared" si="179"/>
        <v>0</v>
      </c>
      <c r="R782" t="str">
        <f t="shared" si="180"/>
        <v>00000011</v>
      </c>
      <c r="S782">
        <f t="shared" si="181"/>
        <v>1</v>
      </c>
    </row>
    <row r="783" spans="1:19" x14ac:dyDescent="0.25">
      <c r="A783" t="s">
        <v>520</v>
      </c>
      <c r="B783" s="5" t="str">
        <f>VLOOKUP(I783,KeyValues!$J$2:$K$1401,2)</f>
        <v>Soothe Globe</v>
      </c>
      <c r="C783">
        <f t="shared" si="168"/>
        <v>9500</v>
      </c>
      <c r="D783">
        <f t="shared" si="169"/>
        <v>350</v>
      </c>
      <c r="E783">
        <f t="shared" si="170"/>
        <v>15</v>
      </c>
      <c r="F783" s="7" t="str">
        <f>VLOOKUP(E783,KeyValues!$A$2:$B537,2)</f>
        <v>Specific Items</v>
      </c>
      <c r="G783">
        <f t="shared" si="171"/>
        <v>15</v>
      </c>
      <c r="H783" s="7" t="str">
        <f>VLOOKUP($G783,KeyValues!$S$2:$T$64,2)</f>
        <v>Sphere</v>
      </c>
      <c r="I783">
        <f t="shared" si="172"/>
        <v>521</v>
      </c>
      <c r="J783">
        <f t="shared" si="173"/>
        <v>0</v>
      </c>
      <c r="K783" s="8">
        <f>IF(OR($E783=9,$E783=5),VLOOKUP(J783,KeyValues!$D$2:$E$562,2),IF(AND($E783=14,NOT(VLOOKUP(J783,KeyValues!$D$2:$E$562,2) = 0)),"???",0))</f>
        <v>0</v>
      </c>
      <c r="L783">
        <f t="shared" si="174"/>
        <v>0</v>
      </c>
      <c r="M783">
        <f t="shared" si="175"/>
        <v>0</v>
      </c>
      <c r="N783">
        <f t="shared" si="176"/>
        <v>4</v>
      </c>
      <c r="O783">
        <f t="shared" si="177"/>
        <v>0</v>
      </c>
      <c r="P783">
        <f t="shared" si="178"/>
        <v>3</v>
      </c>
      <c r="Q783">
        <f t="shared" si="179"/>
        <v>0</v>
      </c>
      <c r="R783" t="str">
        <f t="shared" si="180"/>
        <v>00000011</v>
      </c>
      <c r="S783">
        <f t="shared" si="181"/>
        <v>1</v>
      </c>
    </row>
    <row r="784" spans="1:19" x14ac:dyDescent="0.25">
      <c r="A784" t="s">
        <v>524</v>
      </c>
      <c r="B784" s="5" t="str">
        <f>VLOOKUP(I784,KeyValues!$J$2:$K$1401,2)</f>
        <v>Volt Globe</v>
      </c>
      <c r="C784">
        <f t="shared" si="168"/>
        <v>9500</v>
      </c>
      <c r="D784">
        <f t="shared" si="169"/>
        <v>350</v>
      </c>
      <c r="E784">
        <f t="shared" si="170"/>
        <v>15</v>
      </c>
      <c r="F784" s="7" t="str">
        <f>VLOOKUP(E784,KeyValues!$A$2:$B541,2)</f>
        <v>Specific Items</v>
      </c>
      <c r="G784">
        <f t="shared" si="171"/>
        <v>15</v>
      </c>
      <c r="H784" s="7" t="str">
        <f>VLOOKUP($G784,KeyValues!$S$2:$T$64,2)</f>
        <v>Sphere</v>
      </c>
      <c r="I784">
        <f t="shared" si="172"/>
        <v>525</v>
      </c>
      <c r="J784">
        <f t="shared" si="173"/>
        <v>0</v>
      </c>
      <c r="K784" s="8">
        <f>IF(OR($E784=9,$E784=5),VLOOKUP(J784,KeyValues!$D$2:$E$562,2),IF(AND($E784=14,NOT(VLOOKUP(J784,KeyValues!$D$2:$E$562,2) = 0)),"???",0))</f>
        <v>0</v>
      </c>
      <c r="L784">
        <f t="shared" si="174"/>
        <v>0</v>
      </c>
      <c r="M784">
        <f t="shared" si="175"/>
        <v>0</v>
      </c>
      <c r="N784">
        <f t="shared" si="176"/>
        <v>4</v>
      </c>
      <c r="O784">
        <f t="shared" si="177"/>
        <v>0</v>
      </c>
      <c r="P784">
        <f t="shared" si="178"/>
        <v>3</v>
      </c>
      <c r="Q784">
        <f t="shared" si="179"/>
        <v>0</v>
      </c>
      <c r="R784" t="str">
        <f t="shared" si="180"/>
        <v>00000011</v>
      </c>
      <c r="S784">
        <f t="shared" si="181"/>
        <v>1</v>
      </c>
    </row>
    <row r="785" spans="1:19" x14ac:dyDescent="0.25">
      <c r="A785" t="s">
        <v>528</v>
      </c>
      <c r="B785" s="5" t="str">
        <f>VLOOKUP(I785,KeyValues!$J$2:$K$1401,2)</f>
        <v>Icy Globe</v>
      </c>
      <c r="C785">
        <f t="shared" si="168"/>
        <v>9500</v>
      </c>
      <c r="D785">
        <f t="shared" si="169"/>
        <v>350</v>
      </c>
      <c r="E785">
        <f t="shared" si="170"/>
        <v>15</v>
      </c>
      <c r="F785" s="7" t="str">
        <f>VLOOKUP(E785,KeyValues!$A$2:$B545,2)</f>
        <v>Specific Items</v>
      </c>
      <c r="G785">
        <f t="shared" si="171"/>
        <v>15</v>
      </c>
      <c r="H785" s="7" t="str">
        <f>VLOOKUP($G785,KeyValues!$S$2:$T$64,2)</f>
        <v>Sphere</v>
      </c>
      <c r="I785">
        <f t="shared" si="172"/>
        <v>529</v>
      </c>
      <c r="J785">
        <f t="shared" si="173"/>
        <v>0</v>
      </c>
      <c r="K785" s="8">
        <f>IF(OR($E785=9,$E785=5),VLOOKUP(J785,KeyValues!$D$2:$E$562,2),IF(AND($E785=14,NOT(VLOOKUP(J785,KeyValues!$D$2:$E$562,2) = 0)),"???",0))</f>
        <v>0</v>
      </c>
      <c r="L785">
        <f t="shared" si="174"/>
        <v>0</v>
      </c>
      <c r="M785">
        <f t="shared" si="175"/>
        <v>0</v>
      </c>
      <c r="N785">
        <f t="shared" si="176"/>
        <v>4</v>
      </c>
      <c r="O785">
        <f t="shared" si="177"/>
        <v>0</v>
      </c>
      <c r="P785">
        <f t="shared" si="178"/>
        <v>3</v>
      </c>
      <c r="Q785">
        <f t="shared" si="179"/>
        <v>0</v>
      </c>
      <c r="R785" t="str">
        <f t="shared" si="180"/>
        <v>00000011</v>
      </c>
      <c r="S785">
        <f t="shared" si="181"/>
        <v>1</v>
      </c>
    </row>
    <row r="786" spans="1:19" x14ac:dyDescent="0.25">
      <c r="A786" t="s">
        <v>532</v>
      </c>
      <c r="B786" s="5" t="str">
        <f>VLOOKUP(I786,KeyValues!$J$2:$K$1401,2)</f>
        <v>Power Globe</v>
      </c>
      <c r="C786">
        <f t="shared" si="168"/>
        <v>9500</v>
      </c>
      <c r="D786">
        <f t="shared" si="169"/>
        <v>350</v>
      </c>
      <c r="E786">
        <f t="shared" si="170"/>
        <v>15</v>
      </c>
      <c r="F786" s="7" t="str">
        <f>VLOOKUP(E786,KeyValues!$A$2:$B549,2)</f>
        <v>Specific Items</v>
      </c>
      <c r="G786">
        <f t="shared" si="171"/>
        <v>15</v>
      </c>
      <c r="H786" s="7" t="str">
        <f>VLOOKUP($G786,KeyValues!$S$2:$T$64,2)</f>
        <v>Sphere</v>
      </c>
      <c r="I786">
        <f t="shared" si="172"/>
        <v>533</v>
      </c>
      <c r="J786">
        <f t="shared" si="173"/>
        <v>0</v>
      </c>
      <c r="K786" s="8">
        <f>IF(OR($E786=9,$E786=5),VLOOKUP(J786,KeyValues!$D$2:$E$562,2),IF(AND($E786=14,NOT(VLOOKUP(J786,KeyValues!$D$2:$E$562,2) = 0)),"???",0))</f>
        <v>0</v>
      </c>
      <c r="L786">
        <f t="shared" si="174"/>
        <v>0</v>
      </c>
      <c r="M786">
        <f t="shared" si="175"/>
        <v>0</v>
      </c>
      <c r="N786">
        <f t="shared" si="176"/>
        <v>4</v>
      </c>
      <c r="O786">
        <f t="shared" si="177"/>
        <v>0</v>
      </c>
      <c r="P786">
        <f t="shared" si="178"/>
        <v>3</v>
      </c>
      <c r="Q786">
        <f t="shared" si="179"/>
        <v>0</v>
      </c>
      <c r="R786" t="str">
        <f t="shared" si="180"/>
        <v>00000011</v>
      </c>
      <c r="S786">
        <f t="shared" si="181"/>
        <v>1</v>
      </c>
    </row>
    <row r="787" spans="1:19" x14ac:dyDescent="0.25">
      <c r="A787" t="s">
        <v>536</v>
      </c>
      <c r="B787" s="5" t="str">
        <f>VLOOKUP(I787,KeyValues!$J$2:$K$1401,2)</f>
        <v>Poison Globe</v>
      </c>
      <c r="C787">
        <f t="shared" si="168"/>
        <v>9500</v>
      </c>
      <c r="D787">
        <f t="shared" si="169"/>
        <v>350</v>
      </c>
      <c r="E787">
        <f t="shared" si="170"/>
        <v>15</v>
      </c>
      <c r="F787" s="7" t="str">
        <f>VLOOKUP(E787,KeyValues!$A$2:$B553,2)</f>
        <v>Specific Items</v>
      </c>
      <c r="G787">
        <f t="shared" si="171"/>
        <v>15</v>
      </c>
      <c r="H787" s="7" t="str">
        <f>VLOOKUP($G787,KeyValues!$S$2:$T$64,2)</f>
        <v>Sphere</v>
      </c>
      <c r="I787">
        <f t="shared" si="172"/>
        <v>537</v>
      </c>
      <c r="J787">
        <f t="shared" si="173"/>
        <v>0</v>
      </c>
      <c r="K787" s="8">
        <f>IF(OR($E787=9,$E787=5),VLOOKUP(J787,KeyValues!$D$2:$E$562,2),IF(AND($E787=14,NOT(VLOOKUP(J787,KeyValues!$D$2:$E$562,2) = 0)),"???",0))</f>
        <v>0</v>
      </c>
      <c r="L787">
        <f t="shared" si="174"/>
        <v>0</v>
      </c>
      <c r="M787">
        <f t="shared" si="175"/>
        <v>0</v>
      </c>
      <c r="N787">
        <f t="shared" si="176"/>
        <v>4</v>
      </c>
      <c r="O787">
        <f t="shared" si="177"/>
        <v>0</v>
      </c>
      <c r="P787">
        <f t="shared" si="178"/>
        <v>3</v>
      </c>
      <c r="Q787">
        <f t="shared" si="179"/>
        <v>0</v>
      </c>
      <c r="R787" t="str">
        <f t="shared" si="180"/>
        <v>00000011</v>
      </c>
      <c r="S787">
        <f t="shared" si="181"/>
        <v>1</v>
      </c>
    </row>
    <row r="788" spans="1:19" x14ac:dyDescent="0.25">
      <c r="A788" t="s">
        <v>540</v>
      </c>
      <c r="B788" s="5" t="str">
        <f>VLOOKUP(I788,KeyValues!$J$2:$K$1401,2)</f>
        <v>Terra Globe</v>
      </c>
      <c r="C788">
        <f t="shared" si="168"/>
        <v>9500</v>
      </c>
      <c r="D788">
        <f t="shared" si="169"/>
        <v>350</v>
      </c>
      <c r="E788">
        <f t="shared" si="170"/>
        <v>15</v>
      </c>
      <c r="F788" s="7" t="str">
        <f>VLOOKUP(E788,KeyValues!$A$2:$B557,2)</f>
        <v>Specific Items</v>
      </c>
      <c r="G788">
        <f t="shared" si="171"/>
        <v>15</v>
      </c>
      <c r="H788" s="7" t="str">
        <f>VLOOKUP($G788,KeyValues!$S$2:$T$64,2)</f>
        <v>Sphere</v>
      </c>
      <c r="I788">
        <f t="shared" si="172"/>
        <v>541</v>
      </c>
      <c r="J788">
        <f t="shared" si="173"/>
        <v>0</v>
      </c>
      <c r="K788" s="8">
        <f>IF(OR($E788=9,$E788=5),VLOOKUP(J788,KeyValues!$D$2:$E$562,2),IF(AND($E788=14,NOT(VLOOKUP(J788,KeyValues!$D$2:$E$562,2) = 0)),"???",0))</f>
        <v>0</v>
      </c>
      <c r="L788">
        <f t="shared" si="174"/>
        <v>0</v>
      </c>
      <c r="M788">
        <f t="shared" si="175"/>
        <v>0</v>
      </c>
      <c r="N788">
        <f t="shared" si="176"/>
        <v>4</v>
      </c>
      <c r="O788">
        <f t="shared" si="177"/>
        <v>0</v>
      </c>
      <c r="P788">
        <f t="shared" si="178"/>
        <v>3</v>
      </c>
      <c r="Q788">
        <f t="shared" si="179"/>
        <v>0</v>
      </c>
      <c r="R788" t="str">
        <f t="shared" si="180"/>
        <v>00000011</v>
      </c>
      <c r="S788">
        <f t="shared" si="181"/>
        <v>1</v>
      </c>
    </row>
    <row r="789" spans="1:19" x14ac:dyDescent="0.25">
      <c r="A789" t="s">
        <v>544</v>
      </c>
      <c r="B789" s="5" t="str">
        <f>VLOOKUP(I789,KeyValues!$J$2:$K$1401,2)</f>
        <v>Sky Globe</v>
      </c>
      <c r="C789">
        <f t="shared" si="168"/>
        <v>9500</v>
      </c>
      <c r="D789">
        <f t="shared" si="169"/>
        <v>350</v>
      </c>
      <c r="E789">
        <f t="shared" si="170"/>
        <v>15</v>
      </c>
      <c r="F789" s="7" t="str">
        <f>VLOOKUP(E789,KeyValues!$A$2:$B561,2)</f>
        <v>Specific Items</v>
      </c>
      <c r="G789">
        <f t="shared" si="171"/>
        <v>15</v>
      </c>
      <c r="H789" s="7" t="str">
        <f>VLOOKUP($G789,KeyValues!$S$2:$T$64,2)</f>
        <v>Sphere</v>
      </c>
      <c r="I789">
        <f t="shared" si="172"/>
        <v>545</v>
      </c>
      <c r="J789">
        <f t="shared" si="173"/>
        <v>0</v>
      </c>
      <c r="K789" s="8">
        <f>IF(OR($E789=9,$E789=5),VLOOKUP(J789,KeyValues!$D$2:$E$562,2),IF(AND($E789=14,NOT(VLOOKUP(J789,KeyValues!$D$2:$E$562,2) = 0)),"???",0))</f>
        <v>0</v>
      </c>
      <c r="L789">
        <f t="shared" si="174"/>
        <v>0</v>
      </c>
      <c r="M789">
        <f t="shared" si="175"/>
        <v>0</v>
      </c>
      <c r="N789">
        <f t="shared" si="176"/>
        <v>4</v>
      </c>
      <c r="O789">
        <f t="shared" si="177"/>
        <v>0</v>
      </c>
      <c r="P789">
        <f t="shared" si="178"/>
        <v>3</v>
      </c>
      <c r="Q789">
        <f t="shared" si="179"/>
        <v>0</v>
      </c>
      <c r="R789" t="str">
        <f t="shared" si="180"/>
        <v>00000011</v>
      </c>
      <c r="S789">
        <f t="shared" si="181"/>
        <v>1</v>
      </c>
    </row>
    <row r="790" spans="1:19" x14ac:dyDescent="0.25">
      <c r="A790" t="s">
        <v>548</v>
      </c>
      <c r="B790" s="5" t="str">
        <f>VLOOKUP(I790,KeyValues!$J$2:$K$1401,2)</f>
        <v>Psyche Globe</v>
      </c>
      <c r="C790">
        <f t="shared" si="168"/>
        <v>9500</v>
      </c>
      <c r="D790">
        <f t="shared" si="169"/>
        <v>350</v>
      </c>
      <c r="E790">
        <f t="shared" si="170"/>
        <v>15</v>
      </c>
      <c r="F790" s="7" t="str">
        <f>VLOOKUP(E790,KeyValues!$A$2:$B565,2)</f>
        <v>Specific Items</v>
      </c>
      <c r="G790">
        <f t="shared" si="171"/>
        <v>15</v>
      </c>
      <c r="H790" s="7" t="str">
        <f>VLOOKUP($G790,KeyValues!$S$2:$T$64,2)</f>
        <v>Sphere</v>
      </c>
      <c r="I790">
        <f t="shared" si="172"/>
        <v>549</v>
      </c>
      <c r="J790">
        <f t="shared" si="173"/>
        <v>0</v>
      </c>
      <c r="K790" s="8">
        <f>IF(OR($E790=9,$E790=5),VLOOKUP(J790,KeyValues!$D$2:$E$562,2),IF(AND($E790=14,NOT(VLOOKUP(J790,KeyValues!$D$2:$E$562,2) = 0)),"???",0))</f>
        <v>0</v>
      </c>
      <c r="L790">
        <f t="shared" si="174"/>
        <v>0</v>
      </c>
      <c r="M790">
        <f t="shared" si="175"/>
        <v>0</v>
      </c>
      <c r="N790">
        <f t="shared" si="176"/>
        <v>4</v>
      </c>
      <c r="O790">
        <f t="shared" si="177"/>
        <v>0</v>
      </c>
      <c r="P790">
        <f t="shared" si="178"/>
        <v>3</v>
      </c>
      <c r="Q790">
        <f t="shared" si="179"/>
        <v>0</v>
      </c>
      <c r="R790" t="str">
        <f t="shared" si="180"/>
        <v>00000011</v>
      </c>
      <c r="S790">
        <f t="shared" si="181"/>
        <v>1</v>
      </c>
    </row>
    <row r="791" spans="1:19" x14ac:dyDescent="0.25">
      <c r="A791" t="s">
        <v>552</v>
      </c>
      <c r="B791" s="5" t="str">
        <f>VLOOKUP(I791,KeyValues!$J$2:$K$1401,2)</f>
        <v>Defend Globe</v>
      </c>
      <c r="C791">
        <f t="shared" si="168"/>
        <v>9500</v>
      </c>
      <c r="D791">
        <f t="shared" si="169"/>
        <v>350</v>
      </c>
      <c r="E791">
        <f t="shared" si="170"/>
        <v>15</v>
      </c>
      <c r="F791" s="7" t="str">
        <f>VLOOKUP(E791,KeyValues!$A$2:$B569,2)</f>
        <v>Specific Items</v>
      </c>
      <c r="G791">
        <f t="shared" si="171"/>
        <v>15</v>
      </c>
      <c r="H791" s="7" t="str">
        <f>VLOOKUP($G791,KeyValues!$S$2:$T$64,2)</f>
        <v>Sphere</v>
      </c>
      <c r="I791">
        <f t="shared" si="172"/>
        <v>553</v>
      </c>
      <c r="J791">
        <f t="shared" si="173"/>
        <v>0</v>
      </c>
      <c r="K791" s="8">
        <f>IF(OR($E791=9,$E791=5),VLOOKUP(J791,KeyValues!$D$2:$E$562,2),IF(AND($E791=14,NOT(VLOOKUP(J791,KeyValues!$D$2:$E$562,2) = 0)),"???",0))</f>
        <v>0</v>
      </c>
      <c r="L791">
        <f t="shared" si="174"/>
        <v>0</v>
      </c>
      <c r="M791">
        <f t="shared" si="175"/>
        <v>0</v>
      </c>
      <c r="N791">
        <f t="shared" si="176"/>
        <v>4</v>
      </c>
      <c r="O791">
        <f t="shared" si="177"/>
        <v>0</v>
      </c>
      <c r="P791">
        <f t="shared" si="178"/>
        <v>3</v>
      </c>
      <c r="Q791">
        <f t="shared" si="179"/>
        <v>0</v>
      </c>
      <c r="R791" t="str">
        <f t="shared" si="180"/>
        <v>00000011</v>
      </c>
      <c r="S791">
        <f t="shared" si="181"/>
        <v>1</v>
      </c>
    </row>
    <row r="792" spans="1:19" x14ac:dyDescent="0.25">
      <c r="A792" t="s">
        <v>556</v>
      </c>
      <c r="B792" s="5" t="str">
        <f>VLOOKUP(I792,KeyValues!$J$2:$K$1401,2)</f>
        <v>Rock Globe</v>
      </c>
      <c r="C792">
        <f t="shared" si="168"/>
        <v>9500</v>
      </c>
      <c r="D792">
        <f t="shared" si="169"/>
        <v>350</v>
      </c>
      <c r="E792">
        <f t="shared" si="170"/>
        <v>15</v>
      </c>
      <c r="F792" s="7" t="str">
        <f>VLOOKUP(E792,KeyValues!$A$2:$B573,2)</f>
        <v>Specific Items</v>
      </c>
      <c r="G792">
        <f t="shared" si="171"/>
        <v>15</v>
      </c>
      <c r="H792" s="7" t="str">
        <f>VLOOKUP($G792,KeyValues!$S$2:$T$64,2)</f>
        <v>Sphere</v>
      </c>
      <c r="I792">
        <f t="shared" si="172"/>
        <v>557</v>
      </c>
      <c r="J792">
        <f t="shared" si="173"/>
        <v>0</v>
      </c>
      <c r="K792" s="8">
        <f>IF(OR($E792=9,$E792=5),VLOOKUP(J792,KeyValues!$D$2:$E$562,2),IF(AND($E792=14,NOT(VLOOKUP(J792,KeyValues!$D$2:$E$562,2) = 0)),"???",0))</f>
        <v>0</v>
      </c>
      <c r="L792">
        <f t="shared" si="174"/>
        <v>0</v>
      </c>
      <c r="M792">
        <f t="shared" si="175"/>
        <v>0</v>
      </c>
      <c r="N792">
        <f t="shared" si="176"/>
        <v>4</v>
      </c>
      <c r="O792">
        <f t="shared" si="177"/>
        <v>0</v>
      </c>
      <c r="P792">
        <f t="shared" si="178"/>
        <v>3</v>
      </c>
      <c r="Q792">
        <f t="shared" si="179"/>
        <v>0</v>
      </c>
      <c r="R792" t="str">
        <f t="shared" si="180"/>
        <v>00000011</v>
      </c>
      <c r="S792">
        <f t="shared" si="181"/>
        <v>1</v>
      </c>
    </row>
    <row r="793" spans="1:19" x14ac:dyDescent="0.25">
      <c r="A793" t="s">
        <v>560</v>
      </c>
      <c r="B793" s="5" t="str">
        <f>VLOOKUP(I793,KeyValues!$J$2:$K$1401,2)</f>
        <v>Nether Globe</v>
      </c>
      <c r="C793">
        <f t="shared" si="168"/>
        <v>9500</v>
      </c>
      <c r="D793">
        <f t="shared" si="169"/>
        <v>350</v>
      </c>
      <c r="E793">
        <f t="shared" si="170"/>
        <v>15</v>
      </c>
      <c r="F793" s="7" t="str">
        <f>VLOOKUP(E793,KeyValues!$A$2:$B577,2)</f>
        <v>Specific Items</v>
      </c>
      <c r="G793">
        <f t="shared" si="171"/>
        <v>15</v>
      </c>
      <c r="H793" s="7" t="str">
        <f>VLOOKUP($G793,KeyValues!$S$2:$T$64,2)</f>
        <v>Sphere</v>
      </c>
      <c r="I793">
        <f t="shared" si="172"/>
        <v>561</v>
      </c>
      <c r="J793">
        <f t="shared" si="173"/>
        <v>0</v>
      </c>
      <c r="K793" s="8">
        <f>IF(OR($E793=9,$E793=5),VLOOKUP(J793,KeyValues!$D$2:$E$562,2),IF(AND($E793=14,NOT(VLOOKUP(J793,KeyValues!$D$2:$E$562,2) = 0)),"???",0))</f>
        <v>0</v>
      </c>
      <c r="L793">
        <f t="shared" si="174"/>
        <v>0</v>
      </c>
      <c r="M793">
        <f t="shared" si="175"/>
        <v>0</v>
      </c>
      <c r="N793">
        <f t="shared" si="176"/>
        <v>4</v>
      </c>
      <c r="O793">
        <f t="shared" si="177"/>
        <v>0</v>
      </c>
      <c r="P793">
        <f t="shared" si="178"/>
        <v>3</v>
      </c>
      <c r="Q793">
        <f t="shared" si="179"/>
        <v>0</v>
      </c>
      <c r="R793" t="str">
        <f t="shared" si="180"/>
        <v>00000011</v>
      </c>
      <c r="S793">
        <f t="shared" si="181"/>
        <v>1</v>
      </c>
    </row>
    <row r="794" spans="1:19" x14ac:dyDescent="0.25">
      <c r="A794" t="s">
        <v>564</v>
      </c>
      <c r="B794" s="5" t="str">
        <f>VLOOKUP(I794,KeyValues!$J$2:$K$1401,2)</f>
        <v>Dragon Globe</v>
      </c>
      <c r="C794">
        <f t="shared" si="168"/>
        <v>9500</v>
      </c>
      <c r="D794">
        <f t="shared" si="169"/>
        <v>350</v>
      </c>
      <c r="E794">
        <f t="shared" si="170"/>
        <v>15</v>
      </c>
      <c r="F794" s="7" t="str">
        <f>VLOOKUP(E794,KeyValues!$A$2:$B581,2)</f>
        <v>Specific Items</v>
      </c>
      <c r="G794">
        <f t="shared" si="171"/>
        <v>15</v>
      </c>
      <c r="H794" s="7" t="str">
        <f>VLOOKUP($G794,KeyValues!$S$2:$T$64,2)</f>
        <v>Sphere</v>
      </c>
      <c r="I794">
        <f t="shared" si="172"/>
        <v>565</v>
      </c>
      <c r="J794">
        <f t="shared" si="173"/>
        <v>0</v>
      </c>
      <c r="K794" s="8">
        <f>IF(OR($E794=9,$E794=5),VLOOKUP(J794,KeyValues!$D$2:$E$562,2),IF(AND($E794=14,NOT(VLOOKUP(J794,KeyValues!$D$2:$E$562,2) = 0)),"???",0))</f>
        <v>0</v>
      </c>
      <c r="L794">
        <f t="shared" si="174"/>
        <v>0</v>
      </c>
      <c r="M794">
        <f t="shared" si="175"/>
        <v>0</v>
      </c>
      <c r="N794">
        <f t="shared" si="176"/>
        <v>4</v>
      </c>
      <c r="O794">
        <f t="shared" si="177"/>
        <v>0</v>
      </c>
      <c r="P794">
        <f t="shared" si="178"/>
        <v>3</v>
      </c>
      <c r="Q794">
        <f t="shared" si="179"/>
        <v>0</v>
      </c>
      <c r="R794" t="str">
        <f t="shared" si="180"/>
        <v>00000011</v>
      </c>
      <c r="S794">
        <f t="shared" si="181"/>
        <v>1</v>
      </c>
    </row>
    <row r="795" spans="1:19" x14ac:dyDescent="0.25">
      <c r="A795" t="s">
        <v>568</v>
      </c>
      <c r="B795" s="5" t="str">
        <f>VLOOKUP(I795,KeyValues!$J$2:$K$1401,2)</f>
        <v>Dusk Globe</v>
      </c>
      <c r="C795">
        <f t="shared" si="168"/>
        <v>9500</v>
      </c>
      <c r="D795">
        <f t="shared" si="169"/>
        <v>350</v>
      </c>
      <c r="E795">
        <f t="shared" si="170"/>
        <v>15</v>
      </c>
      <c r="F795" s="7" t="str">
        <f>VLOOKUP(E795,KeyValues!$A$2:$B585,2)</f>
        <v>Specific Items</v>
      </c>
      <c r="G795">
        <f t="shared" si="171"/>
        <v>15</v>
      </c>
      <c r="H795" s="7" t="str">
        <f>VLOOKUP($G795,KeyValues!$S$2:$T$64,2)</f>
        <v>Sphere</v>
      </c>
      <c r="I795">
        <f t="shared" si="172"/>
        <v>569</v>
      </c>
      <c r="J795">
        <f t="shared" si="173"/>
        <v>0</v>
      </c>
      <c r="K795" s="8">
        <f>IF(OR($E795=9,$E795=5),VLOOKUP(J795,KeyValues!$D$2:$E$562,2),IF(AND($E795=14,NOT(VLOOKUP(J795,KeyValues!$D$2:$E$562,2) = 0)),"???",0))</f>
        <v>0</v>
      </c>
      <c r="L795">
        <f t="shared" si="174"/>
        <v>0</v>
      </c>
      <c r="M795">
        <f t="shared" si="175"/>
        <v>0</v>
      </c>
      <c r="N795">
        <f t="shared" si="176"/>
        <v>4</v>
      </c>
      <c r="O795">
        <f t="shared" si="177"/>
        <v>0</v>
      </c>
      <c r="P795">
        <f t="shared" si="178"/>
        <v>3</v>
      </c>
      <c r="Q795">
        <f t="shared" si="179"/>
        <v>0</v>
      </c>
      <c r="R795" t="str">
        <f t="shared" si="180"/>
        <v>00000011</v>
      </c>
      <c r="S795">
        <f t="shared" si="181"/>
        <v>1</v>
      </c>
    </row>
    <row r="796" spans="1:19" x14ac:dyDescent="0.25">
      <c r="A796" t="s">
        <v>572</v>
      </c>
      <c r="B796" s="5" t="str">
        <f>VLOOKUP(I796,KeyValues!$J$2:$K$1401,2)</f>
        <v>Steel Globe</v>
      </c>
      <c r="C796">
        <f t="shared" si="168"/>
        <v>9500</v>
      </c>
      <c r="D796">
        <f t="shared" si="169"/>
        <v>350</v>
      </c>
      <c r="E796">
        <f t="shared" si="170"/>
        <v>15</v>
      </c>
      <c r="F796" s="7" t="str">
        <f>VLOOKUP(E796,KeyValues!$A$2:$B589,2)</f>
        <v>Specific Items</v>
      </c>
      <c r="G796">
        <f t="shared" si="171"/>
        <v>15</v>
      </c>
      <c r="H796" s="7" t="str">
        <f>VLOOKUP($G796,KeyValues!$S$2:$T$64,2)</f>
        <v>Sphere</v>
      </c>
      <c r="I796">
        <f t="shared" si="172"/>
        <v>573</v>
      </c>
      <c r="J796">
        <f t="shared" si="173"/>
        <v>0</v>
      </c>
      <c r="K796" s="8">
        <f>IF(OR($E796=9,$E796=5),VLOOKUP(J796,KeyValues!$D$2:$E$562,2),IF(AND($E796=14,NOT(VLOOKUP(J796,KeyValues!$D$2:$E$562,2) = 0)),"???",0))</f>
        <v>0</v>
      </c>
      <c r="L796">
        <f t="shared" si="174"/>
        <v>0</v>
      </c>
      <c r="M796">
        <f t="shared" si="175"/>
        <v>0</v>
      </c>
      <c r="N796">
        <f t="shared" si="176"/>
        <v>4</v>
      </c>
      <c r="O796">
        <f t="shared" si="177"/>
        <v>0</v>
      </c>
      <c r="P796">
        <f t="shared" si="178"/>
        <v>3</v>
      </c>
      <c r="Q796">
        <f t="shared" si="179"/>
        <v>0</v>
      </c>
      <c r="R796" t="str">
        <f t="shared" si="180"/>
        <v>00000011</v>
      </c>
      <c r="S796">
        <f t="shared" si="181"/>
        <v>1</v>
      </c>
    </row>
    <row r="797" spans="1:19" x14ac:dyDescent="0.25">
      <c r="A797" t="s">
        <v>649</v>
      </c>
      <c r="B797" s="5" t="str">
        <f>VLOOKUP(I797,KeyValues!$J$2:$K$1401,2)</f>
        <v>Typhlo-Gasp</v>
      </c>
      <c r="C797">
        <f t="shared" si="168"/>
        <v>2500</v>
      </c>
      <c r="D797">
        <f t="shared" si="169"/>
        <v>125</v>
      </c>
      <c r="E797">
        <f t="shared" si="170"/>
        <v>15</v>
      </c>
      <c r="F797" s="7" t="str">
        <f>VLOOKUP(E797,KeyValues!$A$2:$B666,2)</f>
        <v>Specific Items</v>
      </c>
      <c r="G797">
        <f t="shared" si="171"/>
        <v>15</v>
      </c>
      <c r="H797" s="7" t="str">
        <f>VLOOKUP($G797,KeyValues!$S$2:$T$64,2)</f>
        <v>Sphere</v>
      </c>
      <c r="I797">
        <f t="shared" si="172"/>
        <v>650</v>
      </c>
      <c r="J797">
        <f t="shared" si="173"/>
        <v>0</v>
      </c>
      <c r="K797" s="8">
        <f>IF(OR($E797=9,$E797=5),VLOOKUP(J797,KeyValues!$D$2:$E$562,2),IF(AND($E797=14,NOT(VLOOKUP(J797,KeyValues!$D$2:$E$562,2) = 0)),"???",0))</f>
        <v>0</v>
      </c>
      <c r="L797">
        <f t="shared" si="174"/>
        <v>0</v>
      </c>
      <c r="M797">
        <f t="shared" si="175"/>
        <v>0</v>
      </c>
      <c r="N797">
        <f t="shared" si="176"/>
        <v>7</v>
      </c>
      <c r="O797">
        <f t="shared" si="177"/>
        <v>0</v>
      </c>
      <c r="P797">
        <f t="shared" si="178"/>
        <v>3</v>
      </c>
      <c r="Q797">
        <f t="shared" si="179"/>
        <v>0</v>
      </c>
      <c r="R797" t="str">
        <f t="shared" si="180"/>
        <v>00000011</v>
      </c>
      <c r="S797">
        <f t="shared" si="181"/>
        <v>1</v>
      </c>
    </row>
    <row r="798" spans="1:19" x14ac:dyDescent="0.25">
      <c r="A798" t="s">
        <v>749</v>
      </c>
      <c r="B798" s="5" t="str">
        <f>VLOOKUP(I798,KeyValues!$J$2:$K$1401,2)</f>
        <v>Snorlax Gasp</v>
      </c>
      <c r="C798">
        <f t="shared" si="168"/>
        <v>2500</v>
      </c>
      <c r="D798">
        <f t="shared" si="169"/>
        <v>125</v>
      </c>
      <c r="E798">
        <f t="shared" si="170"/>
        <v>15</v>
      </c>
      <c r="F798" s="7" t="str">
        <f>VLOOKUP(E798,KeyValues!$A$2:$B766,2)</f>
        <v>Specific Items</v>
      </c>
      <c r="G798">
        <f t="shared" si="171"/>
        <v>15</v>
      </c>
      <c r="H798" s="7" t="str">
        <f>VLOOKUP($G798,KeyValues!$S$2:$T$64,2)</f>
        <v>Sphere</v>
      </c>
      <c r="I798">
        <f t="shared" si="172"/>
        <v>750</v>
      </c>
      <c r="J798">
        <f t="shared" si="173"/>
        <v>0</v>
      </c>
      <c r="K798" s="8">
        <f>IF(OR($E798=9,$E798=5),VLOOKUP(J798,KeyValues!$D$2:$E$562,2),IF(AND($E798=14,NOT(VLOOKUP(J798,KeyValues!$D$2:$E$562,2) = 0)),"???",0))</f>
        <v>0</v>
      </c>
      <c r="L798">
        <f t="shared" si="174"/>
        <v>0</v>
      </c>
      <c r="M798">
        <f t="shared" si="175"/>
        <v>0</v>
      </c>
      <c r="N798">
        <f t="shared" si="176"/>
        <v>7</v>
      </c>
      <c r="O798">
        <f t="shared" si="177"/>
        <v>0</v>
      </c>
      <c r="P798">
        <f t="shared" si="178"/>
        <v>3</v>
      </c>
      <c r="Q798">
        <f t="shared" si="179"/>
        <v>0</v>
      </c>
      <c r="R798" t="str">
        <f t="shared" si="180"/>
        <v>00000011</v>
      </c>
      <c r="S798">
        <f t="shared" si="181"/>
        <v>1</v>
      </c>
    </row>
    <row r="799" spans="1:19" x14ac:dyDescent="0.25">
      <c r="A799" t="s">
        <v>921</v>
      </c>
      <c r="B799" s="5" t="str">
        <f>VLOOKUP(I799,KeyValues!$J$2:$K$1401,2)</f>
        <v>Drifloo-Gasp</v>
      </c>
      <c r="C799">
        <f t="shared" si="168"/>
        <v>2500</v>
      </c>
      <c r="D799">
        <f t="shared" si="169"/>
        <v>125</v>
      </c>
      <c r="E799">
        <f t="shared" si="170"/>
        <v>15</v>
      </c>
      <c r="F799" s="7" t="str">
        <f>VLOOKUP(E799,KeyValues!$A$2:$B938,2)</f>
        <v>Specific Items</v>
      </c>
      <c r="G799">
        <f t="shared" si="171"/>
        <v>15</v>
      </c>
      <c r="H799" s="7" t="str">
        <f>VLOOKUP($G799,KeyValues!$S$2:$T$64,2)</f>
        <v>Sphere</v>
      </c>
      <c r="I799">
        <f t="shared" si="172"/>
        <v>922</v>
      </c>
      <c r="J799">
        <f t="shared" si="173"/>
        <v>0</v>
      </c>
      <c r="K799" s="8">
        <f>IF(OR($E799=9,$E799=5),VLOOKUP(J799,KeyValues!$D$2:$E$562,2),IF(AND($E799=14,NOT(VLOOKUP(J799,KeyValues!$D$2:$E$562,2) = 0)),"???",0))</f>
        <v>0</v>
      </c>
      <c r="L799">
        <f t="shared" si="174"/>
        <v>0</v>
      </c>
      <c r="M799">
        <f t="shared" si="175"/>
        <v>0</v>
      </c>
      <c r="N799">
        <f t="shared" si="176"/>
        <v>7</v>
      </c>
      <c r="O799">
        <f t="shared" si="177"/>
        <v>0</v>
      </c>
      <c r="P799">
        <f t="shared" si="178"/>
        <v>3</v>
      </c>
      <c r="Q799">
        <f t="shared" si="179"/>
        <v>0</v>
      </c>
      <c r="R799" t="str">
        <f t="shared" si="180"/>
        <v>00000011</v>
      </c>
      <c r="S799">
        <f t="shared" si="181"/>
        <v>1</v>
      </c>
    </row>
    <row r="800" spans="1:19" x14ac:dyDescent="0.25">
      <c r="A800" t="s">
        <v>925</v>
      </c>
      <c r="B800" s="5" t="str">
        <f>VLOOKUP(I800,KeyValues!$J$2:$K$1401,2)</f>
        <v>Drifbli-Gasp</v>
      </c>
      <c r="C800">
        <f t="shared" si="168"/>
        <v>2500</v>
      </c>
      <c r="D800">
        <f t="shared" si="169"/>
        <v>125</v>
      </c>
      <c r="E800">
        <f t="shared" si="170"/>
        <v>15</v>
      </c>
      <c r="F800" s="7" t="str">
        <f>VLOOKUP(E800,KeyValues!$A$2:$B942,2)</f>
        <v>Specific Items</v>
      </c>
      <c r="G800">
        <f t="shared" si="171"/>
        <v>15</v>
      </c>
      <c r="H800" s="7" t="str">
        <f>VLOOKUP($G800,KeyValues!$S$2:$T$64,2)</f>
        <v>Sphere</v>
      </c>
      <c r="I800">
        <f t="shared" si="172"/>
        <v>926</v>
      </c>
      <c r="J800">
        <f t="shared" si="173"/>
        <v>0</v>
      </c>
      <c r="K800" s="8">
        <f>IF(OR($E800=9,$E800=5),VLOOKUP(J800,KeyValues!$D$2:$E$562,2),IF(AND($E800=14,NOT(VLOOKUP(J800,KeyValues!$D$2:$E$562,2) = 0)),"???",0))</f>
        <v>0</v>
      </c>
      <c r="L800">
        <f t="shared" si="174"/>
        <v>0</v>
      </c>
      <c r="M800">
        <f t="shared" si="175"/>
        <v>0</v>
      </c>
      <c r="N800">
        <f t="shared" si="176"/>
        <v>7</v>
      </c>
      <c r="O800">
        <f t="shared" si="177"/>
        <v>0</v>
      </c>
      <c r="P800">
        <f t="shared" si="178"/>
        <v>3</v>
      </c>
      <c r="Q800">
        <f t="shared" si="179"/>
        <v>0</v>
      </c>
      <c r="R800" t="str">
        <f t="shared" si="180"/>
        <v>00000011</v>
      </c>
      <c r="S800">
        <f t="shared" si="181"/>
        <v>1</v>
      </c>
    </row>
    <row r="801" spans="1:19" x14ac:dyDescent="0.25">
      <c r="A801" t="s">
        <v>597</v>
      </c>
      <c r="B801" s="5" t="str">
        <f>VLOOKUP(I801,KeyValues!$J$2:$K$1401,2)</f>
        <v>Squirt-Foam</v>
      </c>
      <c r="C801">
        <f t="shared" si="168"/>
        <v>2500</v>
      </c>
      <c r="D801">
        <f t="shared" si="169"/>
        <v>125</v>
      </c>
      <c r="E801">
        <f t="shared" si="170"/>
        <v>15</v>
      </c>
      <c r="F801" s="7" t="str">
        <f>VLOOKUP(E801,KeyValues!$A$2:$B614,2)</f>
        <v>Specific Items</v>
      </c>
      <c r="G801">
        <f t="shared" si="171"/>
        <v>15</v>
      </c>
      <c r="H801" s="7" t="str">
        <f>VLOOKUP($G801,KeyValues!$S$2:$T$64,2)</f>
        <v>Sphere</v>
      </c>
      <c r="I801">
        <f t="shared" si="172"/>
        <v>598</v>
      </c>
      <c r="J801">
        <f t="shared" si="173"/>
        <v>0</v>
      </c>
      <c r="K801" s="8">
        <f>IF(OR($E801=9,$E801=5),VLOOKUP(J801,KeyValues!$D$2:$E$562,2),IF(AND($E801=14,NOT(VLOOKUP(J801,KeyValues!$D$2:$E$562,2) = 0)),"???",0))</f>
        <v>0</v>
      </c>
      <c r="L801">
        <f t="shared" si="174"/>
        <v>0</v>
      </c>
      <c r="M801">
        <f t="shared" si="175"/>
        <v>0</v>
      </c>
      <c r="N801">
        <f t="shared" si="176"/>
        <v>12</v>
      </c>
      <c r="O801">
        <f t="shared" si="177"/>
        <v>0</v>
      </c>
      <c r="P801">
        <f t="shared" si="178"/>
        <v>3</v>
      </c>
      <c r="Q801">
        <f t="shared" si="179"/>
        <v>0</v>
      </c>
      <c r="R801" t="str">
        <f t="shared" si="180"/>
        <v>00000011</v>
      </c>
      <c r="S801">
        <f t="shared" si="181"/>
        <v>1</v>
      </c>
    </row>
    <row r="802" spans="1:19" x14ac:dyDescent="0.25">
      <c r="A802" t="s">
        <v>733</v>
      </c>
      <c r="B802" s="5" t="str">
        <f>VLOOKUP(I802,KeyValues!$J$2:$K$1401,2)</f>
        <v>Piplup Foam</v>
      </c>
      <c r="C802">
        <f t="shared" si="168"/>
        <v>2500</v>
      </c>
      <c r="D802">
        <f t="shared" si="169"/>
        <v>125</v>
      </c>
      <c r="E802">
        <f t="shared" si="170"/>
        <v>15</v>
      </c>
      <c r="F802" s="7" t="str">
        <f>VLOOKUP(E802,KeyValues!$A$2:$B750,2)</f>
        <v>Specific Items</v>
      </c>
      <c r="G802">
        <f t="shared" si="171"/>
        <v>15</v>
      </c>
      <c r="H802" s="7" t="str">
        <f>VLOOKUP($G802,KeyValues!$S$2:$T$64,2)</f>
        <v>Sphere</v>
      </c>
      <c r="I802">
        <f t="shared" si="172"/>
        <v>734</v>
      </c>
      <c r="J802">
        <f t="shared" si="173"/>
        <v>0</v>
      </c>
      <c r="K802" s="8">
        <f>IF(OR($E802=9,$E802=5),VLOOKUP(J802,KeyValues!$D$2:$E$562,2),IF(AND($E802=14,NOT(VLOOKUP(J802,KeyValues!$D$2:$E$562,2) = 0)),"???",0))</f>
        <v>0</v>
      </c>
      <c r="L802">
        <f t="shared" si="174"/>
        <v>0</v>
      </c>
      <c r="M802">
        <f t="shared" si="175"/>
        <v>0</v>
      </c>
      <c r="N802">
        <f t="shared" si="176"/>
        <v>12</v>
      </c>
      <c r="O802">
        <f t="shared" si="177"/>
        <v>0</v>
      </c>
      <c r="P802">
        <f t="shared" si="178"/>
        <v>3</v>
      </c>
      <c r="Q802">
        <f t="shared" si="179"/>
        <v>0</v>
      </c>
      <c r="R802" t="str">
        <f t="shared" si="180"/>
        <v>00000011</v>
      </c>
      <c r="S802">
        <f t="shared" si="181"/>
        <v>1</v>
      </c>
    </row>
    <row r="803" spans="1:19" x14ac:dyDescent="0.25">
      <c r="A803" t="s">
        <v>737</v>
      </c>
      <c r="B803" s="5" t="str">
        <f>VLOOKUP(I803,KeyValues!$J$2:$K$1401,2)</f>
        <v>Prin-Foam</v>
      </c>
      <c r="C803">
        <f t="shared" si="168"/>
        <v>2500</v>
      </c>
      <c r="D803">
        <f t="shared" si="169"/>
        <v>125</v>
      </c>
      <c r="E803">
        <f t="shared" si="170"/>
        <v>15</v>
      </c>
      <c r="F803" s="7" t="str">
        <f>VLOOKUP(E803,KeyValues!$A$2:$B754,2)</f>
        <v>Specific Items</v>
      </c>
      <c r="G803">
        <f t="shared" si="171"/>
        <v>15</v>
      </c>
      <c r="H803" s="7" t="str">
        <f>VLOOKUP($G803,KeyValues!$S$2:$T$64,2)</f>
        <v>Sphere</v>
      </c>
      <c r="I803">
        <f t="shared" si="172"/>
        <v>738</v>
      </c>
      <c r="J803">
        <f t="shared" si="173"/>
        <v>0</v>
      </c>
      <c r="K803" s="8">
        <f>IF(OR($E803=9,$E803=5),VLOOKUP(J803,KeyValues!$D$2:$E$562,2),IF(AND($E803=14,NOT(VLOOKUP(J803,KeyValues!$D$2:$E$562,2) = 0)),"???",0))</f>
        <v>0</v>
      </c>
      <c r="L803">
        <f t="shared" si="174"/>
        <v>0</v>
      </c>
      <c r="M803">
        <f t="shared" si="175"/>
        <v>0</v>
      </c>
      <c r="N803">
        <f t="shared" si="176"/>
        <v>12</v>
      </c>
      <c r="O803">
        <f t="shared" si="177"/>
        <v>0</v>
      </c>
      <c r="P803">
        <f t="shared" si="178"/>
        <v>3</v>
      </c>
      <c r="Q803">
        <f t="shared" si="179"/>
        <v>0</v>
      </c>
      <c r="R803" t="str">
        <f t="shared" si="180"/>
        <v>00000011</v>
      </c>
      <c r="S803">
        <f t="shared" si="181"/>
        <v>1</v>
      </c>
    </row>
    <row r="804" spans="1:19" x14ac:dyDescent="0.25">
      <c r="A804" t="s">
        <v>989</v>
      </c>
      <c r="B804" s="5" t="str">
        <f>VLOOKUP(I804,KeyValues!$J$2:$K$1401,2)</f>
        <v>Mantine Foam</v>
      </c>
      <c r="C804">
        <f t="shared" si="168"/>
        <v>2500</v>
      </c>
      <c r="D804">
        <f t="shared" si="169"/>
        <v>125</v>
      </c>
      <c r="E804">
        <f t="shared" si="170"/>
        <v>15</v>
      </c>
      <c r="F804" s="7" t="str">
        <f>VLOOKUP(E804,KeyValues!$A$2:$B1006,2)</f>
        <v>Specific Items</v>
      </c>
      <c r="G804">
        <f t="shared" si="171"/>
        <v>15</v>
      </c>
      <c r="H804" s="7" t="str">
        <f>VLOOKUP($G804,KeyValues!$S$2:$T$64,2)</f>
        <v>Sphere</v>
      </c>
      <c r="I804">
        <f t="shared" si="172"/>
        <v>990</v>
      </c>
      <c r="J804">
        <f t="shared" si="173"/>
        <v>0</v>
      </c>
      <c r="K804" s="8">
        <f>IF(OR($E804=9,$E804=5),VLOOKUP(J804,KeyValues!$D$2:$E$562,2),IF(AND($E804=14,NOT(VLOOKUP(J804,KeyValues!$D$2:$E$562,2) = 0)),"???",0))</f>
        <v>0</v>
      </c>
      <c r="L804">
        <f t="shared" si="174"/>
        <v>0</v>
      </c>
      <c r="M804">
        <f t="shared" si="175"/>
        <v>0</v>
      </c>
      <c r="N804">
        <f t="shared" si="176"/>
        <v>12</v>
      </c>
      <c r="O804">
        <f t="shared" si="177"/>
        <v>0</v>
      </c>
      <c r="P804">
        <f t="shared" si="178"/>
        <v>3</v>
      </c>
      <c r="Q804">
        <f t="shared" si="179"/>
        <v>0</v>
      </c>
      <c r="R804" t="str">
        <f t="shared" si="180"/>
        <v>00000011</v>
      </c>
      <c r="S804">
        <f t="shared" si="181"/>
        <v>1</v>
      </c>
    </row>
    <row r="805" spans="1:19" x14ac:dyDescent="0.25">
      <c r="A805" t="s">
        <v>949</v>
      </c>
      <c r="B805" s="5" t="str">
        <f>VLOOKUP(I805,KeyValues!$J$2:$K$1401,2)</f>
        <v>Mime Key</v>
      </c>
      <c r="C805">
        <f t="shared" si="168"/>
        <v>2500</v>
      </c>
      <c r="D805">
        <f t="shared" si="169"/>
        <v>125</v>
      </c>
      <c r="E805">
        <f t="shared" si="170"/>
        <v>15</v>
      </c>
      <c r="F805" s="7" t="str">
        <f>VLOOKUP(E805,KeyValues!$A$2:$B966,2)</f>
        <v>Specific Items</v>
      </c>
      <c r="G805">
        <f t="shared" si="171"/>
        <v>16</v>
      </c>
      <c r="H805" s="7" t="str">
        <f>VLOOKUP($G805,KeyValues!$S$2:$T$64,2)</f>
        <v>Key</v>
      </c>
      <c r="I805">
        <f t="shared" si="172"/>
        <v>950</v>
      </c>
      <c r="J805">
        <f t="shared" si="173"/>
        <v>0</v>
      </c>
      <c r="K805" s="8">
        <f>IF(OR($E805=9,$E805=5),VLOOKUP(J805,KeyValues!$D$2:$E$562,2),IF(AND($E805=14,NOT(VLOOKUP(J805,KeyValues!$D$2:$E$562,2) = 0)),"???",0))</f>
        <v>0</v>
      </c>
      <c r="L805">
        <f t="shared" si="174"/>
        <v>0</v>
      </c>
      <c r="M805">
        <f t="shared" si="175"/>
        <v>0</v>
      </c>
      <c r="N805">
        <f t="shared" si="176"/>
        <v>12</v>
      </c>
      <c r="O805">
        <f t="shared" si="177"/>
        <v>0</v>
      </c>
      <c r="P805">
        <f t="shared" si="178"/>
        <v>3</v>
      </c>
      <c r="Q805">
        <f t="shared" si="179"/>
        <v>0</v>
      </c>
      <c r="R805" t="str">
        <f t="shared" si="180"/>
        <v>00000011</v>
      </c>
      <c r="S805">
        <f t="shared" si="181"/>
        <v>1</v>
      </c>
    </row>
    <row r="806" spans="1:19" x14ac:dyDescent="0.25">
      <c r="A806" t="s">
        <v>765</v>
      </c>
      <c r="B806" s="5" t="str">
        <f>VLOOKUP(I806,KeyValues!$J$2:$K$1401,2)</f>
        <v>Eevee Tail</v>
      </c>
      <c r="C806">
        <f t="shared" si="168"/>
        <v>2500</v>
      </c>
      <c r="D806">
        <f t="shared" si="169"/>
        <v>125</v>
      </c>
      <c r="E806">
        <f t="shared" si="170"/>
        <v>15</v>
      </c>
      <c r="F806" s="7" t="str">
        <f>VLOOKUP(E806,KeyValues!$A$2:$B782,2)</f>
        <v>Specific Items</v>
      </c>
      <c r="G806">
        <f t="shared" si="171"/>
        <v>26</v>
      </c>
      <c r="H806" s="7" t="str">
        <f>VLOOKUP($G806,KeyValues!$S$2:$T$64,2)</f>
        <v>Tail 1</v>
      </c>
      <c r="I806">
        <f t="shared" si="172"/>
        <v>766</v>
      </c>
      <c r="J806">
        <f t="shared" si="173"/>
        <v>0</v>
      </c>
      <c r="K806" s="8">
        <f>IF(OR($E806=9,$E806=5),VLOOKUP(J806,KeyValues!$D$2:$E$562,2),IF(AND($E806=14,NOT(VLOOKUP(J806,KeyValues!$D$2:$E$562,2) = 0)),"???",0))</f>
        <v>0</v>
      </c>
      <c r="L806">
        <f t="shared" si="174"/>
        <v>0</v>
      </c>
      <c r="M806">
        <f t="shared" si="175"/>
        <v>0</v>
      </c>
      <c r="N806">
        <f t="shared" si="176"/>
        <v>1</v>
      </c>
      <c r="O806">
        <f t="shared" si="177"/>
        <v>0</v>
      </c>
      <c r="P806">
        <f t="shared" si="178"/>
        <v>3</v>
      </c>
      <c r="Q806">
        <f t="shared" si="179"/>
        <v>0</v>
      </c>
      <c r="R806" t="str">
        <f t="shared" si="180"/>
        <v>00000011</v>
      </c>
      <c r="S806">
        <f t="shared" si="181"/>
        <v>1</v>
      </c>
    </row>
    <row r="807" spans="1:19" x14ac:dyDescent="0.25">
      <c r="A807" t="s">
        <v>977</v>
      </c>
      <c r="B807" s="5" t="str">
        <f>VLOOKUP(I807,KeyValues!$J$2:$K$1401,2)</f>
        <v>Riolu Tail</v>
      </c>
      <c r="C807">
        <f t="shared" si="168"/>
        <v>2500</v>
      </c>
      <c r="D807">
        <f t="shared" si="169"/>
        <v>125</v>
      </c>
      <c r="E807">
        <f t="shared" si="170"/>
        <v>15</v>
      </c>
      <c r="F807" s="7" t="str">
        <f>VLOOKUP(E807,KeyValues!$A$2:$B994,2)</f>
        <v>Specific Items</v>
      </c>
      <c r="G807">
        <f t="shared" si="171"/>
        <v>26</v>
      </c>
      <c r="H807" s="7" t="str">
        <f>VLOOKUP($G807,KeyValues!$S$2:$T$64,2)</f>
        <v>Tail 1</v>
      </c>
      <c r="I807">
        <f t="shared" si="172"/>
        <v>978</v>
      </c>
      <c r="J807">
        <f t="shared" si="173"/>
        <v>0</v>
      </c>
      <c r="K807" s="8">
        <f>IF(OR($E807=9,$E807=5),VLOOKUP(J807,KeyValues!$D$2:$E$562,2),IF(AND($E807=14,NOT(VLOOKUP(J807,KeyValues!$D$2:$E$562,2) = 0)),"???",0))</f>
        <v>0</v>
      </c>
      <c r="L807">
        <f t="shared" si="174"/>
        <v>0</v>
      </c>
      <c r="M807">
        <f t="shared" si="175"/>
        <v>0</v>
      </c>
      <c r="N807">
        <f t="shared" si="176"/>
        <v>1</v>
      </c>
      <c r="O807">
        <f t="shared" si="177"/>
        <v>0</v>
      </c>
      <c r="P807">
        <f t="shared" si="178"/>
        <v>3</v>
      </c>
      <c r="Q807">
        <f t="shared" si="179"/>
        <v>0</v>
      </c>
      <c r="R807" t="str">
        <f t="shared" si="180"/>
        <v>00000011</v>
      </c>
      <c r="S807">
        <f t="shared" si="181"/>
        <v>1</v>
      </c>
    </row>
    <row r="808" spans="1:19" x14ac:dyDescent="0.25">
      <c r="A808" t="s">
        <v>611</v>
      </c>
      <c r="B808" s="5" t="str">
        <f>VLOOKUP(I808,KeyValues!$J$2:$K$1401,2)</f>
        <v>Express Tag</v>
      </c>
      <c r="C808">
        <f t="shared" si="168"/>
        <v>2500</v>
      </c>
      <c r="D808">
        <f t="shared" si="169"/>
        <v>125</v>
      </c>
      <c r="E808">
        <f t="shared" si="170"/>
        <v>15</v>
      </c>
      <c r="F808" s="7" t="str">
        <f>VLOOKUP(E808,KeyValues!$A$2:$B628,2)</f>
        <v>Specific Items</v>
      </c>
      <c r="G808">
        <f t="shared" si="171"/>
        <v>27</v>
      </c>
      <c r="H808" s="7" t="str">
        <f>VLOOKUP($G808,KeyValues!$S$2:$T$64,2)</f>
        <v>Tag</v>
      </c>
      <c r="I808">
        <f t="shared" si="172"/>
        <v>612</v>
      </c>
      <c r="J808">
        <f t="shared" si="173"/>
        <v>0</v>
      </c>
      <c r="K808" s="8">
        <f>IF(OR($E808=9,$E808=5),VLOOKUP(J808,KeyValues!$D$2:$E$562,2),IF(AND($E808=14,NOT(VLOOKUP(J808,KeyValues!$D$2:$E$562,2) = 0)),"???",0))</f>
        <v>0</v>
      </c>
      <c r="L808">
        <f t="shared" si="174"/>
        <v>0</v>
      </c>
      <c r="M808">
        <f t="shared" si="175"/>
        <v>0</v>
      </c>
      <c r="N808">
        <f t="shared" si="176"/>
        <v>13</v>
      </c>
      <c r="O808">
        <f t="shared" si="177"/>
        <v>0</v>
      </c>
      <c r="P808">
        <f t="shared" si="178"/>
        <v>3</v>
      </c>
      <c r="Q808">
        <f t="shared" si="179"/>
        <v>0</v>
      </c>
      <c r="R808" t="str">
        <f t="shared" si="180"/>
        <v>00000011</v>
      </c>
      <c r="S808">
        <f t="shared" si="181"/>
        <v>1</v>
      </c>
    </row>
    <row r="809" spans="1:19" x14ac:dyDescent="0.25">
      <c r="A809" t="s">
        <v>671</v>
      </c>
      <c r="B809" s="5" t="str">
        <f>VLOOKUP(I809,KeyValues!$J$2:$K$1401,2)</f>
        <v>Jungle-Tag</v>
      </c>
      <c r="C809">
        <f t="shared" si="168"/>
        <v>2500</v>
      </c>
      <c r="D809">
        <f t="shared" si="169"/>
        <v>125</v>
      </c>
      <c r="E809">
        <f t="shared" si="170"/>
        <v>15</v>
      </c>
      <c r="F809" s="7" t="str">
        <f>VLOOKUP(E809,KeyValues!$A$2:$B688,2)</f>
        <v>Specific Items</v>
      </c>
      <c r="G809">
        <f t="shared" si="171"/>
        <v>27</v>
      </c>
      <c r="H809" s="7" t="str">
        <f>VLOOKUP($G809,KeyValues!$S$2:$T$64,2)</f>
        <v>Tag</v>
      </c>
      <c r="I809">
        <f t="shared" si="172"/>
        <v>672</v>
      </c>
      <c r="J809">
        <f t="shared" si="173"/>
        <v>0</v>
      </c>
      <c r="K809" s="8">
        <f>IF(OR($E809=9,$E809=5),VLOOKUP(J809,KeyValues!$D$2:$E$562,2),IF(AND($E809=14,NOT(VLOOKUP(J809,KeyValues!$D$2:$E$562,2) = 0)),"???",0))</f>
        <v>0</v>
      </c>
      <c r="L809">
        <f t="shared" si="174"/>
        <v>0</v>
      </c>
      <c r="M809">
        <f t="shared" si="175"/>
        <v>0</v>
      </c>
      <c r="N809">
        <f t="shared" si="176"/>
        <v>13</v>
      </c>
      <c r="O809">
        <f t="shared" si="177"/>
        <v>0</v>
      </c>
      <c r="P809">
        <f t="shared" si="178"/>
        <v>3</v>
      </c>
      <c r="Q809">
        <f t="shared" si="179"/>
        <v>0</v>
      </c>
      <c r="R809" t="str">
        <f t="shared" si="180"/>
        <v>00000011</v>
      </c>
      <c r="S809">
        <f t="shared" si="181"/>
        <v>1</v>
      </c>
    </row>
    <row r="810" spans="1:19" x14ac:dyDescent="0.25">
      <c r="A810" t="s">
        <v>683</v>
      </c>
      <c r="B810" s="5" t="str">
        <f>VLOOKUP(I810,KeyValues!$J$2:$K$1401,2)</f>
        <v>Charge Tag</v>
      </c>
      <c r="C810">
        <f t="shared" si="168"/>
        <v>2500</v>
      </c>
      <c r="D810">
        <f t="shared" si="169"/>
        <v>125</v>
      </c>
      <c r="E810">
        <f t="shared" si="170"/>
        <v>15</v>
      </c>
      <c r="F810" s="7" t="str">
        <f>VLOOKUP(E810,KeyValues!$A$2:$B700,2)</f>
        <v>Specific Items</v>
      </c>
      <c r="G810">
        <f t="shared" si="171"/>
        <v>27</v>
      </c>
      <c r="H810" s="7" t="str">
        <f>VLOOKUP($G810,KeyValues!$S$2:$T$64,2)</f>
        <v>Tag</v>
      </c>
      <c r="I810">
        <f t="shared" si="172"/>
        <v>684</v>
      </c>
      <c r="J810">
        <f t="shared" si="173"/>
        <v>0</v>
      </c>
      <c r="K810" s="8">
        <f>IF(OR($E810=9,$E810=5),VLOOKUP(J810,KeyValues!$D$2:$E$562,2),IF(AND($E810=14,NOT(VLOOKUP(J810,KeyValues!$D$2:$E$562,2) = 0)),"???",0))</f>
        <v>0</v>
      </c>
      <c r="L810">
        <f t="shared" si="174"/>
        <v>0</v>
      </c>
      <c r="M810">
        <f t="shared" si="175"/>
        <v>0</v>
      </c>
      <c r="N810">
        <f t="shared" si="176"/>
        <v>13</v>
      </c>
      <c r="O810">
        <f t="shared" si="177"/>
        <v>0</v>
      </c>
      <c r="P810">
        <f t="shared" si="178"/>
        <v>3</v>
      </c>
      <c r="Q810">
        <f t="shared" si="179"/>
        <v>0</v>
      </c>
      <c r="R810" t="str">
        <f t="shared" si="180"/>
        <v>00000011</v>
      </c>
      <c r="S810">
        <f t="shared" si="181"/>
        <v>1</v>
      </c>
    </row>
    <row r="811" spans="1:19" x14ac:dyDescent="0.25">
      <c r="A811" t="s">
        <v>811</v>
      </c>
      <c r="B811" s="5" t="str">
        <f>VLOOKUP(I811,KeyValues!$J$2:$K$1401,2)</f>
        <v>Vile Tag</v>
      </c>
      <c r="C811">
        <f t="shared" si="168"/>
        <v>2500</v>
      </c>
      <c r="D811">
        <f t="shared" si="169"/>
        <v>125</v>
      </c>
      <c r="E811">
        <f t="shared" si="170"/>
        <v>15</v>
      </c>
      <c r="F811" s="7" t="str">
        <f>VLOOKUP(E811,KeyValues!$A$2:$B828,2)</f>
        <v>Specific Items</v>
      </c>
      <c r="G811">
        <f t="shared" si="171"/>
        <v>27</v>
      </c>
      <c r="H811" s="7" t="str">
        <f>VLOOKUP($G811,KeyValues!$S$2:$T$64,2)</f>
        <v>Tag</v>
      </c>
      <c r="I811">
        <f t="shared" si="172"/>
        <v>812</v>
      </c>
      <c r="J811">
        <f t="shared" si="173"/>
        <v>0</v>
      </c>
      <c r="K811" s="8">
        <f>IF(OR($E811=9,$E811=5),VLOOKUP(J811,KeyValues!$D$2:$E$562,2),IF(AND($E811=14,NOT(VLOOKUP(J811,KeyValues!$D$2:$E$562,2) = 0)),"???",0))</f>
        <v>0</v>
      </c>
      <c r="L811">
        <f t="shared" si="174"/>
        <v>0</v>
      </c>
      <c r="M811">
        <f t="shared" si="175"/>
        <v>0</v>
      </c>
      <c r="N811">
        <f t="shared" si="176"/>
        <v>13</v>
      </c>
      <c r="O811">
        <f t="shared" si="177"/>
        <v>0</v>
      </c>
      <c r="P811">
        <f t="shared" si="178"/>
        <v>3</v>
      </c>
      <c r="Q811">
        <f t="shared" si="179"/>
        <v>0</v>
      </c>
      <c r="R811" t="str">
        <f t="shared" si="180"/>
        <v>00000011</v>
      </c>
      <c r="S811">
        <f t="shared" si="181"/>
        <v>1</v>
      </c>
    </row>
    <row r="812" spans="1:19" x14ac:dyDescent="0.25">
      <c r="A812" t="s">
        <v>839</v>
      </c>
      <c r="B812" s="5" t="str">
        <f>VLOOKUP(I812,KeyValues!$J$2:$K$1401,2)</f>
        <v>Charge Seal</v>
      </c>
      <c r="C812">
        <f t="shared" si="168"/>
        <v>2500</v>
      </c>
      <c r="D812">
        <f t="shared" si="169"/>
        <v>125</v>
      </c>
      <c r="E812">
        <f t="shared" si="170"/>
        <v>15</v>
      </c>
      <c r="F812" s="7" t="str">
        <f>VLOOKUP(E812,KeyValues!$A$2:$B856,2)</f>
        <v>Specific Items</v>
      </c>
      <c r="G812">
        <f t="shared" si="171"/>
        <v>27</v>
      </c>
      <c r="H812" s="7" t="str">
        <f>VLOOKUP($G812,KeyValues!$S$2:$T$64,2)</f>
        <v>Tag</v>
      </c>
      <c r="I812">
        <f t="shared" si="172"/>
        <v>840</v>
      </c>
      <c r="J812">
        <f t="shared" si="173"/>
        <v>0</v>
      </c>
      <c r="K812" s="8">
        <f>IF(OR($E812=9,$E812=5),VLOOKUP(J812,KeyValues!$D$2:$E$562,2),IF(AND($E812=14,NOT(VLOOKUP(J812,KeyValues!$D$2:$E$562,2) = 0)),"???",0))</f>
        <v>0</v>
      </c>
      <c r="L812">
        <f t="shared" si="174"/>
        <v>0</v>
      </c>
      <c r="M812">
        <f t="shared" si="175"/>
        <v>0</v>
      </c>
      <c r="N812">
        <f t="shared" si="176"/>
        <v>13</v>
      </c>
      <c r="O812">
        <f t="shared" si="177"/>
        <v>0</v>
      </c>
      <c r="P812">
        <f t="shared" si="178"/>
        <v>3</v>
      </c>
      <c r="Q812">
        <f t="shared" si="179"/>
        <v>0</v>
      </c>
      <c r="R812" t="str">
        <f t="shared" si="180"/>
        <v>00000011</v>
      </c>
      <c r="S812">
        <f t="shared" si="181"/>
        <v>1</v>
      </c>
    </row>
    <row r="813" spans="1:19" x14ac:dyDescent="0.25">
      <c r="A813" t="s">
        <v>899</v>
      </c>
      <c r="B813" s="5" t="str">
        <f>VLOOKUP(I813,KeyValues!$J$2:$K$1401,2)</f>
        <v>Flash Tag</v>
      </c>
      <c r="C813">
        <f t="shared" si="168"/>
        <v>2500</v>
      </c>
      <c r="D813">
        <f t="shared" si="169"/>
        <v>125</v>
      </c>
      <c r="E813">
        <f t="shared" si="170"/>
        <v>15</v>
      </c>
      <c r="F813" s="7" t="str">
        <f>VLOOKUP(E813,KeyValues!$A$2:$B916,2)</f>
        <v>Specific Items</v>
      </c>
      <c r="G813">
        <f t="shared" si="171"/>
        <v>27</v>
      </c>
      <c r="H813" s="7" t="str">
        <f>VLOOKUP($G813,KeyValues!$S$2:$T$64,2)</f>
        <v>Tag</v>
      </c>
      <c r="I813">
        <f t="shared" si="172"/>
        <v>900</v>
      </c>
      <c r="J813">
        <f t="shared" si="173"/>
        <v>0</v>
      </c>
      <c r="K813" s="8">
        <f>IF(OR($E813=9,$E813=5),VLOOKUP(J813,KeyValues!$D$2:$E$562,2),IF(AND($E813=14,NOT(VLOOKUP(J813,KeyValues!$D$2:$E$562,2) = 0)),"???",0))</f>
        <v>0</v>
      </c>
      <c r="L813">
        <f t="shared" si="174"/>
        <v>0</v>
      </c>
      <c r="M813">
        <f t="shared" si="175"/>
        <v>0</v>
      </c>
      <c r="N813">
        <f t="shared" si="176"/>
        <v>13</v>
      </c>
      <c r="O813">
        <f t="shared" si="177"/>
        <v>0</v>
      </c>
      <c r="P813">
        <f t="shared" si="178"/>
        <v>3</v>
      </c>
      <c r="Q813">
        <f t="shared" si="179"/>
        <v>0</v>
      </c>
      <c r="R813" t="str">
        <f t="shared" si="180"/>
        <v>00000011</v>
      </c>
      <c r="S813">
        <f t="shared" si="181"/>
        <v>1</v>
      </c>
    </row>
    <row r="814" spans="1:19" x14ac:dyDescent="0.25">
      <c r="A814" t="s">
        <v>903</v>
      </c>
      <c r="B814" s="5" t="str">
        <f>VLOOKUP(I814,KeyValues!$J$2:$K$1401,2)</f>
        <v>Spark Tag</v>
      </c>
      <c r="C814">
        <f t="shared" si="168"/>
        <v>2500</v>
      </c>
      <c r="D814">
        <f t="shared" si="169"/>
        <v>125</v>
      </c>
      <c r="E814">
        <f t="shared" si="170"/>
        <v>15</v>
      </c>
      <c r="F814" s="7" t="str">
        <f>VLOOKUP(E814,KeyValues!$A$2:$B920,2)</f>
        <v>Specific Items</v>
      </c>
      <c r="G814">
        <f t="shared" si="171"/>
        <v>27</v>
      </c>
      <c r="H814" s="7" t="str">
        <f>VLOOKUP($G814,KeyValues!$S$2:$T$64,2)</f>
        <v>Tag</v>
      </c>
      <c r="I814">
        <f t="shared" si="172"/>
        <v>904</v>
      </c>
      <c r="J814">
        <f t="shared" si="173"/>
        <v>0</v>
      </c>
      <c r="K814" s="8">
        <f>IF(OR($E814=9,$E814=5),VLOOKUP(J814,KeyValues!$D$2:$E$562,2),IF(AND($E814=14,NOT(VLOOKUP(J814,KeyValues!$D$2:$E$562,2) = 0)),"???",0))</f>
        <v>0</v>
      </c>
      <c r="L814">
        <f t="shared" si="174"/>
        <v>0</v>
      </c>
      <c r="M814">
        <f t="shared" si="175"/>
        <v>0</v>
      </c>
      <c r="N814">
        <f t="shared" si="176"/>
        <v>13</v>
      </c>
      <c r="O814">
        <f t="shared" si="177"/>
        <v>0</v>
      </c>
      <c r="P814">
        <f t="shared" si="178"/>
        <v>3</v>
      </c>
      <c r="Q814">
        <f t="shared" si="179"/>
        <v>0</v>
      </c>
      <c r="R814" t="str">
        <f t="shared" si="180"/>
        <v>00000011</v>
      </c>
      <c r="S814">
        <f t="shared" si="181"/>
        <v>1</v>
      </c>
    </row>
    <row r="815" spans="1:19" x14ac:dyDescent="0.25">
      <c r="A815" t="s">
        <v>907</v>
      </c>
      <c r="B815" s="5" t="str">
        <f>VLOOKUP(I815,KeyValues!$J$2:$K$1401,2)</f>
        <v>Glare Tag</v>
      </c>
      <c r="C815">
        <f t="shared" si="168"/>
        <v>2500</v>
      </c>
      <c r="D815">
        <f t="shared" si="169"/>
        <v>125</v>
      </c>
      <c r="E815">
        <f t="shared" si="170"/>
        <v>15</v>
      </c>
      <c r="F815" s="7" t="str">
        <f>VLOOKUP(E815,KeyValues!$A$2:$B924,2)</f>
        <v>Specific Items</v>
      </c>
      <c r="G815">
        <f t="shared" si="171"/>
        <v>27</v>
      </c>
      <c r="H815" s="7" t="str">
        <f>VLOOKUP($G815,KeyValues!$S$2:$T$64,2)</f>
        <v>Tag</v>
      </c>
      <c r="I815">
        <f t="shared" si="172"/>
        <v>908</v>
      </c>
      <c r="J815">
        <f t="shared" si="173"/>
        <v>0</v>
      </c>
      <c r="K815" s="8">
        <f>IF(OR($E815=9,$E815=5),VLOOKUP(J815,KeyValues!$D$2:$E$562,2),IF(AND($E815=14,NOT(VLOOKUP(J815,KeyValues!$D$2:$E$562,2) = 0)),"???",0))</f>
        <v>0</v>
      </c>
      <c r="L815">
        <f t="shared" si="174"/>
        <v>0</v>
      </c>
      <c r="M815">
        <f t="shared" si="175"/>
        <v>0</v>
      </c>
      <c r="N815">
        <f t="shared" si="176"/>
        <v>13</v>
      </c>
      <c r="O815">
        <f t="shared" si="177"/>
        <v>0</v>
      </c>
      <c r="P815">
        <f t="shared" si="178"/>
        <v>3</v>
      </c>
      <c r="Q815">
        <f t="shared" si="179"/>
        <v>0</v>
      </c>
      <c r="R815" t="str">
        <f t="shared" si="180"/>
        <v>00000011</v>
      </c>
      <c r="S815">
        <f t="shared" si="181"/>
        <v>1</v>
      </c>
    </row>
    <row r="816" spans="1:19" x14ac:dyDescent="0.25">
      <c r="A816" t="s">
        <v>939</v>
      </c>
      <c r="B816" s="5" t="str">
        <f>VLOOKUP(I816,KeyValues!$J$2:$K$1401,2)</f>
        <v>Arid Tag</v>
      </c>
      <c r="C816">
        <f t="shared" si="168"/>
        <v>2500</v>
      </c>
      <c r="D816">
        <f t="shared" si="169"/>
        <v>125</v>
      </c>
      <c r="E816">
        <f t="shared" si="170"/>
        <v>15</v>
      </c>
      <c r="F816" s="7" t="str">
        <f>VLOOKUP(E816,KeyValues!$A$2:$B956,2)</f>
        <v>Specific Items</v>
      </c>
      <c r="G816">
        <f t="shared" si="171"/>
        <v>27</v>
      </c>
      <c r="H816" s="7" t="str">
        <f>VLOOKUP($G816,KeyValues!$S$2:$T$64,2)</f>
        <v>Tag</v>
      </c>
      <c r="I816">
        <f t="shared" si="172"/>
        <v>940</v>
      </c>
      <c r="J816">
        <f t="shared" si="173"/>
        <v>0</v>
      </c>
      <c r="K816" s="8">
        <f>IF(OR($E816=9,$E816=5),VLOOKUP(J816,KeyValues!$D$2:$E$562,2),IF(AND($E816=14,NOT(VLOOKUP(J816,KeyValues!$D$2:$E$562,2) = 0)),"???",0))</f>
        <v>0</v>
      </c>
      <c r="L816">
        <f t="shared" si="174"/>
        <v>0</v>
      </c>
      <c r="M816">
        <f t="shared" si="175"/>
        <v>0</v>
      </c>
      <c r="N816">
        <f t="shared" si="176"/>
        <v>13</v>
      </c>
      <c r="O816">
        <f t="shared" si="177"/>
        <v>0</v>
      </c>
      <c r="P816">
        <f t="shared" si="178"/>
        <v>3</v>
      </c>
      <c r="Q816">
        <f t="shared" si="179"/>
        <v>0</v>
      </c>
      <c r="R816" t="str">
        <f t="shared" si="180"/>
        <v>00000011</v>
      </c>
      <c r="S816">
        <f t="shared" si="181"/>
        <v>1</v>
      </c>
    </row>
    <row r="817" spans="1:19" x14ac:dyDescent="0.25">
      <c r="A817" t="s">
        <v>955</v>
      </c>
      <c r="B817" s="5" t="str">
        <f>VLOOKUP(I817,KeyValues!$J$2:$K$1401,2)</f>
        <v>Play Tag</v>
      </c>
      <c r="C817">
        <f t="shared" si="168"/>
        <v>2500</v>
      </c>
      <c r="D817">
        <f t="shared" si="169"/>
        <v>125</v>
      </c>
      <c r="E817">
        <f t="shared" si="170"/>
        <v>15</v>
      </c>
      <c r="F817" s="7" t="str">
        <f>VLOOKUP(E817,KeyValues!$A$2:$B972,2)</f>
        <v>Specific Items</v>
      </c>
      <c r="G817">
        <f t="shared" si="171"/>
        <v>27</v>
      </c>
      <c r="H817" s="7" t="str">
        <f>VLOOKUP($G817,KeyValues!$S$2:$T$64,2)</f>
        <v>Tag</v>
      </c>
      <c r="I817">
        <f t="shared" si="172"/>
        <v>956</v>
      </c>
      <c r="J817">
        <f t="shared" si="173"/>
        <v>0</v>
      </c>
      <c r="K817" s="8">
        <f>IF(OR($E817=9,$E817=5),VLOOKUP(J817,KeyValues!$D$2:$E$562,2),IF(AND($E817=14,NOT(VLOOKUP(J817,KeyValues!$D$2:$E$562,2) = 0)),"???",0))</f>
        <v>0</v>
      </c>
      <c r="L817">
        <f t="shared" si="174"/>
        <v>0</v>
      </c>
      <c r="M817">
        <f t="shared" si="175"/>
        <v>0</v>
      </c>
      <c r="N817">
        <f t="shared" si="176"/>
        <v>13</v>
      </c>
      <c r="O817">
        <f t="shared" si="177"/>
        <v>0</v>
      </c>
      <c r="P817">
        <f t="shared" si="178"/>
        <v>3</v>
      </c>
      <c r="Q817">
        <f t="shared" si="179"/>
        <v>0</v>
      </c>
      <c r="R817" t="str">
        <f t="shared" si="180"/>
        <v>00000011</v>
      </c>
      <c r="S817">
        <f t="shared" si="181"/>
        <v>1</v>
      </c>
    </row>
    <row r="818" spans="1:19" x14ac:dyDescent="0.25">
      <c r="A818" t="s">
        <v>975</v>
      </c>
      <c r="B818" s="5" t="str">
        <f>VLOOKUP(I818,KeyValues!$J$2:$K$1401,2)</f>
        <v>Speed Tag</v>
      </c>
      <c r="C818">
        <f t="shared" si="168"/>
        <v>2500</v>
      </c>
      <c r="D818">
        <f t="shared" si="169"/>
        <v>125</v>
      </c>
      <c r="E818">
        <f t="shared" si="170"/>
        <v>15</v>
      </c>
      <c r="F818" s="7" t="str">
        <f>VLOOKUP(E818,KeyValues!$A$2:$B992,2)</f>
        <v>Specific Items</v>
      </c>
      <c r="G818">
        <f t="shared" si="171"/>
        <v>27</v>
      </c>
      <c r="H818" s="7" t="str">
        <f>VLOOKUP($G818,KeyValues!$S$2:$T$64,2)</f>
        <v>Tag</v>
      </c>
      <c r="I818">
        <f t="shared" si="172"/>
        <v>976</v>
      </c>
      <c r="J818">
        <f t="shared" si="173"/>
        <v>0</v>
      </c>
      <c r="K818" s="8">
        <f>IF(OR($E818=9,$E818=5),VLOOKUP(J818,KeyValues!$D$2:$E$562,2),IF(AND($E818=14,NOT(VLOOKUP(J818,KeyValues!$D$2:$E$562,2) = 0)),"???",0))</f>
        <v>0</v>
      </c>
      <c r="L818">
        <f t="shared" si="174"/>
        <v>0</v>
      </c>
      <c r="M818">
        <f t="shared" si="175"/>
        <v>0</v>
      </c>
      <c r="N818">
        <f t="shared" si="176"/>
        <v>13</v>
      </c>
      <c r="O818">
        <f t="shared" si="177"/>
        <v>0</v>
      </c>
      <c r="P818">
        <f t="shared" si="178"/>
        <v>3</v>
      </c>
      <c r="Q818">
        <f t="shared" si="179"/>
        <v>0</v>
      </c>
      <c r="R818" t="str">
        <f t="shared" si="180"/>
        <v>00000011</v>
      </c>
      <c r="S818">
        <f t="shared" si="181"/>
        <v>1</v>
      </c>
    </row>
    <row r="819" spans="1:19" x14ac:dyDescent="0.25">
      <c r="A819" t="s">
        <v>598</v>
      </c>
      <c r="B819" s="5" t="str">
        <f>VLOOKUP(I819,KeyValues!$J$2:$K$1401,2)</f>
        <v>Squirt-Card</v>
      </c>
      <c r="C819">
        <f t="shared" si="168"/>
        <v>2500</v>
      </c>
      <c r="D819">
        <f t="shared" si="169"/>
        <v>125</v>
      </c>
      <c r="E819">
        <f t="shared" si="170"/>
        <v>15</v>
      </c>
      <c r="F819" s="7" t="str">
        <f>VLOOKUP(E819,KeyValues!$A$2:$B615,2)</f>
        <v>Specific Items</v>
      </c>
      <c r="G819">
        <f t="shared" si="171"/>
        <v>27</v>
      </c>
      <c r="H819" s="7" t="str">
        <f>VLOOKUP($G819,KeyValues!$S$2:$T$64,2)</f>
        <v>Tag</v>
      </c>
      <c r="I819">
        <f t="shared" si="172"/>
        <v>599</v>
      </c>
      <c r="J819">
        <f t="shared" si="173"/>
        <v>0</v>
      </c>
      <c r="K819" s="8">
        <f>IF(OR($E819=9,$E819=5),VLOOKUP(J819,KeyValues!$D$2:$E$562,2),IF(AND($E819=14,NOT(VLOOKUP(J819,KeyValues!$D$2:$E$562,2) = 0)),"???",0))</f>
        <v>0</v>
      </c>
      <c r="L819">
        <f t="shared" si="174"/>
        <v>0</v>
      </c>
      <c r="M819">
        <f t="shared" si="175"/>
        <v>0</v>
      </c>
      <c r="N819">
        <f t="shared" si="176"/>
        <v>14</v>
      </c>
      <c r="O819">
        <f t="shared" si="177"/>
        <v>0</v>
      </c>
      <c r="P819">
        <f t="shared" si="178"/>
        <v>3</v>
      </c>
      <c r="Q819">
        <f t="shared" si="179"/>
        <v>0</v>
      </c>
      <c r="R819" t="str">
        <f t="shared" si="180"/>
        <v>00000011</v>
      </c>
      <c r="S819">
        <f t="shared" si="181"/>
        <v>1</v>
      </c>
    </row>
    <row r="820" spans="1:19" x14ac:dyDescent="0.25">
      <c r="A820" t="s">
        <v>606</v>
      </c>
      <c r="B820" s="5" t="str">
        <f>VLOOKUP(I820,KeyValues!$J$2:$K$1401,2)</f>
        <v>Blasto-Card</v>
      </c>
      <c r="C820">
        <f t="shared" si="168"/>
        <v>2500</v>
      </c>
      <c r="D820">
        <f t="shared" si="169"/>
        <v>125</v>
      </c>
      <c r="E820">
        <f t="shared" si="170"/>
        <v>15</v>
      </c>
      <c r="F820" s="7" t="str">
        <f>VLOOKUP(E820,KeyValues!$A$2:$B623,2)</f>
        <v>Specific Items</v>
      </c>
      <c r="G820">
        <f t="shared" si="171"/>
        <v>27</v>
      </c>
      <c r="H820" s="7" t="str">
        <f>VLOOKUP($G820,KeyValues!$S$2:$T$64,2)</f>
        <v>Tag</v>
      </c>
      <c r="I820">
        <f t="shared" si="172"/>
        <v>607</v>
      </c>
      <c r="J820">
        <f t="shared" si="173"/>
        <v>0</v>
      </c>
      <c r="K820" s="8">
        <f>IF(OR($E820=9,$E820=5),VLOOKUP(J820,KeyValues!$D$2:$E$562,2),IF(AND($E820=14,NOT(VLOOKUP(J820,KeyValues!$D$2:$E$562,2) = 0)),"???",0))</f>
        <v>0</v>
      </c>
      <c r="L820">
        <f t="shared" si="174"/>
        <v>0</v>
      </c>
      <c r="M820">
        <f t="shared" si="175"/>
        <v>0</v>
      </c>
      <c r="N820">
        <f t="shared" si="176"/>
        <v>14</v>
      </c>
      <c r="O820">
        <f t="shared" si="177"/>
        <v>0</v>
      </c>
      <c r="P820">
        <f t="shared" si="178"/>
        <v>3</v>
      </c>
      <c r="Q820">
        <f t="shared" si="179"/>
        <v>0</v>
      </c>
      <c r="R820" t="str">
        <f t="shared" si="180"/>
        <v>00000011</v>
      </c>
      <c r="S820">
        <f t="shared" si="181"/>
        <v>1</v>
      </c>
    </row>
    <row r="821" spans="1:19" x14ac:dyDescent="0.25">
      <c r="A821" t="s">
        <v>610</v>
      </c>
      <c r="B821" s="5" t="str">
        <f>VLOOKUP(I821,KeyValues!$J$2:$K$1401,2)</f>
        <v>Pichu Card</v>
      </c>
      <c r="C821">
        <f t="shared" si="168"/>
        <v>2500</v>
      </c>
      <c r="D821">
        <f t="shared" si="169"/>
        <v>125</v>
      </c>
      <c r="E821">
        <f t="shared" si="170"/>
        <v>15</v>
      </c>
      <c r="F821" s="7" t="str">
        <f>VLOOKUP(E821,KeyValues!$A$2:$B627,2)</f>
        <v>Specific Items</v>
      </c>
      <c r="G821">
        <f t="shared" si="171"/>
        <v>27</v>
      </c>
      <c r="H821" s="7" t="str">
        <f>VLOOKUP($G821,KeyValues!$S$2:$T$64,2)</f>
        <v>Tag</v>
      </c>
      <c r="I821">
        <f t="shared" si="172"/>
        <v>611</v>
      </c>
      <c r="J821">
        <f t="shared" si="173"/>
        <v>0</v>
      </c>
      <c r="K821" s="8">
        <f>IF(OR($E821=9,$E821=5),VLOOKUP(J821,KeyValues!$D$2:$E$562,2),IF(AND($E821=14,NOT(VLOOKUP(J821,KeyValues!$D$2:$E$562,2) = 0)),"???",0))</f>
        <v>0</v>
      </c>
      <c r="L821">
        <f t="shared" si="174"/>
        <v>0</v>
      </c>
      <c r="M821">
        <f t="shared" si="175"/>
        <v>0</v>
      </c>
      <c r="N821">
        <f t="shared" si="176"/>
        <v>14</v>
      </c>
      <c r="O821">
        <f t="shared" si="177"/>
        <v>0</v>
      </c>
      <c r="P821">
        <f t="shared" si="178"/>
        <v>3</v>
      </c>
      <c r="Q821">
        <f t="shared" si="179"/>
        <v>0</v>
      </c>
      <c r="R821" t="str">
        <f t="shared" si="180"/>
        <v>00000011</v>
      </c>
      <c r="S821">
        <f t="shared" si="181"/>
        <v>1</v>
      </c>
    </row>
    <row r="822" spans="1:19" x14ac:dyDescent="0.25">
      <c r="A822" t="s">
        <v>614</v>
      </c>
      <c r="B822" s="5" t="str">
        <f>VLOOKUP(I822,KeyValues!$J$2:$K$1401,2)</f>
        <v>Pikachu Card</v>
      </c>
      <c r="C822">
        <f t="shared" si="168"/>
        <v>2500</v>
      </c>
      <c r="D822">
        <f t="shared" si="169"/>
        <v>125</v>
      </c>
      <c r="E822">
        <f t="shared" si="170"/>
        <v>15</v>
      </c>
      <c r="F822" s="7" t="str">
        <f>VLOOKUP(E822,KeyValues!$A$2:$B631,2)</f>
        <v>Specific Items</v>
      </c>
      <c r="G822">
        <f t="shared" si="171"/>
        <v>27</v>
      </c>
      <c r="H822" s="7" t="str">
        <f>VLOOKUP($G822,KeyValues!$S$2:$T$64,2)</f>
        <v>Tag</v>
      </c>
      <c r="I822">
        <f t="shared" si="172"/>
        <v>615</v>
      </c>
      <c r="J822">
        <f t="shared" si="173"/>
        <v>0</v>
      </c>
      <c r="K822" s="8">
        <f>IF(OR($E822=9,$E822=5),VLOOKUP(J822,KeyValues!$D$2:$E$562,2),IF(AND($E822=14,NOT(VLOOKUP(J822,KeyValues!$D$2:$E$562,2) = 0)),"???",0))</f>
        <v>0</v>
      </c>
      <c r="L822">
        <f t="shared" si="174"/>
        <v>0</v>
      </c>
      <c r="M822">
        <f t="shared" si="175"/>
        <v>0</v>
      </c>
      <c r="N822">
        <f t="shared" si="176"/>
        <v>14</v>
      </c>
      <c r="O822">
        <f t="shared" si="177"/>
        <v>0</v>
      </c>
      <c r="P822">
        <f t="shared" si="178"/>
        <v>3</v>
      </c>
      <c r="Q822">
        <f t="shared" si="179"/>
        <v>0</v>
      </c>
      <c r="R822" t="str">
        <f t="shared" si="180"/>
        <v>00000011</v>
      </c>
      <c r="S822">
        <f t="shared" si="181"/>
        <v>1</v>
      </c>
    </row>
    <row r="823" spans="1:19" x14ac:dyDescent="0.25">
      <c r="A823" t="s">
        <v>618</v>
      </c>
      <c r="B823" s="5" t="str">
        <f>VLOOKUP(I823,KeyValues!$J$2:$K$1401,2)</f>
        <v>Raichu Card</v>
      </c>
      <c r="C823">
        <f t="shared" si="168"/>
        <v>2500</v>
      </c>
      <c r="D823">
        <f t="shared" si="169"/>
        <v>125</v>
      </c>
      <c r="E823">
        <f t="shared" si="170"/>
        <v>15</v>
      </c>
      <c r="F823" s="7" t="str">
        <f>VLOOKUP(E823,KeyValues!$A$2:$B635,2)</f>
        <v>Specific Items</v>
      </c>
      <c r="G823">
        <f t="shared" si="171"/>
        <v>27</v>
      </c>
      <c r="H823" s="7" t="str">
        <f>VLOOKUP($G823,KeyValues!$S$2:$T$64,2)</f>
        <v>Tag</v>
      </c>
      <c r="I823">
        <f t="shared" si="172"/>
        <v>619</v>
      </c>
      <c r="J823">
        <f t="shared" si="173"/>
        <v>0</v>
      </c>
      <c r="K823" s="8">
        <f>IF(OR($E823=9,$E823=5),VLOOKUP(J823,KeyValues!$D$2:$E$562,2),IF(AND($E823=14,NOT(VLOOKUP(J823,KeyValues!$D$2:$E$562,2) = 0)),"???",0))</f>
        <v>0</v>
      </c>
      <c r="L823">
        <f t="shared" si="174"/>
        <v>0</v>
      </c>
      <c r="M823">
        <f t="shared" si="175"/>
        <v>0</v>
      </c>
      <c r="N823">
        <f t="shared" si="176"/>
        <v>14</v>
      </c>
      <c r="O823">
        <f t="shared" si="177"/>
        <v>0</v>
      </c>
      <c r="P823">
        <f t="shared" si="178"/>
        <v>3</v>
      </c>
      <c r="Q823">
        <f t="shared" si="179"/>
        <v>0</v>
      </c>
      <c r="R823" t="str">
        <f t="shared" si="180"/>
        <v>00000011</v>
      </c>
      <c r="S823">
        <f t="shared" si="181"/>
        <v>1</v>
      </c>
    </row>
    <row r="824" spans="1:19" x14ac:dyDescent="0.25">
      <c r="A824" t="s">
        <v>630</v>
      </c>
      <c r="B824" s="5" t="str">
        <f>VLOOKUP(I824,KeyValues!$J$2:$K$1401,2)</f>
        <v>Chiko-Card</v>
      </c>
      <c r="C824">
        <f t="shared" si="168"/>
        <v>2500</v>
      </c>
      <c r="D824">
        <f t="shared" si="169"/>
        <v>125</v>
      </c>
      <c r="E824">
        <f t="shared" si="170"/>
        <v>15</v>
      </c>
      <c r="F824" s="7" t="str">
        <f>VLOOKUP(E824,KeyValues!$A$2:$B647,2)</f>
        <v>Specific Items</v>
      </c>
      <c r="G824">
        <f t="shared" si="171"/>
        <v>27</v>
      </c>
      <c r="H824" s="7" t="str">
        <f>VLOOKUP($G824,KeyValues!$S$2:$T$64,2)</f>
        <v>Tag</v>
      </c>
      <c r="I824">
        <f t="shared" si="172"/>
        <v>631</v>
      </c>
      <c r="J824">
        <f t="shared" si="173"/>
        <v>0</v>
      </c>
      <c r="K824" s="8">
        <f>IF(OR($E824=9,$E824=5),VLOOKUP(J824,KeyValues!$D$2:$E$562,2),IF(AND($E824=14,NOT(VLOOKUP(J824,KeyValues!$D$2:$E$562,2) = 0)),"???",0))</f>
        <v>0</v>
      </c>
      <c r="L824">
        <f t="shared" si="174"/>
        <v>0</v>
      </c>
      <c r="M824">
        <f t="shared" si="175"/>
        <v>0</v>
      </c>
      <c r="N824">
        <f t="shared" si="176"/>
        <v>14</v>
      </c>
      <c r="O824">
        <f t="shared" si="177"/>
        <v>0</v>
      </c>
      <c r="P824">
        <f t="shared" si="178"/>
        <v>3</v>
      </c>
      <c r="Q824">
        <f t="shared" si="179"/>
        <v>0</v>
      </c>
      <c r="R824" t="str">
        <f t="shared" si="180"/>
        <v>00000011</v>
      </c>
      <c r="S824">
        <f t="shared" si="181"/>
        <v>1</v>
      </c>
    </row>
    <row r="825" spans="1:19" x14ac:dyDescent="0.25">
      <c r="A825" t="s">
        <v>634</v>
      </c>
      <c r="B825" s="5" t="str">
        <f>VLOOKUP(I825,KeyValues!$J$2:$K$1401,2)</f>
        <v>Bayleef Card</v>
      </c>
      <c r="C825">
        <f t="shared" si="168"/>
        <v>2500</v>
      </c>
      <c r="D825">
        <f t="shared" si="169"/>
        <v>125</v>
      </c>
      <c r="E825">
        <f t="shared" si="170"/>
        <v>15</v>
      </c>
      <c r="F825" s="7" t="str">
        <f>VLOOKUP(E825,KeyValues!$A$2:$B651,2)</f>
        <v>Specific Items</v>
      </c>
      <c r="G825">
        <f t="shared" si="171"/>
        <v>27</v>
      </c>
      <c r="H825" s="7" t="str">
        <f>VLOOKUP($G825,KeyValues!$S$2:$T$64,2)</f>
        <v>Tag</v>
      </c>
      <c r="I825">
        <f t="shared" si="172"/>
        <v>635</v>
      </c>
      <c r="J825">
        <f t="shared" si="173"/>
        <v>0</v>
      </c>
      <c r="K825" s="8">
        <f>IF(OR($E825=9,$E825=5),VLOOKUP(J825,KeyValues!$D$2:$E$562,2),IF(AND($E825=14,NOT(VLOOKUP(J825,KeyValues!$D$2:$E$562,2) = 0)),"???",0))</f>
        <v>0</v>
      </c>
      <c r="L825">
        <f t="shared" si="174"/>
        <v>0</v>
      </c>
      <c r="M825">
        <f t="shared" si="175"/>
        <v>0</v>
      </c>
      <c r="N825">
        <f t="shared" si="176"/>
        <v>14</v>
      </c>
      <c r="O825">
        <f t="shared" si="177"/>
        <v>0</v>
      </c>
      <c r="P825">
        <f t="shared" si="178"/>
        <v>3</v>
      </c>
      <c r="Q825">
        <f t="shared" si="179"/>
        <v>0</v>
      </c>
      <c r="R825" t="str">
        <f t="shared" si="180"/>
        <v>00000011</v>
      </c>
      <c r="S825">
        <f t="shared" si="181"/>
        <v>1</v>
      </c>
    </row>
    <row r="826" spans="1:19" x14ac:dyDescent="0.25">
      <c r="A826" t="s">
        <v>638</v>
      </c>
      <c r="B826" s="5" t="str">
        <f>VLOOKUP(I826,KeyValues!$J$2:$K$1401,2)</f>
        <v>Megani-Card</v>
      </c>
      <c r="C826">
        <f t="shared" si="168"/>
        <v>2500</v>
      </c>
      <c r="D826">
        <f t="shared" si="169"/>
        <v>125</v>
      </c>
      <c r="E826">
        <f t="shared" si="170"/>
        <v>15</v>
      </c>
      <c r="F826" s="7" t="str">
        <f>VLOOKUP(E826,KeyValues!$A$2:$B655,2)</f>
        <v>Specific Items</v>
      </c>
      <c r="G826">
        <f t="shared" si="171"/>
        <v>27</v>
      </c>
      <c r="H826" s="7" t="str">
        <f>VLOOKUP($G826,KeyValues!$S$2:$T$64,2)</f>
        <v>Tag</v>
      </c>
      <c r="I826">
        <f t="shared" si="172"/>
        <v>639</v>
      </c>
      <c r="J826">
        <f t="shared" si="173"/>
        <v>0</v>
      </c>
      <c r="K826" s="8">
        <f>IF(OR($E826=9,$E826=5),VLOOKUP(J826,KeyValues!$D$2:$E$562,2),IF(AND($E826=14,NOT(VLOOKUP(J826,KeyValues!$D$2:$E$562,2) = 0)),"???",0))</f>
        <v>0</v>
      </c>
      <c r="L826">
        <f t="shared" si="174"/>
        <v>0</v>
      </c>
      <c r="M826">
        <f t="shared" si="175"/>
        <v>0</v>
      </c>
      <c r="N826">
        <f t="shared" si="176"/>
        <v>14</v>
      </c>
      <c r="O826">
        <f t="shared" si="177"/>
        <v>0</v>
      </c>
      <c r="P826">
        <f t="shared" si="178"/>
        <v>3</v>
      </c>
      <c r="Q826">
        <f t="shared" si="179"/>
        <v>0</v>
      </c>
      <c r="R826" t="str">
        <f t="shared" si="180"/>
        <v>00000011</v>
      </c>
      <c r="S826">
        <f t="shared" si="181"/>
        <v>1</v>
      </c>
    </row>
    <row r="827" spans="1:19" x14ac:dyDescent="0.25">
      <c r="A827" t="s">
        <v>646</v>
      </c>
      <c r="B827" s="5" t="str">
        <f>VLOOKUP(I827,KeyValues!$J$2:$K$1401,2)</f>
        <v>Quila-Card</v>
      </c>
      <c r="C827">
        <f t="shared" si="168"/>
        <v>2500</v>
      </c>
      <c r="D827">
        <f t="shared" si="169"/>
        <v>125</v>
      </c>
      <c r="E827">
        <f t="shared" si="170"/>
        <v>15</v>
      </c>
      <c r="F827" s="7" t="str">
        <f>VLOOKUP(E827,KeyValues!$A$2:$B663,2)</f>
        <v>Specific Items</v>
      </c>
      <c r="G827">
        <f t="shared" si="171"/>
        <v>27</v>
      </c>
      <c r="H827" s="7" t="str">
        <f>VLOOKUP($G827,KeyValues!$S$2:$T$64,2)</f>
        <v>Tag</v>
      </c>
      <c r="I827">
        <f t="shared" si="172"/>
        <v>647</v>
      </c>
      <c r="J827">
        <f t="shared" si="173"/>
        <v>0</v>
      </c>
      <c r="K827" s="8">
        <f>IF(OR($E827=9,$E827=5),VLOOKUP(J827,KeyValues!$D$2:$E$562,2),IF(AND($E827=14,NOT(VLOOKUP(J827,KeyValues!$D$2:$E$562,2) = 0)),"???",0))</f>
        <v>0</v>
      </c>
      <c r="L827">
        <f t="shared" si="174"/>
        <v>0</v>
      </c>
      <c r="M827">
        <f t="shared" si="175"/>
        <v>0</v>
      </c>
      <c r="N827">
        <f t="shared" si="176"/>
        <v>14</v>
      </c>
      <c r="O827">
        <f t="shared" si="177"/>
        <v>0</v>
      </c>
      <c r="P827">
        <f t="shared" si="178"/>
        <v>3</v>
      </c>
      <c r="Q827">
        <f t="shared" si="179"/>
        <v>0</v>
      </c>
      <c r="R827" t="str">
        <f t="shared" si="180"/>
        <v>00000011</v>
      </c>
      <c r="S827">
        <f t="shared" si="181"/>
        <v>1</v>
      </c>
    </row>
    <row r="828" spans="1:19" x14ac:dyDescent="0.25">
      <c r="A828" t="s">
        <v>658</v>
      </c>
      <c r="B828" s="5" t="str">
        <f>VLOOKUP(I828,KeyValues!$J$2:$K$1401,2)</f>
        <v>Croco-Card</v>
      </c>
      <c r="C828">
        <f t="shared" si="168"/>
        <v>2500</v>
      </c>
      <c r="D828">
        <f t="shared" si="169"/>
        <v>125</v>
      </c>
      <c r="E828">
        <f t="shared" si="170"/>
        <v>15</v>
      </c>
      <c r="F828" s="7" t="str">
        <f>VLOOKUP(E828,KeyValues!$A$2:$B675,2)</f>
        <v>Specific Items</v>
      </c>
      <c r="G828">
        <f t="shared" si="171"/>
        <v>27</v>
      </c>
      <c r="H828" s="7" t="str">
        <f>VLOOKUP($G828,KeyValues!$S$2:$T$64,2)</f>
        <v>Tag</v>
      </c>
      <c r="I828">
        <f t="shared" si="172"/>
        <v>659</v>
      </c>
      <c r="J828">
        <f t="shared" si="173"/>
        <v>0</v>
      </c>
      <c r="K828" s="8">
        <f>IF(OR($E828=9,$E828=5),VLOOKUP(J828,KeyValues!$D$2:$E$562,2),IF(AND($E828=14,NOT(VLOOKUP(J828,KeyValues!$D$2:$E$562,2) = 0)),"???",0))</f>
        <v>0</v>
      </c>
      <c r="L828">
        <f t="shared" si="174"/>
        <v>0</v>
      </c>
      <c r="M828">
        <f t="shared" si="175"/>
        <v>0</v>
      </c>
      <c r="N828">
        <f t="shared" si="176"/>
        <v>14</v>
      </c>
      <c r="O828">
        <f t="shared" si="177"/>
        <v>0</v>
      </c>
      <c r="P828">
        <f t="shared" si="178"/>
        <v>3</v>
      </c>
      <c r="Q828">
        <f t="shared" si="179"/>
        <v>0</v>
      </c>
      <c r="R828" t="str">
        <f t="shared" si="180"/>
        <v>00000011</v>
      </c>
      <c r="S828">
        <f t="shared" si="181"/>
        <v>1</v>
      </c>
    </row>
    <row r="829" spans="1:19" x14ac:dyDescent="0.25">
      <c r="A829" t="s">
        <v>666</v>
      </c>
      <c r="B829" s="5" t="str">
        <f>VLOOKUP(I829,KeyValues!$J$2:$K$1401,2)</f>
        <v>Treeck-Card</v>
      </c>
      <c r="C829">
        <f t="shared" si="168"/>
        <v>2500</v>
      </c>
      <c r="D829">
        <f t="shared" si="169"/>
        <v>125</v>
      </c>
      <c r="E829">
        <f t="shared" si="170"/>
        <v>15</v>
      </c>
      <c r="F829" s="7" t="str">
        <f>VLOOKUP(E829,KeyValues!$A$2:$B683,2)</f>
        <v>Specific Items</v>
      </c>
      <c r="G829">
        <f t="shared" si="171"/>
        <v>27</v>
      </c>
      <c r="H829" s="7" t="str">
        <f>VLOOKUP($G829,KeyValues!$S$2:$T$64,2)</f>
        <v>Tag</v>
      </c>
      <c r="I829">
        <f t="shared" si="172"/>
        <v>667</v>
      </c>
      <c r="J829">
        <f t="shared" si="173"/>
        <v>0</v>
      </c>
      <c r="K829" s="8">
        <f>IF(OR($E829=9,$E829=5),VLOOKUP(J829,KeyValues!$D$2:$E$562,2),IF(AND($E829=14,NOT(VLOOKUP(J829,KeyValues!$D$2:$E$562,2) = 0)),"???",0))</f>
        <v>0</v>
      </c>
      <c r="L829">
        <f t="shared" si="174"/>
        <v>0</v>
      </c>
      <c r="M829">
        <f t="shared" si="175"/>
        <v>0</v>
      </c>
      <c r="N829">
        <f t="shared" si="176"/>
        <v>14</v>
      </c>
      <c r="O829">
        <f t="shared" si="177"/>
        <v>0</v>
      </c>
      <c r="P829">
        <f t="shared" si="178"/>
        <v>3</v>
      </c>
      <c r="Q829">
        <f t="shared" si="179"/>
        <v>0</v>
      </c>
      <c r="R829" t="str">
        <f t="shared" si="180"/>
        <v>00000011</v>
      </c>
      <c r="S829">
        <f t="shared" si="181"/>
        <v>1</v>
      </c>
    </row>
    <row r="830" spans="1:19" x14ac:dyDescent="0.25">
      <c r="A830" t="s">
        <v>670</v>
      </c>
      <c r="B830" s="5" t="str">
        <f>VLOOKUP(I830,KeyValues!$J$2:$K$1401,2)</f>
        <v>Grovy-Card</v>
      </c>
      <c r="C830">
        <f t="shared" si="168"/>
        <v>2500</v>
      </c>
      <c r="D830">
        <f t="shared" si="169"/>
        <v>125</v>
      </c>
      <c r="E830">
        <f t="shared" si="170"/>
        <v>15</v>
      </c>
      <c r="F830" s="7" t="str">
        <f>VLOOKUP(E830,KeyValues!$A$2:$B687,2)</f>
        <v>Specific Items</v>
      </c>
      <c r="G830">
        <f t="shared" si="171"/>
        <v>27</v>
      </c>
      <c r="H830" s="7" t="str">
        <f>VLOOKUP($G830,KeyValues!$S$2:$T$64,2)</f>
        <v>Tag</v>
      </c>
      <c r="I830">
        <f t="shared" si="172"/>
        <v>671</v>
      </c>
      <c r="J830">
        <f t="shared" si="173"/>
        <v>0</v>
      </c>
      <c r="K830" s="8">
        <f>IF(OR($E830=9,$E830=5),VLOOKUP(J830,KeyValues!$D$2:$E$562,2),IF(AND($E830=14,NOT(VLOOKUP(J830,KeyValues!$D$2:$E$562,2) = 0)),"???",0))</f>
        <v>0</v>
      </c>
      <c r="L830">
        <f t="shared" si="174"/>
        <v>0</v>
      </c>
      <c r="M830">
        <f t="shared" si="175"/>
        <v>0</v>
      </c>
      <c r="N830">
        <f t="shared" si="176"/>
        <v>14</v>
      </c>
      <c r="O830">
        <f t="shared" si="177"/>
        <v>0</v>
      </c>
      <c r="P830">
        <f t="shared" si="178"/>
        <v>3</v>
      </c>
      <c r="Q830">
        <f t="shared" si="179"/>
        <v>0</v>
      </c>
      <c r="R830" t="str">
        <f t="shared" si="180"/>
        <v>00000011</v>
      </c>
      <c r="S830">
        <f t="shared" si="181"/>
        <v>1</v>
      </c>
    </row>
    <row r="831" spans="1:19" x14ac:dyDescent="0.25">
      <c r="A831" t="s">
        <v>674</v>
      </c>
      <c r="B831" s="5" t="str">
        <f>VLOOKUP(I831,KeyValues!$J$2:$K$1401,2)</f>
        <v>Scept-Card</v>
      </c>
      <c r="C831">
        <f t="shared" si="168"/>
        <v>2500</v>
      </c>
      <c r="D831">
        <f t="shared" si="169"/>
        <v>125</v>
      </c>
      <c r="E831">
        <f t="shared" si="170"/>
        <v>15</v>
      </c>
      <c r="F831" s="7" t="str">
        <f>VLOOKUP(E831,KeyValues!$A$2:$B691,2)</f>
        <v>Specific Items</v>
      </c>
      <c r="G831">
        <f t="shared" si="171"/>
        <v>27</v>
      </c>
      <c r="H831" s="7" t="str">
        <f>VLOOKUP($G831,KeyValues!$S$2:$T$64,2)</f>
        <v>Tag</v>
      </c>
      <c r="I831">
        <f t="shared" si="172"/>
        <v>675</v>
      </c>
      <c r="J831">
        <f t="shared" si="173"/>
        <v>0</v>
      </c>
      <c r="K831" s="8">
        <f>IF(OR($E831=9,$E831=5),VLOOKUP(J831,KeyValues!$D$2:$E$562,2),IF(AND($E831=14,NOT(VLOOKUP(J831,KeyValues!$D$2:$E$562,2) = 0)),"???",0))</f>
        <v>0</v>
      </c>
      <c r="L831">
        <f t="shared" si="174"/>
        <v>0</v>
      </c>
      <c r="M831">
        <f t="shared" si="175"/>
        <v>0</v>
      </c>
      <c r="N831">
        <f t="shared" si="176"/>
        <v>14</v>
      </c>
      <c r="O831">
        <f t="shared" si="177"/>
        <v>0</v>
      </c>
      <c r="P831">
        <f t="shared" si="178"/>
        <v>3</v>
      </c>
      <c r="Q831">
        <f t="shared" si="179"/>
        <v>0</v>
      </c>
      <c r="R831" t="str">
        <f t="shared" si="180"/>
        <v>00000011</v>
      </c>
      <c r="S831">
        <f t="shared" si="181"/>
        <v>1</v>
      </c>
    </row>
    <row r="832" spans="1:19" x14ac:dyDescent="0.25">
      <c r="A832" t="s">
        <v>678</v>
      </c>
      <c r="B832" s="5" t="str">
        <f>VLOOKUP(I832,KeyValues!$J$2:$K$1401,2)</f>
        <v>Torchic Card</v>
      </c>
      <c r="C832">
        <f t="shared" si="168"/>
        <v>2500</v>
      </c>
      <c r="D832">
        <f t="shared" si="169"/>
        <v>125</v>
      </c>
      <c r="E832">
        <f t="shared" si="170"/>
        <v>15</v>
      </c>
      <c r="F832" s="7" t="str">
        <f>VLOOKUP(E832,KeyValues!$A$2:$B695,2)</f>
        <v>Specific Items</v>
      </c>
      <c r="G832">
        <f t="shared" si="171"/>
        <v>27</v>
      </c>
      <c r="H832" s="7" t="str">
        <f>VLOOKUP($G832,KeyValues!$S$2:$T$64,2)</f>
        <v>Tag</v>
      </c>
      <c r="I832">
        <f t="shared" si="172"/>
        <v>679</v>
      </c>
      <c r="J832">
        <f t="shared" si="173"/>
        <v>0</v>
      </c>
      <c r="K832" s="8">
        <f>IF(OR($E832=9,$E832=5),VLOOKUP(J832,KeyValues!$D$2:$E$562,2),IF(AND($E832=14,NOT(VLOOKUP(J832,KeyValues!$D$2:$E$562,2) = 0)),"???",0))</f>
        <v>0</v>
      </c>
      <c r="L832">
        <f t="shared" si="174"/>
        <v>0</v>
      </c>
      <c r="M832">
        <f t="shared" si="175"/>
        <v>0</v>
      </c>
      <c r="N832">
        <f t="shared" si="176"/>
        <v>14</v>
      </c>
      <c r="O832">
        <f t="shared" si="177"/>
        <v>0</v>
      </c>
      <c r="P832">
        <f t="shared" si="178"/>
        <v>3</v>
      </c>
      <c r="Q832">
        <f t="shared" si="179"/>
        <v>0</v>
      </c>
      <c r="R832" t="str">
        <f t="shared" si="180"/>
        <v>00000011</v>
      </c>
      <c r="S832">
        <f t="shared" si="181"/>
        <v>1</v>
      </c>
    </row>
    <row r="833" spans="1:19" x14ac:dyDescent="0.25">
      <c r="A833" t="s">
        <v>686</v>
      </c>
      <c r="B833" s="5" t="str">
        <f>VLOOKUP(I833,KeyValues!$J$2:$K$1401,2)</f>
        <v>Blazi-Card</v>
      </c>
      <c r="C833">
        <f t="shared" si="168"/>
        <v>2500</v>
      </c>
      <c r="D833">
        <f t="shared" si="169"/>
        <v>125</v>
      </c>
      <c r="E833">
        <f t="shared" si="170"/>
        <v>15</v>
      </c>
      <c r="F833" s="7" t="str">
        <f>VLOOKUP(E833,KeyValues!$A$2:$B703,2)</f>
        <v>Specific Items</v>
      </c>
      <c r="G833">
        <f t="shared" si="171"/>
        <v>27</v>
      </c>
      <c r="H833" s="7" t="str">
        <f>VLOOKUP($G833,KeyValues!$S$2:$T$64,2)</f>
        <v>Tag</v>
      </c>
      <c r="I833">
        <f t="shared" si="172"/>
        <v>687</v>
      </c>
      <c r="J833">
        <f t="shared" si="173"/>
        <v>0</v>
      </c>
      <c r="K833" s="8">
        <f>IF(OR($E833=9,$E833=5),VLOOKUP(J833,KeyValues!$D$2:$E$562,2),IF(AND($E833=14,NOT(VLOOKUP(J833,KeyValues!$D$2:$E$562,2) = 0)),"???",0))</f>
        <v>0</v>
      </c>
      <c r="L833">
        <f t="shared" si="174"/>
        <v>0</v>
      </c>
      <c r="M833">
        <f t="shared" si="175"/>
        <v>0</v>
      </c>
      <c r="N833">
        <f t="shared" si="176"/>
        <v>14</v>
      </c>
      <c r="O833">
        <f t="shared" si="177"/>
        <v>0</v>
      </c>
      <c r="P833">
        <f t="shared" si="178"/>
        <v>3</v>
      </c>
      <c r="Q833">
        <f t="shared" si="179"/>
        <v>0</v>
      </c>
      <c r="R833" t="str">
        <f t="shared" si="180"/>
        <v>00000011</v>
      </c>
      <c r="S833">
        <f t="shared" si="181"/>
        <v>1</v>
      </c>
    </row>
    <row r="834" spans="1:19" x14ac:dyDescent="0.25">
      <c r="A834" t="s">
        <v>690</v>
      </c>
      <c r="B834" s="5" t="str">
        <f>VLOOKUP(I834,KeyValues!$J$2:$K$1401,2)</f>
        <v>Mudkip Card</v>
      </c>
      <c r="C834">
        <f t="shared" ref="C834:C897" si="182">HEX2DEC(MID($A834,4,2)&amp;MID($A834,1,2))</f>
        <v>2500</v>
      </c>
      <c r="D834">
        <f t="shared" ref="D834:D897" si="183">HEX2DEC(MID($A834,10,2)&amp;MID($A834,7,2))</f>
        <v>125</v>
      </c>
      <c r="E834">
        <f t="shared" ref="E834:E897" si="184">HEX2DEC(MID($A834,13,2))</f>
        <v>15</v>
      </c>
      <c r="F834" s="7" t="str">
        <f>VLOOKUP(E834,KeyValues!$A$2:$B707,2)</f>
        <v>Specific Items</v>
      </c>
      <c r="G834">
        <f t="shared" ref="G834:G897" si="185">HEX2DEC(MID($A834,16,2))</f>
        <v>27</v>
      </c>
      <c r="H834" s="7" t="str">
        <f>VLOOKUP($G834,KeyValues!$S$2:$T$64,2)</f>
        <v>Tag</v>
      </c>
      <c r="I834">
        <f t="shared" ref="I834:I897" si="186">HEX2DEC(MID($A834,22,2)&amp;MID($A834,19,2))</f>
        <v>691</v>
      </c>
      <c r="J834">
        <f t="shared" ref="J834:J897" si="187">HEX2DEC(MID($A834,28,2)&amp;MID($A834,25,2))</f>
        <v>0</v>
      </c>
      <c r="K834" s="8">
        <f>IF(OR($E834=9,$E834=5),VLOOKUP(J834,KeyValues!$D$2:$E$562,2),IF(AND($E834=14,NOT(VLOOKUP(J834,KeyValues!$D$2:$E$562,2) = 0)),"???",0))</f>
        <v>0</v>
      </c>
      <c r="L834">
        <f t="shared" ref="L834:L897" si="188">HEX2DEC(MID($A834,31,2))</f>
        <v>0</v>
      </c>
      <c r="M834">
        <f t="shared" ref="M834:M897" si="189">HEX2DEC(MID($A834,34,2))</f>
        <v>0</v>
      </c>
      <c r="N834">
        <f t="shared" ref="N834:N897" si="190">HEX2DEC(MID($A834,37,2))</f>
        <v>14</v>
      </c>
      <c r="O834">
        <f t="shared" ref="O834:O897" si="191">HEX2DEC(MID($A834,40,2))</f>
        <v>0</v>
      </c>
      <c r="P834">
        <f t="shared" ref="P834:P897" si="192">HEX2DEC(MID($A834,43,2))</f>
        <v>3</v>
      </c>
      <c r="Q834">
        <f t="shared" ref="Q834:Q897" si="193">HEX2DEC(MID($A834,46,2))</f>
        <v>0</v>
      </c>
      <c r="R834" t="str">
        <f t="shared" ref="R834:R897" si="194">DEC2BIN(P834,8)</f>
        <v>00000011</v>
      </c>
      <c r="S834">
        <f t="shared" ref="S834:S897" si="195">VALUE(RIGHT(R834,1))</f>
        <v>1</v>
      </c>
    </row>
    <row r="835" spans="1:19" x14ac:dyDescent="0.25">
      <c r="A835" t="s">
        <v>694</v>
      </c>
      <c r="B835" s="5" t="str">
        <f>VLOOKUP(I835,KeyValues!$J$2:$K$1401,2)</f>
        <v>Marsh-Card</v>
      </c>
      <c r="C835">
        <f t="shared" si="182"/>
        <v>2500</v>
      </c>
      <c r="D835">
        <f t="shared" si="183"/>
        <v>125</v>
      </c>
      <c r="E835">
        <f t="shared" si="184"/>
        <v>15</v>
      </c>
      <c r="F835" s="7" t="str">
        <f>VLOOKUP(E835,KeyValues!$A$2:$B711,2)</f>
        <v>Specific Items</v>
      </c>
      <c r="G835">
        <f t="shared" si="185"/>
        <v>27</v>
      </c>
      <c r="H835" s="7" t="str">
        <f>VLOOKUP($G835,KeyValues!$S$2:$T$64,2)</f>
        <v>Tag</v>
      </c>
      <c r="I835">
        <f t="shared" si="186"/>
        <v>695</v>
      </c>
      <c r="J835">
        <f t="shared" si="187"/>
        <v>0</v>
      </c>
      <c r="K835" s="8">
        <f>IF(OR($E835=9,$E835=5),VLOOKUP(J835,KeyValues!$D$2:$E$562,2),IF(AND($E835=14,NOT(VLOOKUP(J835,KeyValues!$D$2:$E$562,2) = 0)),"???",0))</f>
        <v>0</v>
      </c>
      <c r="L835">
        <f t="shared" si="188"/>
        <v>0</v>
      </c>
      <c r="M835">
        <f t="shared" si="189"/>
        <v>0</v>
      </c>
      <c r="N835">
        <f t="shared" si="190"/>
        <v>14</v>
      </c>
      <c r="O835">
        <f t="shared" si="191"/>
        <v>0</v>
      </c>
      <c r="P835">
        <f t="shared" si="192"/>
        <v>3</v>
      </c>
      <c r="Q835">
        <f t="shared" si="193"/>
        <v>0</v>
      </c>
      <c r="R835" t="str">
        <f t="shared" si="194"/>
        <v>00000011</v>
      </c>
      <c r="S835">
        <f t="shared" si="195"/>
        <v>1</v>
      </c>
    </row>
    <row r="836" spans="1:19" x14ac:dyDescent="0.25">
      <c r="A836" t="s">
        <v>698</v>
      </c>
      <c r="B836" s="5" t="str">
        <f>VLOOKUP(I836,KeyValues!$J$2:$K$1401,2)</f>
        <v>Swamp-Card</v>
      </c>
      <c r="C836">
        <f t="shared" si="182"/>
        <v>2500</v>
      </c>
      <c r="D836">
        <f t="shared" si="183"/>
        <v>125</v>
      </c>
      <c r="E836">
        <f t="shared" si="184"/>
        <v>15</v>
      </c>
      <c r="F836" s="7" t="str">
        <f>VLOOKUP(E836,KeyValues!$A$2:$B715,2)</f>
        <v>Specific Items</v>
      </c>
      <c r="G836">
        <f t="shared" si="185"/>
        <v>27</v>
      </c>
      <c r="H836" s="7" t="str">
        <f>VLOOKUP($G836,KeyValues!$S$2:$T$64,2)</f>
        <v>Tag</v>
      </c>
      <c r="I836">
        <f t="shared" si="186"/>
        <v>699</v>
      </c>
      <c r="J836">
        <f t="shared" si="187"/>
        <v>0</v>
      </c>
      <c r="K836" s="8">
        <f>IF(OR($E836=9,$E836=5),VLOOKUP(J836,KeyValues!$D$2:$E$562,2),IF(AND($E836=14,NOT(VLOOKUP(J836,KeyValues!$D$2:$E$562,2) = 0)),"???",0))</f>
        <v>0</v>
      </c>
      <c r="L836">
        <f t="shared" si="188"/>
        <v>0</v>
      </c>
      <c r="M836">
        <f t="shared" si="189"/>
        <v>0</v>
      </c>
      <c r="N836">
        <f t="shared" si="190"/>
        <v>14</v>
      </c>
      <c r="O836">
        <f t="shared" si="191"/>
        <v>0</v>
      </c>
      <c r="P836">
        <f t="shared" si="192"/>
        <v>3</v>
      </c>
      <c r="Q836">
        <f t="shared" si="193"/>
        <v>0</v>
      </c>
      <c r="R836" t="str">
        <f t="shared" si="194"/>
        <v>00000011</v>
      </c>
      <c r="S836">
        <f t="shared" si="195"/>
        <v>1</v>
      </c>
    </row>
    <row r="837" spans="1:19" x14ac:dyDescent="0.25">
      <c r="A837" t="s">
        <v>702</v>
      </c>
      <c r="B837" s="5" t="str">
        <f>VLOOKUP(I837,KeyValues!$J$2:$K$1401,2)</f>
        <v>Skitty Card</v>
      </c>
      <c r="C837">
        <f t="shared" si="182"/>
        <v>2500</v>
      </c>
      <c r="D837">
        <f t="shared" si="183"/>
        <v>125</v>
      </c>
      <c r="E837">
        <f t="shared" si="184"/>
        <v>15</v>
      </c>
      <c r="F837" s="7" t="str">
        <f>VLOOKUP(E837,KeyValues!$A$2:$B719,2)</f>
        <v>Specific Items</v>
      </c>
      <c r="G837">
        <f t="shared" si="185"/>
        <v>27</v>
      </c>
      <c r="H837" s="7" t="str">
        <f>VLOOKUP($G837,KeyValues!$S$2:$T$64,2)</f>
        <v>Tag</v>
      </c>
      <c r="I837">
        <f t="shared" si="186"/>
        <v>703</v>
      </c>
      <c r="J837">
        <f t="shared" si="187"/>
        <v>0</v>
      </c>
      <c r="K837" s="8">
        <f>IF(OR($E837=9,$E837=5),VLOOKUP(J837,KeyValues!$D$2:$E$562,2),IF(AND($E837=14,NOT(VLOOKUP(J837,KeyValues!$D$2:$E$562,2) = 0)),"???",0))</f>
        <v>0</v>
      </c>
      <c r="L837">
        <f t="shared" si="188"/>
        <v>0</v>
      </c>
      <c r="M837">
        <f t="shared" si="189"/>
        <v>0</v>
      </c>
      <c r="N837">
        <f t="shared" si="190"/>
        <v>14</v>
      </c>
      <c r="O837">
        <f t="shared" si="191"/>
        <v>0</v>
      </c>
      <c r="P837">
        <f t="shared" si="192"/>
        <v>3</v>
      </c>
      <c r="Q837">
        <f t="shared" si="193"/>
        <v>0</v>
      </c>
      <c r="R837" t="str">
        <f t="shared" si="194"/>
        <v>00000011</v>
      </c>
      <c r="S837">
        <f t="shared" si="195"/>
        <v>1</v>
      </c>
    </row>
    <row r="838" spans="1:19" x14ac:dyDescent="0.25">
      <c r="A838" t="s">
        <v>710</v>
      </c>
      <c r="B838" s="5" t="str">
        <f>VLOOKUP(I838,KeyValues!$J$2:$K$1401,2)</f>
        <v>Turtwig Card</v>
      </c>
      <c r="C838">
        <f t="shared" si="182"/>
        <v>2500</v>
      </c>
      <c r="D838">
        <f t="shared" si="183"/>
        <v>125</v>
      </c>
      <c r="E838">
        <f t="shared" si="184"/>
        <v>15</v>
      </c>
      <c r="F838" s="7" t="str">
        <f>VLOOKUP(E838,KeyValues!$A$2:$B727,2)</f>
        <v>Specific Items</v>
      </c>
      <c r="G838">
        <f t="shared" si="185"/>
        <v>27</v>
      </c>
      <c r="H838" s="7" t="str">
        <f>VLOOKUP($G838,KeyValues!$S$2:$T$64,2)</f>
        <v>Tag</v>
      </c>
      <c r="I838">
        <f t="shared" si="186"/>
        <v>711</v>
      </c>
      <c r="J838">
        <f t="shared" si="187"/>
        <v>0</v>
      </c>
      <c r="K838" s="8">
        <f>IF(OR($E838=9,$E838=5),VLOOKUP(J838,KeyValues!$D$2:$E$562,2),IF(AND($E838=14,NOT(VLOOKUP(J838,KeyValues!$D$2:$E$562,2) = 0)),"???",0))</f>
        <v>0</v>
      </c>
      <c r="L838">
        <f t="shared" si="188"/>
        <v>0</v>
      </c>
      <c r="M838">
        <f t="shared" si="189"/>
        <v>0</v>
      </c>
      <c r="N838">
        <f t="shared" si="190"/>
        <v>14</v>
      </c>
      <c r="O838">
        <f t="shared" si="191"/>
        <v>0</v>
      </c>
      <c r="P838">
        <f t="shared" si="192"/>
        <v>3</v>
      </c>
      <c r="Q838">
        <f t="shared" si="193"/>
        <v>0</v>
      </c>
      <c r="R838" t="str">
        <f t="shared" si="194"/>
        <v>00000011</v>
      </c>
      <c r="S838">
        <f t="shared" si="195"/>
        <v>1</v>
      </c>
    </row>
    <row r="839" spans="1:19" x14ac:dyDescent="0.25">
      <c r="A839" t="s">
        <v>734</v>
      </c>
      <c r="B839" s="5" t="str">
        <f>VLOOKUP(I839,KeyValues!$J$2:$K$1401,2)</f>
        <v>Piplup Card</v>
      </c>
      <c r="C839">
        <f t="shared" si="182"/>
        <v>2500</v>
      </c>
      <c r="D839">
        <f t="shared" si="183"/>
        <v>125</v>
      </c>
      <c r="E839">
        <f t="shared" si="184"/>
        <v>15</v>
      </c>
      <c r="F839" s="7" t="str">
        <f>VLOOKUP(E839,KeyValues!$A$2:$B751,2)</f>
        <v>Specific Items</v>
      </c>
      <c r="G839">
        <f t="shared" si="185"/>
        <v>27</v>
      </c>
      <c r="H839" s="7" t="str">
        <f>VLOOKUP($G839,KeyValues!$S$2:$T$64,2)</f>
        <v>Tag</v>
      </c>
      <c r="I839">
        <f t="shared" si="186"/>
        <v>735</v>
      </c>
      <c r="J839">
        <f t="shared" si="187"/>
        <v>0</v>
      </c>
      <c r="K839" s="8">
        <f>IF(OR($E839=9,$E839=5),VLOOKUP(J839,KeyValues!$D$2:$E$562,2),IF(AND($E839=14,NOT(VLOOKUP(J839,KeyValues!$D$2:$E$562,2) = 0)),"???",0))</f>
        <v>0</v>
      </c>
      <c r="L839">
        <f t="shared" si="188"/>
        <v>0</v>
      </c>
      <c r="M839">
        <f t="shared" si="189"/>
        <v>0</v>
      </c>
      <c r="N839">
        <f t="shared" si="190"/>
        <v>14</v>
      </c>
      <c r="O839">
        <f t="shared" si="191"/>
        <v>0</v>
      </c>
      <c r="P839">
        <f t="shared" si="192"/>
        <v>3</v>
      </c>
      <c r="Q839">
        <f t="shared" si="193"/>
        <v>0</v>
      </c>
      <c r="R839" t="str">
        <f t="shared" si="194"/>
        <v>00000011</v>
      </c>
      <c r="S839">
        <f t="shared" si="195"/>
        <v>1</v>
      </c>
    </row>
    <row r="840" spans="1:19" x14ac:dyDescent="0.25">
      <c r="A840" t="s">
        <v>738</v>
      </c>
      <c r="B840" s="5" t="str">
        <f>VLOOKUP(I840,KeyValues!$J$2:$K$1401,2)</f>
        <v>Prin-Card</v>
      </c>
      <c r="C840">
        <f t="shared" si="182"/>
        <v>2500</v>
      </c>
      <c r="D840">
        <f t="shared" si="183"/>
        <v>125</v>
      </c>
      <c r="E840">
        <f t="shared" si="184"/>
        <v>15</v>
      </c>
      <c r="F840" s="7" t="str">
        <f>VLOOKUP(E840,KeyValues!$A$2:$B755,2)</f>
        <v>Specific Items</v>
      </c>
      <c r="G840">
        <f t="shared" si="185"/>
        <v>27</v>
      </c>
      <c r="H840" s="7" t="str">
        <f>VLOOKUP($G840,KeyValues!$S$2:$T$64,2)</f>
        <v>Tag</v>
      </c>
      <c r="I840">
        <f t="shared" si="186"/>
        <v>739</v>
      </c>
      <c r="J840">
        <f t="shared" si="187"/>
        <v>0</v>
      </c>
      <c r="K840" s="8">
        <f>IF(OR($E840=9,$E840=5),VLOOKUP(J840,KeyValues!$D$2:$E$562,2),IF(AND($E840=14,NOT(VLOOKUP(J840,KeyValues!$D$2:$E$562,2) = 0)),"???",0))</f>
        <v>0</v>
      </c>
      <c r="L840">
        <f t="shared" si="188"/>
        <v>0</v>
      </c>
      <c r="M840">
        <f t="shared" si="189"/>
        <v>0</v>
      </c>
      <c r="N840">
        <f t="shared" si="190"/>
        <v>14</v>
      </c>
      <c r="O840">
        <f t="shared" si="191"/>
        <v>0</v>
      </c>
      <c r="P840">
        <f t="shared" si="192"/>
        <v>3</v>
      </c>
      <c r="Q840">
        <f t="shared" si="193"/>
        <v>0</v>
      </c>
      <c r="R840" t="str">
        <f t="shared" si="194"/>
        <v>00000011</v>
      </c>
      <c r="S840">
        <f t="shared" si="195"/>
        <v>1</v>
      </c>
    </row>
    <row r="841" spans="1:19" x14ac:dyDescent="0.25">
      <c r="A841" t="s">
        <v>754</v>
      </c>
      <c r="B841" s="5" t="str">
        <f>VLOOKUP(I841,KeyValues!$J$2:$K$1401,2)</f>
        <v>Scyther Card</v>
      </c>
      <c r="C841">
        <f t="shared" si="182"/>
        <v>2500</v>
      </c>
      <c r="D841">
        <f t="shared" si="183"/>
        <v>125</v>
      </c>
      <c r="E841">
        <f t="shared" si="184"/>
        <v>15</v>
      </c>
      <c r="F841" s="7" t="str">
        <f>VLOOKUP(E841,KeyValues!$A$2:$B771,2)</f>
        <v>Specific Items</v>
      </c>
      <c r="G841">
        <f t="shared" si="185"/>
        <v>27</v>
      </c>
      <c r="H841" s="7" t="str">
        <f>VLOOKUP($G841,KeyValues!$S$2:$T$64,2)</f>
        <v>Tag</v>
      </c>
      <c r="I841">
        <f t="shared" si="186"/>
        <v>755</v>
      </c>
      <c r="J841">
        <f t="shared" si="187"/>
        <v>0</v>
      </c>
      <c r="K841" s="8">
        <f>IF(OR($E841=9,$E841=5),VLOOKUP(J841,KeyValues!$D$2:$E$562,2),IF(AND($E841=14,NOT(VLOOKUP(J841,KeyValues!$D$2:$E$562,2) = 0)),"???",0))</f>
        <v>0</v>
      </c>
      <c r="L841">
        <f t="shared" si="188"/>
        <v>0</v>
      </c>
      <c r="M841">
        <f t="shared" si="189"/>
        <v>0</v>
      </c>
      <c r="N841">
        <f t="shared" si="190"/>
        <v>14</v>
      </c>
      <c r="O841">
        <f t="shared" si="191"/>
        <v>0</v>
      </c>
      <c r="P841">
        <f t="shared" si="192"/>
        <v>3</v>
      </c>
      <c r="Q841">
        <f t="shared" si="193"/>
        <v>0</v>
      </c>
      <c r="R841" t="str">
        <f t="shared" si="194"/>
        <v>00000011</v>
      </c>
      <c r="S841">
        <f t="shared" si="195"/>
        <v>1</v>
      </c>
    </row>
    <row r="842" spans="1:19" x14ac:dyDescent="0.25">
      <c r="A842" t="s">
        <v>758</v>
      </c>
      <c r="B842" s="5" t="str">
        <f>VLOOKUP(I842,KeyValues!$J$2:$K$1401,2)</f>
        <v>Scizor Card</v>
      </c>
      <c r="C842">
        <f t="shared" si="182"/>
        <v>2500</v>
      </c>
      <c r="D842">
        <f t="shared" si="183"/>
        <v>125</v>
      </c>
      <c r="E842">
        <f t="shared" si="184"/>
        <v>15</v>
      </c>
      <c r="F842" s="7" t="str">
        <f>VLOOKUP(E842,KeyValues!$A$2:$B775,2)</f>
        <v>Specific Items</v>
      </c>
      <c r="G842">
        <f t="shared" si="185"/>
        <v>27</v>
      </c>
      <c r="H842" s="7" t="str">
        <f>VLOOKUP($G842,KeyValues!$S$2:$T$64,2)</f>
        <v>Tag</v>
      </c>
      <c r="I842">
        <f t="shared" si="186"/>
        <v>759</v>
      </c>
      <c r="J842">
        <f t="shared" si="187"/>
        <v>0</v>
      </c>
      <c r="K842" s="8">
        <f>IF(OR($E842=9,$E842=5),VLOOKUP(J842,KeyValues!$D$2:$E$562,2),IF(AND($E842=14,NOT(VLOOKUP(J842,KeyValues!$D$2:$E$562,2) = 0)),"???",0))</f>
        <v>0</v>
      </c>
      <c r="L842">
        <f t="shared" si="188"/>
        <v>0</v>
      </c>
      <c r="M842">
        <f t="shared" si="189"/>
        <v>0</v>
      </c>
      <c r="N842">
        <f t="shared" si="190"/>
        <v>14</v>
      </c>
      <c r="O842">
        <f t="shared" si="191"/>
        <v>0</v>
      </c>
      <c r="P842">
        <f t="shared" si="192"/>
        <v>3</v>
      </c>
      <c r="Q842">
        <f t="shared" si="193"/>
        <v>0</v>
      </c>
      <c r="R842" t="str">
        <f t="shared" si="194"/>
        <v>00000011</v>
      </c>
      <c r="S842">
        <f t="shared" si="195"/>
        <v>1</v>
      </c>
    </row>
    <row r="843" spans="1:19" x14ac:dyDescent="0.25">
      <c r="A843" t="s">
        <v>762</v>
      </c>
      <c r="B843" s="5" t="str">
        <f>VLOOKUP(I843,KeyValues!$J$2:$K$1401,2)</f>
        <v>Lapras Card</v>
      </c>
      <c r="C843">
        <f t="shared" si="182"/>
        <v>2500</v>
      </c>
      <c r="D843">
        <f t="shared" si="183"/>
        <v>125</v>
      </c>
      <c r="E843">
        <f t="shared" si="184"/>
        <v>15</v>
      </c>
      <c r="F843" s="7" t="str">
        <f>VLOOKUP(E843,KeyValues!$A$2:$B779,2)</f>
        <v>Specific Items</v>
      </c>
      <c r="G843">
        <f t="shared" si="185"/>
        <v>27</v>
      </c>
      <c r="H843" s="7" t="str">
        <f>VLOOKUP($G843,KeyValues!$S$2:$T$64,2)</f>
        <v>Tag</v>
      </c>
      <c r="I843">
        <f t="shared" si="186"/>
        <v>763</v>
      </c>
      <c r="J843">
        <f t="shared" si="187"/>
        <v>0</v>
      </c>
      <c r="K843" s="8">
        <f>IF(OR($E843=9,$E843=5),VLOOKUP(J843,KeyValues!$D$2:$E$562,2),IF(AND($E843=14,NOT(VLOOKUP(J843,KeyValues!$D$2:$E$562,2) = 0)),"???",0))</f>
        <v>0</v>
      </c>
      <c r="L843">
        <f t="shared" si="188"/>
        <v>0</v>
      </c>
      <c r="M843">
        <f t="shared" si="189"/>
        <v>0</v>
      </c>
      <c r="N843">
        <f t="shared" si="190"/>
        <v>14</v>
      </c>
      <c r="O843">
        <f t="shared" si="191"/>
        <v>0</v>
      </c>
      <c r="P843">
        <f t="shared" si="192"/>
        <v>3</v>
      </c>
      <c r="Q843">
        <f t="shared" si="193"/>
        <v>0</v>
      </c>
      <c r="R843" t="str">
        <f t="shared" si="194"/>
        <v>00000011</v>
      </c>
      <c r="S843">
        <f t="shared" si="195"/>
        <v>1</v>
      </c>
    </row>
    <row r="844" spans="1:19" x14ac:dyDescent="0.25">
      <c r="A844" t="s">
        <v>766</v>
      </c>
      <c r="B844" s="5" t="str">
        <f>VLOOKUP(I844,KeyValues!$J$2:$K$1401,2)</f>
        <v>Eevee Card</v>
      </c>
      <c r="C844">
        <f t="shared" si="182"/>
        <v>2500</v>
      </c>
      <c r="D844">
        <f t="shared" si="183"/>
        <v>125</v>
      </c>
      <c r="E844">
        <f t="shared" si="184"/>
        <v>15</v>
      </c>
      <c r="F844" s="7" t="str">
        <f>VLOOKUP(E844,KeyValues!$A$2:$B783,2)</f>
        <v>Specific Items</v>
      </c>
      <c r="G844">
        <f t="shared" si="185"/>
        <v>27</v>
      </c>
      <c r="H844" s="7" t="str">
        <f>VLOOKUP($G844,KeyValues!$S$2:$T$64,2)</f>
        <v>Tag</v>
      </c>
      <c r="I844">
        <f t="shared" si="186"/>
        <v>767</v>
      </c>
      <c r="J844">
        <f t="shared" si="187"/>
        <v>0</v>
      </c>
      <c r="K844" s="8">
        <f>IF(OR($E844=9,$E844=5),VLOOKUP(J844,KeyValues!$D$2:$E$562,2),IF(AND($E844=14,NOT(VLOOKUP(J844,KeyValues!$D$2:$E$562,2) = 0)),"???",0))</f>
        <v>0</v>
      </c>
      <c r="L844">
        <f t="shared" si="188"/>
        <v>0</v>
      </c>
      <c r="M844">
        <f t="shared" si="189"/>
        <v>0</v>
      </c>
      <c r="N844">
        <f t="shared" si="190"/>
        <v>14</v>
      </c>
      <c r="O844">
        <f t="shared" si="191"/>
        <v>0</v>
      </c>
      <c r="P844">
        <f t="shared" si="192"/>
        <v>3</v>
      </c>
      <c r="Q844">
        <f t="shared" si="193"/>
        <v>0</v>
      </c>
      <c r="R844" t="str">
        <f t="shared" si="194"/>
        <v>00000011</v>
      </c>
      <c r="S844">
        <f t="shared" si="195"/>
        <v>1</v>
      </c>
    </row>
    <row r="845" spans="1:19" x14ac:dyDescent="0.25">
      <c r="A845" t="s">
        <v>770</v>
      </c>
      <c r="B845" s="5" t="str">
        <f>VLOOKUP(I845,KeyValues!$J$2:$K$1401,2)</f>
        <v>Cleffa Card</v>
      </c>
      <c r="C845">
        <f t="shared" si="182"/>
        <v>2500</v>
      </c>
      <c r="D845">
        <f t="shared" si="183"/>
        <v>125</v>
      </c>
      <c r="E845">
        <f t="shared" si="184"/>
        <v>15</v>
      </c>
      <c r="F845" s="7" t="str">
        <f>VLOOKUP(E845,KeyValues!$A$2:$B787,2)</f>
        <v>Specific Items</v>
      </c>
      <c r="G845">
        <f t="shared" si="185"/>
        <v>27</v>
      </c>
      <c r="H845" s="7" t="str">
        <f>VLOOKUP($G845,KeyValues!$S$2:$T$64,2)</f>
        <v>Tag</v>
      </c>
      <c r="I845">
        <f t="shared" si="186"/>
        <v>771</v>
      </c>
      <c r="J845">
        <f t="shared" si="187"/>
        <v>0</v>
      </c>
      <c r="K845" s="8">
        <f>IF(OR($E845=9,$E845=5),VLOOKUP(J845,KeyValues!$D$2:$E$562,2),IF(AND($E845=14,NOT(VLOOKUP(J845,KeyValues!$D$2:$E$562,2) = 0)),"???",0))</f>
        <v>0</v>
      </c>
      <c r="L845">
        <f t="shared" si="188"/>
        <v>0</v>
      </c>
      <c r="M845">
        <f t="shared" si="189"/>
        <v>0</v>
      </c>
      <c r="N845">
        <f t="shared" si="190"/>
        <v>14</v>
      </c>
      <c r="O845">
        <f t="shared" si="191"/>
        <v>0</v>
      </c>
      <c r="P845">
        <f t="shared" si="192"/>
        <v>3</v>
      </c>
      <c r="Q845">
        <f t="shared" si="193"/>
        <v>0</v>
      </c>
      <c r="R845" t="str">
        <f t="shared" si="194"/>
        <v>00000011</v>
      </c>
      <c r="S845">
        <f t="shared" si="195"/>
        <v>1</v>
      </c>
    </row>
    <row r="846" spans="1:19" x14ac:dyDescent="0.25">
      <c r="A846" t="s">
        <v>778</v>
      </c>
      <c r="B846" s="5" t="str">
        <f>VLOOKUP(I846,KeyValues!$J$2:$K$1401,2)</f>
        <v>Clefa-Card</v>
      </c>
      <c r="C846">
        <f t="shared" si="182"/>
        <v>2500</v>
      </c>
      <c r="D846">
        <f t="shared" si="183"/>
        <v>125</v>
      </c>
      <c r="E846">
        <f t="shared" si="184"/>
        <v>15</v>
      </c>
      <c r="F846" s="7" t="str">
        <f>VLOOKUP(E846,KeyValues!$A$2:$B795,2)</f>
        <v>Specific Items</v>
      </c>
      <c r="G846">
        <f t="shared" si="185"/>
        <v>27</v>
      </c>
      <c r="H846" s="7" t="str">
        <f>VLOOKUP($G846,KeyValues!$S$2:$T$64,2)</f>
        <v>Tag</v>
      </c>
      <c r="I846">
        <f t="shared" si="186"/>
        <v>779</v>
      </c>
      <c r="J846">
        <f t="shared" si="187"/>
        <v>0</v>
      </c>
      <c r="K846" s="8">
        <f>IF(OR($E846=9,$E846=5),VLOOKUP(J846,KeyValues!$D$2:$E$562,2),IF(AND($E846=14,NOT(VLOOKUP(J846,KeyValues!$D$2:$E$562,2) = 0)),"???",0))</f>
        <v>0</v>
      </c>
      <c r="L846">
        <f t="shared" si="188"/>
        <v>0</v>
      </c>
      <c r="M846">
        <f t="shared" si="189"/>
        <v>0</v>
      </c>
      <c r="N846">
        <f t="shared" si="190"/>
        <v>14</v>
      </c>
      <c r="O846">
        <f t="shared" si="191"/>
        <v>0</v>
      </c>
      <c r="P846">
        <f t="shared" si="192"/>
        <v>3</v>
      </c>
      <c r="Q846">
        <f t="shared" si="193"/>
        <v>0</v>
      </c>
      <c r="R846" t="str">
        <f t="shared" si="194"/>
        <v>00000011</v>
      </c>
      <c r="S846">
        <f t="shared" si="195"/>
        <v>1</v>
      </c>
    </row>
    <row r="847" spans="1:19" x14ac:dyDescent="0.25">
      <c r="A847" t="s">
        <v>782</v>
      </c>
      <c r="B847" s="5" t="str">
        <f>VLOOKUP(I847,KeyValues!$J$2:$K$1401,2)</f>
        <v>Iggly-Card</v>
      </c>
      <c r="C847">
        <f t="shared" si="182"/>
        <v>2500</v>
      </c>
      <c r="D847">
        <f t="shared" si="183"/>
        <v>125</v>
      </c>
      <c r="E847">
        <f t="shared" si="184"/>
        <v>15</v>
      </c>
      <c r="F847" s="7" t="str">
        <f>VLOOKUP(E847,KeyValues!$A$2:$B799,2)</f>
        <v>Specific Items</v>
      </c>
      <c r="G847">
        <f t="shared" si="185"/>
        <v>27</v>
      </c>
      <c r="H847" s="7" t="str">
        <f>VLOOKUP($G847,KeyValues!$S$2:$T$64,2)</f>
        <v>Tag</v>
      </c>
      <c r="I847">
        <f t="shared" si="186"/>
        <v>783</v>
      </c>
      <c r="J847">
        <f t="shared" si="187"/>
        <v>0</v>
      </c>
      <c r="K847" s="8">
        <f>IF(OR($E847=9,$E847=5),VLOOKUP(J847,KeyValues!$D$2:$E$562,2),IF(AND($E847=14,NOT(VLOOKUP(J847,KeyValues!$D$2:$E$562,2) = 0)),"???",0))</f>
        <v>0</v>
      </c>
      <c r="L847">
        <f t="shared" si="188"/>
        <v>0</v>
      </c>
      <c r="M847">
        <f t="shared" si="189"/>
        <v>0</v>
      </c>
      <c r="N847">
        <f t="shared" si="190"/>
        <v>14</v>
      </c>
      <c r="O847">
        <f t="shared" si="191"/>
        <v>0</v>
      </c>
      <c r="P847">
        <f t="shared" si="192"/>
        <v>3</v>
      </c>
      <c r="Q847">
        <f t="shared" si="193"/>
        <v>0</v>
      </c>
      <c r="R847" t="str">
        <f t="shared" si="194"/>
        <v>00000011</v>
      </c>
      <c r="S847">
        <f t="shared" si="195"/>
        <v>1</v>
      </c>
    </row>
    <row r="848" spans="1:19" x14ac:dyDescent="0.25">
      <c r="A848" t="s">
        <v>786</v>
      </c>
      <c r="B848" s="5" t="str">
        <f>VLOOKUP(I848,KeyValues!$J$2:$K$1401,2)</f>
        <v>Jiggly-Card</v>
      </c>
      <c r="C848">
        <f t="shared" si="182"/>
        <v>2500</v>
      </c>
      <c r="D848">
        <f t="shared" si="183"/>
        <v>125</v>
      </c>
      <c r="E848">
        <f t="shared" si="184"/>
        <v>15</v>
      </c>
      <c r="F848" s="7" t="str">
        <f>VLOOKUP(E848,KeyValues!$A$2:$B803,2)</f>
        <v>Specific Items</v>
      </c>
      <c r="G848">
        <f t="shared" si="185"/>
        <v>27</v>
      </c>
      <c r="H848" s="7" t="str">
        <f>VLOOKUP($G848,KeyValues!$S$2:$T$64,2)</f>
        <v>Tag</v>
      </c>
      <c r="I848">
        <f t="shared" si="186"/>
        <v>787</v>
      </c>
      <c r="J848">
        <f t="shared" si="187"/>
        <v>0</v>
      </c>
      <c r="K848" s="8">
        <f>IF(OR($E848=9,$E848=5),VLOOKUP(J848,KeyValues!$D$2:$E$562,2),IF(AND($E848=14,NOT(VLOOKUP(J848,KeyValues!$D$2:$E$562,2) = 0)),"???",0))</f>
        <v>0</v>
      </c>
      <c r="L848">
        <f t="shared" si="188"/>
        <v>0</v>
      </c>
      <c r="M848">
        <f t="shared" si="189"/>
        <v>0</v>
      </c>
      <c r="N848">
        <f t="shared" si="190"/>
        <v>14</v>
      </c>
      <c r="O848">
        <f t="shared" si="191"/>
        <v>0</v>
      </c>
      <c r="P848">
        <f t="shared" si="192"/>
        <v>3</v>
      </c>
      <c r="Q848">
        <f t="shared" si="193"/>
        <v>0</v>
      </c>
      <c r="R848" t="str">
        <f t="shared" si="194"/>
        <v>00000011</v>
      </c>
      <c r="S848">
        <f t="shared" si="195"/>
        <v>1</v>
      </c>
    </row>
    <row r="849" spans="1:19" x14ac:dyDescent="0.25">
      <c r="A849" t="s">
        <v>790</v>
      </c>
      <c r="B849" s="5" t="str">
        <f>VLOOKUP(I849,KeyValues!$J$2:$K$1401,2)</f>
        <v>Wiggly-Card</v>
      </c>
      <c r="C849">
        <f t="shared" si="182"/>
        <v>2500</v>
      </c>
      <c r="D849">
        <f t="shared" si="183"/>
        <v>125</v>
      </c>
      <c r="E849">
        <f t="shared" si="184"/>
        <v>15</v>
      </c>
      <c r="F849" s="7" t="str">
        <f>VLOOKUP(E849,KeyValues!$A$2:$B807,2)</f>
        <v>Specific Items</v>
      </c>
      <c r="G849">
        <f t="shared" si="185"/>
        <v>27</v>
      </c>
      <c r="H849" s="7" t="str">
        <f>VLOOKUP($G849,KeyValues!$S$2:$T$64,2)</f>
        <v>Tag</v>
      </c>
      <c r="I849">
        <f t="shared" si="186"/>
        <v>791</v>
      </c>
      <c r="J849">
        <f t="shared" si="187"/>
        <v>0</v>
      </c>
      <c r="K849" s="8">
        <f>IF(OR($E849=9,$E849=5),VLOOKUP(J849,KeyValues!$D$2:$E$562,2),IF(AND($E849=14,NOT(VLOOKUP(J849,KeyValues!$D$2:$E$562,2) = 0)),"???",0))</f>
        <v>0</v>
      </c>
      <c r="L849">
        <f t="shared" si="188"/>
        <v>0</v>
      </c>
      <c r="M849">
        <f t="shared" si="189"/>
        <v>0</v>
      </c>
      <c r="N849">
        <f t="shared" si="190"/>
        <v>14</v>
      </c>
      <c r="O849">
        <f t="shared" si="191"/>
        <v>0</v>
      </c>
      <c r="P849">
        <f t="shared" si="192"/>
        <v>3</v>
      </c>
      <c r="Q849">
        <f t="shared" si="193"/>
        <v>0</v>
      </c>
      <c r="R849" t="str">
        <f t="shared" si="194"/>
        <v>00000011</v>
      </c>
      <c r="S849">
        <f t="shared" si="195"/>
        <v>1</v>
      </c>
    </row>
    <row r="850" spans="1:19" x14ac:dyDescent="0.25">
      <c r="A850" t="s">
        <v>794</v>
      </c>
      <c r="B850" s="5" t="str">
        <f>VLOOKUP(I850,KeyValues!$J$2:$K$1401,2)</f>
        <v>Togepi Card</v>
      </c>
      <c r="C850">
        <f t="shared" si="182"/>
        <v>2500</v>
      </c>
      <c r="D850">
        <f t="shared" si="183"/>
        <v>125</v>
      </c>
      <c r="E850">
        <f t="shared" si="184"/>
        <v>15</v>
      </c>
      <c r="F850" s="7" t="str">
        <f>VLOOKUP(E850,KeyValues!$A$2:$B811,2)</f>
        <v>Specific Items</v>
      </c>
      <c r="G850">
        <f t="shared" si="185"/>
        <v>27</v>
      </c>
      <c r="H850" s="7" t="str">
        <f>VLOOKUP($G850,KeyValues!$S$2:$T$64,2)</f>
        <v>Tag</v>
      </c>
      <c r="I850">
        <f t="shared" si="186"/>
        <v>795</v>
      </c>
      <c r="J850">
        <f t="shared" si="187"/>
        <v>0</v>
      </c>
      <c r="K850" s="8">
        <f>IF(OR($E850=9,$E850=5),VLOOKUP(J850,KeyValues!$D$2:$E$562,2),IF(AND($E850=14,NOT(VLOOKUP(J850,KeyValues!$D$2:$E$562,2) = 0)),"???",0))</f>
        <v>0</v>
      </c>
      <c r="L850">
        <f t="shared" si="188"/>
        <v>0</v>
      </c>
      <c r="M850">
        <f t="shared" si="189"/>
        <v>0</v>
      </c>
      <c r="N850">
        <f t="shared" si="190"/>
        <v>14</v>
      </c>
      <c r="O850">
        <f t="shared" si="191"/>
        <v>0</v>
      </c>
      <c r="P850">
        <f t="shared" si="192"/>
        <v>3</v>
      </c>
      <c r="Q850">
        <f t="shared" si="193"/>
        <v>0</v>
      </c>
      <c r="R850" t="str">
        <f t="shared" si="194"/>
        <v>00000011</v>
      </c>
      <c r="S850">
        <f t="shared" si="195"/>
        <v>1</v>
      </c>
    </row>
    <row r="851" spans="1:19" x14ac:dyDescent="0.25">
      <c r="A851" t="s">
        <v>798</v>
      </c>
      <c r="B851" s="5" t="str">
        <f>VLOOKUP(I851,KeyValues!$J$2:$K$1401,2)</f>
        <v>Togetic Card</v>
      </c>
      <c r="C851">
        <f t="shared" si="182"/>
        <v>2500</v>
      </c>
      <c r="D851">
        <f t="shared" si="183"/>
        <v>125</v>
      </c>
      <c r="E851">
        <f t="shared" si="184"/>
        <v>15</v>
      </c>
      <c r="F851" s="7" t="str">
        <f>VLOOKUP(E851,KeyValues!$A$2:$B815,2)</f>
        <v>Specific Items</v>
      </c>
      <c r="G851">
        <f t="shared" si="185"/>
        <v>27</v>
      </c>
      <c r="H851" s="7" t="str">
        <f>VLOOKUP($G851,KeyValues!$S$2:$T$64,2)</f>
        <v>Tag</v>
      </c>
      <c r="I851">
        <f t="shared" si="186"/>
        <v>799</v>
      </c>
      <c r="J851">
        <f t="shared" si="187"/>
        <v>0</v>
      </c>
      <c r="K851" s="8">
        <f>IF(OR($E851=9,$E851=5),VLOOKUP(J851,KeyValues!$D$2:$E$562,2),IF(AND($E851=14,NOT(VLOOKUP(J851,KeyValues!$D$2:$E$562,2) = 0)),"???",0))</f>
        <v>0</v>
      </c>
      <c r="L851">
        <f t="shared" si="188"/>
        <v>0</v>
      </c>
      <c r="M851">
        <f t="shared" si="189"/>
        <v>0</v>
      </c>
      <c r="N851">
        <f t="shared" si="190"/>
        <v>14</v>
      </c>
      <c r="O851">
        <f t="shared" si="191"/>
        <v>0</v>
      </c>
      <c r="P851">
        <f t="shared" si="192"/>
        <v>3</v>
      </c>
      <c r="Q851">
        <f t="shared" si="193"/>
        <v>0</v>
      </c>
      <c r="R851" t="str">
        <f t="shared" si="194"/>
        <v>00000011</v>
      </c>
      <c r="S851">
        <f t="shared" si="195"/>
        <v>1</v>
      </c>
    </row>
    <row r="852" spans="1:19" x14ac:dyDescent="0.25">
      <c r="A852" t="s">
        <v>802</v>
      </c>
      <c r="B852" s="5" t="str">
        <f>VLOOKUP(I852,KeyValues!$J$2:$K$1401,2)</f>
        <v>Togek-Card</v>
      </c>
      <c r="C852">
        <f t="shared" si="182"/>
        <v>2500</v>
      </c>
      <c r="D852">
        <f t="shared" si="183"/>
        <v>125</v>
      </c>
      <c r="E852">
        <f t="shared" si="184"/>
        <v>15</v>
      </c>
      <c r="F852" s="7" t="str">
        <f>VLOOKUP(E852,KeyValues!$A$2:$B819,2)</f>
        <v>Specific Items</v>
      </c>
      <c r="G852">
        <f t="shared" si="185"/>
        <v>27</v>
      </c>
      <c r="H852" s="7" t="str">
        <f>VLOOKUP($G852,KeyValues!$S$2:$T$64,2)</f>
        <v>Tag</v>
      </c>
      <c r="I852">
        <f t="shared" si="186"/>
        <v>803</v>
      </c>
      <c r="J852">
        <f t="shared" si="187"/>
        <v>0</v>
      </c>
      <c r="K852" s="8">
        <f>IF(OR($E852=9,$E852=5),VLOOKUP(J852,KeyValues!$D$2:$E$562,2),IF(AND($E852=14,NOT(VLOOKUP(J852,KeyValues!$D$2:$E$562,2) = 0)),"???",0))</f>
        <v>0</v>
      </c>
      <c r="L852">
        <f t="shared" si="188"/>
        <v>0</v>
      </c>
      <c r="M852">
        <f t="shared" si="189"/>
        <v>0</v>
      </c>
      <c r="N852">
        <f t="shared" si="190"/>
        <v>14</v>
      </c>
      <c r="O852">
        <f t="shared" si="191"/>
        <v>0</v>
      </c>
      <c r="P852">
        <f t="shared" si="192"/>
        <v>3</v>
      </c>
      <c r="Q852">
        <f t="shared" si="193"/>
        <v>0</v>
      </c>
      <c r="R852" t="str">
        <f t="shared" si="194"/>
        <v>00000011</v>
      </c>
      <c r="S852">
        <f t="shared" si="195"/>
        <v>1</v>
      </c>
    </row>
    <row r="853" spans="1:19" x14ac:dyDescent="0.25">
      <c r="A853" t="s">
        <v>806</v>
      </c>
      <c r="B853" s="5" t="str">
        <f>VLOOKUP(I853,KeyValues!$J$2:$K$1401,2)</f>
        <v>Sneasel Card</v>
      </c>
      <c r="C853">
        <f t="shared" si="182"/>
        <v>2500</v>
      </c>
      <c r="D853">
        <f t="shared" si="183"/>
        <v>125</v>
      </c>
      <c r="E853">
        <f t="shared" si="184"/>
        <v>15</v>
      </c>
      <c r="F853" s="7" t="str">
        <f>VLOOKUP(E853,KeyValues!$A$2:$B823,2)</f>
        <v>Specific Items</v>
      </c>
      <c r="G853">
        <f t="shared" si="185"/>
        <v>27</v>
      </c>
      <c r="H853" s="7" t="str">
        <f>VLOOKUP($G853,KeyValues!$S$2:$T$64,2)</f>
        <v>Tag</v>
      </c>
      <c r="I853">
        <f t="shared" si="186"/>
        <v>807</v>
      </c>
      <c r="J853">
        <f t="shared" si="187"/>
        <v>0</v>
      </c>
      <c r="K853" s="8">
        <f>IF(OR($E853=9,$E853=5),VLOOKUP(J853,KeyValues!$D$2:$E$562,2),IF(AND($E853=14,NOT(VLOOKUP(J853,KeyValues!$D$2:$E$562,2) = 0)),"???",0))</f>
        <v>0</v>
      </c>
      <c r="L853">
        <f t="shared" si="188"/>
        <v>0</v>
      </c>
      <c r="M853">
        <f t="shared" si="189"/>
        <v>0</v>
      </c>
      <c r="N853">
        <f t="shared" si="190"/>
        <v>14</v>
      </c>
      <c r="O853">
        <f t="shared" si="191"/>
        <v>0</v>
      </c>
      <c r="P853">
        <f t="shared" si="192"/>
        <v>3</v>
      </c>
      <c r="Q853">
        <f t="shared" si="193"/>
        <v>0</v>
      </c>
      <c r="R853" t="str">
        <f t="shared" si="194"/>
        <v>00000011</v>
      </c>
      <c r="S853">
        <f t="shared" si="195"/>
        <v>1</v>
      </c>
    </row>
    <row r="854" spans="1:19" x14ac:dyDescent="0.25">
      <c r="A854" t="s">
        <v>814</v>
      </c>
      <c r="B854" s="5" t="str">
        <f>VLOOKUP(I854,KeyValues!$J$2:$K$1401,2)</f>
        <v>Teddi-Card</v>
      </c>
      <c r="C854">
        <f t="shared" si="182"/>
        <v>2500</v>
      </c>
      <c r="D854">
        <f t="shared" si="183"/>
        <v>125</v>
      </c>
      <c r="E854">
        <f t="shared" si="184"/>
        <v>15</v>
      </c>
      <c r="F854" s="7" t="str">
        <f>VLOOKUP(E854,KeyValues!$A$2:$B831,2)</f>
        <v>Specific Items</v>
      </c>
      <c r="G854">
        <f t="shared" si="185"/>
        <v>27</v>
      </c>
      <c r="H854" s="7" t="str">
        <f>VLOOKUP($G854,KeyValues!$S$2:$T$64,2)</f>
        <v>Tag</v>
      </c>
      <c r="I854">
        <f t="shared" si="186"/>
        <v>815</v>
      </c>
      <c r="J854">
        <f t="shared" si="187"/>
        <v>0</v>
      </c>
      <c r="K854" s="8">
        <f>IF(OR($E854=9,$E854=5),VLOOKUP(J854,KeyValues!$D$2:$E$562,2),IF(AND($E854=14,NOT(VLOOKUP(J854,KeyValues!$D$2:$E$562,2) = 0)),"???",0))</f>
        <v>0</v>
      </c>
      <c r="L854">
        <f t="shared" si="188"/>
        <v>0</v>
      </c>
      <c r="M854">
        <f t="shared" si="189"/>
        <v>0</v>
      </c>
      <c r="N854">
        <f t="shared" si="190"/>
        <v>14</v>
      </c>
      <c r="O854">
        <f t="shared" si="191"/>
        <v>0</v>
      </c>
      <c r="P854">
        <f t="shared" si="192"/>
        <v>3</v>
      </c>
      <c r="Q854">
        <f t="shared" si="193"/>
        <v>0</v>
      </c>
      <c r="R854" t="str">
        <f t="shared" si="194"/>
        <v>00000011</v>
      </c>
      <c r="S854">
        <f t="shared" si="195"/>
        <v>1</v>
      </c>
    </row>
    <row r="855" spans="1:19" x14ac:dyDescent="0.25">
      <c r="A855" t="s">
        <v>822</v>
      </c>
      <c r="B855" s="5" t="str">
        <f>VLOOKUP(I855,KeyValues!$J$2:$K$1401,2)</f>
        <v>Tyro-Card</v>
      </c>
      <c r="C855">
        <f t="shared" si="182"/>
        <v>2500</v>
      </c>
      <c r="D855">
        <f t="shared" si="183"/>
        <v>125</v>
      </c>
      <c r="E855">
        <f t="shared" si="184"/>
        <v>15</v>
      </c>
      <c r="F855" s="7" t="str">
        <f>VLOOKUP(E855,KeyValues!$A$2:$B839,2)</f>
        <v>Specific Items</v>
      </c>
      <c r="G855">
        <f t="shared" si="185"/>
        <v>27</v>
      </c>
      <c r="H855" s="7" t="str">
        <f>VLOOKUP($G855,KeyValues!$S$2:$T$64,2)</f>
        <v>Tag</v>
      </c>
      <c r="I855">
        <f t="shared" si="186"/>
        <v>823</v>
      </c>
      <c r="J855">
        <f t="shared" si="187"/>
        <v>0</v>
      </c>
      <c r="K855" s="8">
        <f>IF(OR($E855=9,$E855=5),VLOOKUP(J855,KeyValues!$D$2:$E$562,2),IF(AND($E855=14,NOT(VLOOKUP(J855,KeyValues!$D$2:$E$562,2) = 0)),"???",0))</f>
        <v>0</v>
      </c>
      <c r="L855">
        <f t="shared" si="188"/>
        <v>0</v>
      </c>
      <c r="M855">
        <f t="shared" si="189"/>
        <v>0</v>
      </c>
      <c r="N855">
        <f t="shared" si="190"/>
        <v>14</v>
      </c>
      <c r="O855">
        <f t="shared" si="191"/>
        <v>0</v>
      </c>
      <c r="P855">
        <f t="shared" si="192"/>
        <v>3</v>
      </c>
      <c r="Q855">
        <f t="shared" si="193"/>
        <v>0</v>
      </c>
      <c r="R855" t="str">
        <f t="shared" si="194"/>
        <v>00000011</v>
      </c>
      <c r="S855">
        <f t="shared" si="195"/>
        <v>1</v>
      </c>
    </row>
    <row r="856" spans="1:19" x14ac:dyDescent="0.25">
      <c r="A856" t="s">
        <v>826</v>
      </c>
      <c r="B856" s="5" t="str">
        <f>VLOOKUP(I856,KeyValues!$J$2:$K$1401,2)</f>
        <v>Smooch-Card</v>
      </c>
      <c r="C856">
        <f t="shared" si="182"/>
        <v>2500</v>
      </c>
      <c r="D856">
        <f t="shared" si="183"/>
        <v>125</v>
      </c>
      <c r="E856">
        <f t="shared" si="184"/>
        <v>15</v>
      </c>
      <c r="F856" s="7" t="str">
        <f>VLOOKUP(E856,KeyValues!$A$2:$B843,2)</f>
        <v>Specific Items</v>
      </c>
      <c r="G856">
        <f t="shared" si="185"/>
        <v>27</v>
      </c>
      <c r="H856" s="7" t="str">
        <f>VLOOKUP($G856,KeyValues!$S$2:$T$64,2)</f>
        <v>Tag</v>
      </c>
      <c r="I856">
        <f t="shared" si="186"/>
        <v>827</v>
      </c>
      <c r="J856">
        <f t="shared" si="187"/>
        <v>0</v>
      </c>
      <c r="K856" s="8">
        <f>IF(OR($E856=9,$E856=5),VLOOKUP(J856,KeyValues!$D$2:$E$562,2),IF(AND($E856=14,NOT(VLOOKUP(J856,KeyValues!$D$2:$E$562,2) = 0)),"???",0))</f>
        <v>0</v>
      </c>
      <c r="L856">
        <f t="shared" si="188"/>
        <v>0</v>
      </c>
      <c r="M856">
        <f t="shared" si="189"/>
        <v>0</v>
      </c>
      <c r="N856">
        <f t="shared" si="190"/>
        <v>14</v>
      </c>
      <c r="O856">
        <f t="shared" si="191"/>
        <v>0</v>
      </c>
      <c r="P856">
        <f t="shared" si="192"/>
        <v>3</v>
      </c>
      <c r="Q856">
        <f t="shared" si="193"/>
        <v>0</v>
      </c>
      <c r="R856" t="str">
        <f t="shared" si="194"/>
        <v>00000011</v>
      </c>
      <c r="S856">
        <f t="shared" si="195"/>
        <v>1</v>
      </c>
    </row>
    <row r="857" spans="1:19" x14ac:dyDescent="0.25">
      <c r="A857" t="s">
        <v>830</v>
      </c>
      <c r="B857" s="5" t="str">
        <f>VLOOKUP(I857,KeyValues!$J$2:$K$1401,2)</f>
        <v>Jynx Card</v>
      </c>
      <c r="C857">
        <f t="shared" si="182"/>
        <v>2500</v>
      </c>
      <c r="D857">
        <f t="shared" si="183"/>
        <v>125</v>
      </c>
      <c r="E857">
        <f t="shared" si="184"/>
        <v>15</v>
      </c>
      <c r="F857" s="7" t="str">
        <f>VLOOKUP(E857,KeyValues!$A$2:$B847,2)</f>
        <v>Specific Items</v>
      </c>
      <c r="G857">
        <f t="shared" si="185"/>
        <v>27</v>
      </c>
      <c r="H857" s="7" t="str">
        <f>VLOOKUP($G857,KeyValues!$S$2:$T$64,2)</f>
        <v>Tag</v>
      </c>
      <c r="I857">
        <f t="shared" si="186"/>
        <v>831</v>
      </c>
      <c r="J857">
        <f t="shared" si="187"/>
        <v>0</v>
      </c>
      <c r="K857" s="8">
        <f>IF(OR($E857=9,$E857=5),VLOOKUP(J857,KeyValues!$D$2:$E$562,2),IF(AND($E857=14,NOT(VLOOKUP(J857,KeyValues!$D$2:$E$562,2) = 0)),"???",0))</f>
        <v>0</v>
      </c>
      <c r="L857">
        <f t="shared" si="188"/>
        <v>0</v>
      </c>
      <c r="M857">
        <f t="shared" si="189"/>
        <v>0</v>
      </c>
      <c r="N857">
        <f t="shared" si="190"/>
        <v>14</v>
      </c>
      <c r="O857">
        <f t="shared" si="191"/>
        <v>0</v>
      </c>
      <c r="P857">
        <f t="shared" si="192"/>
        <v>3</v>
      </c>
      <c r="Q857">
        <f t="shared" si="193"/>
        <v>0</v>
      </c>
      <c r="R857" t="str">
        <f t="shared" si="194"/>
        <v>00000011</v>
      </c>
      <c r="S857">
        <f t="shared" si="195"/>
        <v>1</v>
      </c>
    </row>
    <row r="858" spans="1:19" x14ac:dyDescent="0.25">
      <c r="A858" t="s">
        <v>834</v>
      </c>
      <c r="B858" s="5" t="str">
        <f>VLOOKUP(I858,KeyValues!$J$2:$K$1401,2)</f>
        <v>Elekid Card</v>
      </c>
      <c r="C858">
        <f t="shared" si="182"/>
        <v>2500</v>
      </c>
      <c r="D858">
        <f t="shared" si="183"/>
        <v>125</v>
      </c>
      <c r="E858">
        <f t="shared" si="184"/>
        <v>15</v>
      </c>
      <c r="F858" s="7" t="str">
        <f>VLOOKUP(E858,KeyValues!$A$2:$B851,2)</f>
        <v>Specific Items</v>
      </c>
      <c r="G858">
        <f t="shared" si="185"/>
        <v>27</v>
      </c>
      <c r="H858" s="7" t="str">
        <f>VLOOKUP($G858,KeyValues!$S$2:$T$64,2)</f>
        <v>Tag</v>
      </c>
      <c r="I858">
        <f t="shared" si="186"/>
        <v>835</v>
      </c>
      <c r="J858">
        <f t="shared" si="187"/>
        <v>0</v>
      </c>
      <c r="K858" s="8">
        <f>IF(OR($E858=9,$E858=5),VLOOKUP(J858,KeyValues!$D$2:$E$562,2),IF(AND($E858=14,NOT(VLOOKUP(J858,KeyValues!$D$2:$E$562,2) = 0)),"???",0))</f>
        <v>0</v>
      </c>
      <c r="L858">
        <f t="shared" si="188"/>
        <v>0</v>
      </c>
      <c r="M858">
        <f t="shared" si="189"/>
        <v>0</v>
      </c>
      <c r="N858">
        <f t="shared" si="190"/>
        <v>14</v>
      </c>
      <c r="O858">
        <f t="shared" si="191"/>
        <v>0</v>
      </c>
      <c r="P858">
        <f t="shared" si="192"/>
        <v>3</v>
      </c>
      <c r="Q858">
        <f t="shared" si="193"/>
        <v>0</v>
      </c>
      <c r="R858" t="str">
        <f t="shared" si="194"/>
        <v>00000011</v>
      </c>
      <c r="S858">
        <f t="shared" si="195"/>
        <v>1</v>
      </c>
    </row>
    <row r="859" spans="1:19" x14ac:dyDescent="0.25">
      <c r="A859" t="s">
        <v>842</v>
      </c>
      <c r="B859" s="5" t="str">
        <f>VLOOKUP(I859,KeyValues!$J$2:$K$1401,2)</f>
        <v>Electi-Card</v>
      </c>
      <c r="C859">
        <f t="shared" si="182"/>
        <v>2500</v>
      </c>
      <c r="D859">
        <f t="shared" si="183"/>
        <v>125</v>
      </c>
      <c r="E859">
        <f t="shared" si="184"/>
        <v>15</v>
      </c>
      <c r="F859" s="7" t="str">
        <f>VLOOKUP(E859,KeyValues!$A$2:$B859,2)</f>
        <v>Specific Items</v>
      </c>
      <c r="G859">
        <f t="shared" si="185"/>
        <v>27</v>
      </c>
      <c r="H859" s="7" t="str">
        <f>VLOOKUP($G859,KeyValues!$S$2:$T$64,2)</f>
        <v>Tag</v>
      </c>
      <c r="I859">
        <f t="shared" si="186"/>
        <v>843</v>
      </c>
      <c r="J859">
        <f t="shared" si="187"/>
        <v>0</v>
      </c>
      <c r="K859" s="8">
        <f>IF(OR($E859=9,$E859=5),VLOOKUP(J859,KeyValues!$D$2:$E$562,2),IF(AND($E859=14,NOT(VLOOKUP(J859,KeyValues!$D$2:$E$562,2) = 0)),"???",0))</f>
        <v>0</v>
      </c>
      <c r="L859">
        <f t="shared" si="188"/>
        <v>0</v>
      </c>
      <c r="M859">
        <f t="shared" si="189"/>
        <v>0</v>
      </c>
      <c r="N859">
        <f t="shared" si="190"/>
        <v>14</v>
      </c>
      <c r="O859">
        <f t="shared" si="191"/>
        <v>0</v>
      </c>
      <c r="P859">
        <f t="shared" si="192"/>
        <v>3</v>
      </c>
      <c r="Q859">
        <f t="shared" si="193"/>
        <v>0</v>
      </c>
      <c r="R859" t="str">
        <f t="shared" si="194"/>
        <v>00000011</v>
      </c>
      <c r="S859">
        <f t="shared" si="195"/>
        <v>1</v>
      </c>
    </row>
    <row r="860" spans="1:19" x14ac:dyDescent="0.25">
      <c r="A860" t="s">
        <v>846</v>
      </c>
      <c r="B860" s="5" t="str">
        <f>VLOOKUP(I860,KeyValues!$J$2:$K$1401,2)</f>
        <v>Magby Card</v>
      </c>
      <c r="C860">
        <f t="shared" si="182"/>
        <v>2500</v>
      </c>
      <c r="D860">
        <f t="shared" si="183"/>
        <v>125</v>
      </c>
      <c r="E860">
        <f t="shared" si="184"/>
        <v>15</v>
      </c>
      <c r="F860" s="7" t="str">
        <f>VLOOKUP(E860,KeyValues!$A$2:$B863,2)</f>
        <v>Specific Items</v>
      </c>
      <c r="G860">
        <f t="shared" si="185"/>
        <v>27</v>
      </c>
      <c r="H860" s="7" t="str">
        <f>VLOOKUP($G860,KeyValues!$S$2:$T$64,2)</f>
        <v>Tag</v>
      </c>
      <c r="I860">
        <f t="shared" si="186"/>
        <v>847</v>
      </c>
      <c r="J860">
        <f t="shared" si="187"/>
        <v>0</v>
      </c>
      <c r="K860" s="8">
        <f>IF(OR($E860=9,$E860=5),VLOOKUP(J860,KeyValues!$D$2:$E$562,2),IF(AND($E860=14,NOT(VLOOKUP(J860,KeyValues!$D$2:$E$562,2) = 0)),"???",0))</f>
        <v>0</v>
      </c>
      <c r="L860">
        <f t="shared" si="188"/>
        <v>0</v>
      </c>
      <c r="M860">
        <f t="shared" si="189"/>
        <v>0</v>
      </c>
      <c r="N860">
        <f t="shared" si="190"/>
        <v>14</v>
      </c>
      <c r="O860">
        <f t="shared" si="191"/>
        <v>0</v>
      </c>
      <c r="P860">
        <f t="shared" si="192"/>
        <v>3</v>
      </c>
      <c r="Q860">
        <f t="shared" si="193"/>
        <v>0</v>
      </c>
      <c r="R860" t="str">
        <f t="shared" si="194"/>
        <v>00000011</v>
      </c>
      <c r="S860">
        <f t="shared" si="195"/>
        <v>1</v>
      </c>
    </row>
    <row r="861" spans="1:19" x14ac:dyDescent="0.25">
      <c r="A861" t="s">
        <v>850</v>
      </c>
      <c r="B861" s="5" t="str">
        <f>VLOOKUP(I861,KeyValues!$J$2:$K$1401,2)</f>
        <v>Magmar Card</v>
      </c>
      <c r="C861">
        <f t="shared" si="182"/>
        <v>2500</v>
      </c>
      <c r="D861">
        <f t="shared" si="183"/>
        <v>125</v>
      </c>
      <c r="E861">
        <f t="shared" si="184"/>
        <v>15</v>
      </c>
      <c r="F861" s="7" t="str">
        <f>VLOOKUP(E861,KeyValues!$A$2:$B867,2)</f>
        <v>Specific Items</v>
      </c>
      <c r="G861">
        <f t="shared" si="185"/>
        <v>27</v>
      </c>
      <c r="H861" s="7" t="str">
        <f>VLOOKUP($G861,KeyValues!$S$2:$T$64,2)</f>
        <v>Tag</v>
      </c>
      <c r="I861">
        <f t="shared" si="186"/>
        <v>851</v>
      </c>
      <c r="J861">
        <f t="shared" si="187"/>
        <v>0</v>
      </c>
      <c r="K861" s="8">
        <f>IF(OR($E861=9,$E861=5),VLOOKUP(J861,KeyValues!$D$2:$E$562,2),IF(AND($E861=14,NOT(VLOOKUP(J861,KeyValues!$D$2:$E$562,2) = 0)),"???",0))</f>
        <v>0</v>
      </c>
      <c r="L861">
        <f t="shared" si="188"/>
        <v>0</v>
      </c>
      <c r="M861">
        <f t="shared" si="189"/>
        <v>0</v>
      </c>
      <c r="N861">
        <f t="shared" si="190"/>
        <v>14</v>
      </c>
      <c r="O861">
        <f t="shared" si="191"/>
        <v>0</v>
      </c>
      <c r="P861">
        <f t="shared" si="192"/>
        <v>3</v>
      </c>
      <c r="Q861">
        <f t="shared" si="193"/>
        <v>0</v>
      </c>
      <c r="R861" t="str">
        <f t="shared" si="194"/>
        <v>00000011</v>
      </c>
      <c r="S861">
        <f t="shared" si="195"/>
        <v>1</v>
      </c>
    </row>
    <row r="862" spans="1:19" x14ac:dyDescent="0.25">
      <c r="A862" t="s">
        <v>854</v>
      </c>
      <c r="B862" s="5" t="str">
        <f>VLOOKUP(I862,KeyValues!$J$2:$K$1401,2)</f>
        <v>Magmor-Card</v>
      </c>
      <c r="C862">
        <f t="shared" si="182"/>
        <v>2500</v>
      </c>
      <c r="D862">
        <f t="shared" si="183"/>
        <v>125</v>
      </c>
      <c r="E862">
        <f t="shared" si="184"/>
        <v>15</v>
      </c>
      <c r="F862" s="7" t="str">
        <f>VLOOKUP(E862,KeyValues!$A$2:$B871,2)</f>
        <v>Specific Items</v>
      </c>
      <c r="G862">
        <f t="shared" si="185"/>
        <v>27</v>
      </c>
      <c r="H862" s="7" t="str">
        <f>VLOOKUP($G862,KeyValues!$S$2:$T$64,2)</f>
        <v>Tag</v>
      </c>
      <c r="I862">
        <f t="shared" si="186"/>
        <v>855</v>
      </c>
      <c r="J862">
        <f t="shared" si="187"/>
        <v>0</v>
      </c>
      <c r="K862" s="8">
        <f>IF(OR($E862=9,$E862=5),VLOOKUP(J862,KeyValues!$D$2:$E$562,2),IF(AND($E862=14,NOT(VLOOKUP(J862,KeyValues!$D$2:$E$562,2) = 0)),"???",0))</f>
        <v>0</v>
      </c>
      <c r="L862">
        <f t="shared" si="188"/>
        <v>0</v>
      </c>
      <c r="M862">
        <f t="shared" si="189"/>
        <v>0</v>
      </c>
      <c r="N862">
        <f t="shared" si="190"/>
        <v>14</v>
      </c>
      <c r="O862">
        <f t="shared" si="191"/>
        <v>0</v>
      </c>
      <c r="P862">
        <f t="shared" si="192"/>
        <v>3</v>
      </c>
      <c r="Q862">
        <f t="shared" si="193"/>
        <v>0</v>
      </c>
      <c r="R862" t="str">
        <f t="shared" si="194"/>
        <v>00000011</v>
      </c>
      <c r="S862">
        <f t="shared" si="195"/>
        <v>1</v>
      </c>
    </row>
    <row r="863" spans="1:19" x14ac:dyDescent="0.25">
      <c r="A863" t="s">
        <v>858</v>
      </c>
      <c r="B863" s="5" t="str">
        <f>VLOOKUP(I863,KeyValues!$J$2:$K$1401,2)</f>
        <v>Azuri-Card</v>
      </c>
      <c r="C863">
        <f t="shared" si="182"/>
        <v>2500</v>
      </c>
      <c r="D863">
        <f t="shared" si="183"/>
        <v>125</v>
      </c>
      <c r="E863">
        <f t="shared" si="184"/>
        <v>15</v>
      </c>
      <c r="F863" s="7" t="str">
        <f>VLOOKUP(E863,KeyValues!$A$2:$B875,2)</f>
        <v>Specific Items</v>
      </c>
      <c r="G863">
        <f t="shared" si="185"/>
        <v>27</v>
      </c>
      <c r="H863" s="7" t="str">
        <f>VLOOKUP($G863,KeyValues!$S$2:$T$64,2)</f>
        <v>Tag</v>
      </c>
      <c r="I863">
        <f t="shared" si="186"/>
        <v>859</v>
      </c>
      <c r="J863">
        <f t="shared" si="187"/>
        <v>0</v>
      </c>
      <c r="K863" s="8">
        <f>IF(OR($E863=9,$E863=5),VLOOKUP(J863,KeyValues!$D$2:$E$562,2),IF(AND($E863=14,NOT(VLOOKUP(J863,KeyValues!$D$2:$E$562,2) = 0)),"???",0))</f>
        <v>0</v>
      </c>
      <c r="L863">
        <f t="shared" si="188"/>
        <v>0</v>
      </c>
      <c r="M863">
        <f t="shared" si="189"/>
        <v>0</v>
      </c>
      <c r="N863">
        <f t="shared" si="190"/>
        <v>14</v>
      </c>
      <c r="O863">
        <f t="shared" si="191"/>
        <v>0</v>
      </c>
      <c r="P863">
        <f t="shared" si="192"/>
        <v>3</v>
      </c>
      <c r="Q863">
        <f t="shared" si="193"/>
        <v>0</v>
      </c>
      <c r="R863" t="str">
        <f t="shared" si="194"/>
        <v>00000011</v>
      </c>
      <c r="S863">
        <f t="shared" si="195"/>
        <v>1</v>
      </c>
    </row>
    <row r="864" spans="1:19" x14ac:dyDescent="0.25">
      <c r="A864" t="s">
        <v>862</v>
      </c>
      <c r="B864" s="5" t="str">
        <f>VLOOKUP(I864,KeyValues!$J$2:$K$1401,2)</f>
        <v>Marill Card</v>
      </c>
      <c r="C864">
        <f t="shared" si="182"/>
        <v>2500</v>
      </c>
      <c r="D864">
        <f t="shared" si="183"/>
        <v>125</v>
      </c>
      <c r="E864">
        <f t="shared" si="184"/>
        <v>15</v>
      </c>
      <c r="F864" s="7" t="str">
        <f>VLOOKUP(E864,KeyValues!$A$2:$B879,2)</f>
        <v>Specific Items</v>
      </c>
      <c r="G864">
        <f t="shared" si="185"/>
        <v>27</v>
      </c>
      <c r="H864" s="7" t="str">
        <f>VLOOKUP($G864,KeyValues!$S$2:$T$64,2)</f>
        <v>Tag</v>
      </c>
      <c r="I864">
        <f t="shared" si="186"/>
        <v>863</v>
      </c>
      <c r="J864">
        <f t="shared" si="187"/>
        <v>0</v>
      </c>
      <c r="K864" s="8">
        <f>IF(OR($E864=9,$E864=5),VLOOKUP(J864,KeyValues!$D$2:$E$562,2),IF(AND($E864=14,NOT(VLOOKUP(J864,KeyValues!$D$2:$E$562,2) = 0)),"???",0))</f>
        <v>0</v>
      </c>
      <c r="L864">
        <f t="shared" si="188"/>
        <v>0</v>
      </c>
      <c r="M864">
        <f t="shared" si="189"/>
        <v>0</v>
      </c>
      <c r="N864">
        <f t="shared" si="190"/>
        <v>14</v>
      </c>
      <c r="O864">
        <f t="shared" si="191"/>
        <v>0</v>
      </c>
      <c r="P864">
        <f t="shared" si="192"/>
        <v>3</v>
      </c>
      <c r="Q864">
        <f t="shared" si="193"/>
        <v>0</v>
      </c>
      <c r="R864" t="str">
        <f t="shared" si="194"/>
        <v>00000011</v>
      </c>
      <c r="S864">
        <f t="shared" si="195"/>
        <v>1</v>
      </c>
    </row>
    <row r="865" spans="1:19" x14ac:dyDescent="0.25">
      <c r="A865" t="s">
        <v>866</v>
      </c>
      <c r="B865" s="5" t="str">
        <f>VLOOKUP(I865,KeyValues!$J$2:$K$1401,2)</f>
        <v>Azuma-Card</v>
      </c>
      <c r="C865">
        <f t="shared" si="182"/>
        <v>2500</v>
      </c>
      <c r="D865">
        <f t="shared" si="183"/>
        <v>125</v>
      </c>
      <c r="E865">
        <f t="shared" si="184"/>
        <v>15</v>
      </c>
      <c r="F865" s="7" t="str">
        <f>VLOOKUP(E865,KeyValues!$A$2:$B883,2)</f>
        <v>Specific Items</v>
      </c>
      <c r="G865">
        <f t="shared" si="185"/>
        <v>27</v>
      </c>
      <c r="H865" s="7" t="str">
        <f>VLOOKUP($G865,KeyValues!$S$2:$T$64,2)</f>
        <v>Tag</v>
      </c>
      <c r="I865">
        <f t="shared" si="186"/>
        <v>867</v>
      </c>
      <c r="J865">
        <f t="shared" si="187"/>
        <v>0</v>
      </c>
      <c r="K865" s="8">
        <f>IF(OR($E865=9,$E865=5),VLOOKUP(J865,KeyValues!$D$2:$E$562,2),IF(AND($E865=14,NOT(VLOOKUP(J865,KeyValues!$D$2:$E$562,2) = 0)),"???",0))</f>
        <v>0</v>
      </c>
      <c r="L865">
        <f t="shared" si="188"/>
        <v>0</v>
      </c>
      <c r="M865">
        <f t="shared" si="189"/>
        <v>0</v>
      </c>
      <c r="N865">
        <f t="shared" si="190"/>
        <v>14</v>
      </c>
      <c r="O865">
        <f t="shared" si="191"/>
        <v>0</v>
      </c>
      <c r="P865">
        <f t="shared" si="192"/>
        <v>3</v>
      </c>
      <c r="Q865">
        <f t="shared" si="193"/>
        <v>0</v>
      </c>
      <c r="R865" t="str">
        <f t="shared" si="194"/>
        <v>00000011</v>
      </c>
      <c r="S865">
        <f t="shared" si="195"/>
        <v>1</v>
      </c>
    </row>
    <row r="866" spans="1:19" x14ac:dyDescent="0.25">
      <c r="A866" t="s">
        <v>870</v>
      </c>
      <c r="B866" s="5" t="str">
        <f>VLOOKUP(I866,KeyValues!$J$2:$K$1401,2)</f>
        <v>Plusle Card</v>
      </c>
      <c r="C866">
        <f t="shared" si="182"/>
        <v>2500</v>
      </c>
      <c r="D866">
        <f t="shared" si="183"/>
        <v>125</v>
      </c>
      <c r="E866">
        <f t="shared" si="184"/>
        <v>15</v>
      </c>
      <c r="F866" s="7" t="str">
        <f>VLOOKUP(E866,KeyValues!$A$2:$B887,2)</f>
        <v>Specific Items</v>
      </c>
      <c r="G866">
        <f t="shared" si="185"/>
        <v>27</v>
      </c>
      <c r="H866" s="7" t="str">
        <f>VLOOKUP($G866,KeyValues!$S$2:$T$64,2)</f>
        <v>Tag</v>
      </c>
      <c r="I866">
        <f t="shared" si="186"/>
        <v>871</v>
      </c>
      <c r="J866">
        <f t="shared" si="187"/>
        <v>0</v>
      </c>
      <c r="K866" s="8">
        <f>IF(OR($E866=9,$E866=5),VLOOKUP(J866,KeyValues!$D$2:$E$562,2),IF(AND($E866=14,NOT(VLOOKUP(J866,KeyValues!$D$2:$E$562,2) = 0)),"???",0))</f>
        <v>0</v>
      </c>
      <c r="L866">
        <f t="shared" si="188"/>
        <v>0</v>
      </c>
      <c r="M866">
        <f t="shared" si="189"/>
        <v>0</v>
      </c>
      <c r="N866">
        <f t="shared" si="190"/>
        <v>14</v>
      </c>
      <c r="O866">
        <f t="shared" si="191"/>
        <v>0</v>
      </c>
      <c r="P866">
        <f t="shared" si="192"/>
        <v>3</v>
      </c>
      <c r="Q866">
        <f t="shared" si="193"/>
        <v>0</v>
      </c>
      <c r="R866" t="str">
        <f t="shared" si="194"/>
        <v>00000011</v>
      </c>
      <c r="S866">
        <f t="shared" si="195"/>
        <v>1</v>
      </c>
    </row>
    <row r="867" spans="1:19" x14ac:dyDescent="0.25">
      <c r="A867" t="s">
        <v>874</v>
      </c>
      <c r="B867" s="5" t="str">
        <f>VLOOKUP(I867,KeyValues!$J$2:$K$1401,2)</f>
        <v>Minun Card</v>
      </c>
      <c r="C867">
        <f t="shared" si="182"/>
        <v>2500</v>
      </c>
      <c r="D867">
        <f t="shared" si="183"/>
        <v>125</v>
      </c>
      <c r="E867">
        <f t="shared" si="184"/>
        <v>15</v>
      </c>
      <c r="F867" s="7" t="str">
        <f>VLOOKUP(E867,KeyValues!$A$2:$B891,2)</f>
        <v>Specific Items</v>
      </c>
      <c r="G867">
        <f t="shared" si="185"/>
        <v>27</v>
      </c>
      <c r="H867" s="7" t="str">
        <f>VLOOKUP($G867,KeyValues!$S$2:$T$64,2)</f>
        <v>Tag</v>
      </c>
      <c r="I867">
        <f t="shared" si="186"/>
        <v>875</v>
      </c>
      <c r="J867">
        <f t="shared" si="187"/>
        <v>0</v>
      </c>
      <c r="K867" s="8">
        <f>IF(OR($E867=9,$E867=5),VLOOKUP(J867,KeyValues!$D$2:$E$562,2),IF(AND($E867=14,NOT(VLOOKUP(J867,KeyValues!$D$2:$E$562,2) = 0)),"???",0))</f>
        <v>0</v>
      </c>
      <c r="L867">
        <f t="shared" si="188"/>
        <v>0</v>
      </c>
      <c r="M867">
        <f t="shared" si="189"/>
        <v>0</v>
      </c>
      <c r="N867">
        <f t="shared" si="190"/>
        <v>14</v>
      </c>
      <c r="O867">
        <f t="shared" si="191"/>
        <v>0</v>
      </c>
      <c r="P867">
        <f t="shared" si="192"/>
        <v>3</v>
      </c>
      <c r="Q867">
        <f t="shared" si="193"/>
        <v>0</v>
      </c>
      <c r="R867" t="str">
        <f t="shared" si="194"/>
        <v>00000011</v>
      </c>
      <c r="S867">
        <f t="shared" si="195"/>
        <v>1</v>
      </c>
    </row>
    <row r="868" spans="1:19" x14ac:dyDescent="0.25">
      <c r="A868" t="s">
        <v>878</v>
      </c>
      <c r="B868" s="5" t="str">
        <f>VLOOKUP(I868,KeyValues!$J$2:$K$1401,2)</f>
        <v>Cast-Card</v>
      </c>
      <c r="C868">
        <f t="shared" si="182"/>
        <v>2500</v>
      </c>
      <c r="D868">
        <f t="shared" si="183"/>
        <v>125</v>
      </c>
      <c r="E868">
        <f t="shared" si="184"/>
        <v>15</v>
      </c>
      <c r="F868" s="7" t="str">
        <f>VLOOKUP(E868,KeyValues!$A$2:$B895,2)</f>
        <v>Specific Items</v>
      </c>
      <c r="G868">
        <f t="shared" si="185"/>
        <v>27</v>
      </c>
      <c r="H868" s="7" t="str">
        <f>VLOOKUP($G868,KeyValues!$S$2:$T$64,2)</f>
        <v>Tag</v>
      </c>
      <c r="I868">
        <f t="shared" si="186"/>
        <v>879</v>
      </c>
      <c r="J868">
        <f t="shared" si="187"/>
        <v>0</v>
      </c>
      <c r="K868" s="8">
        <f>IF(OR($E868=9,$E868=5),VLOOKUP(J868,KeyValues!$D$2:$E$562,2),IF(AND($E868=14,NOT(VLOOKUP(J868,KeyValues!$D$2:$E$562,2) = 0)),"???",0))</f>
        <v>0</v>
      </c>
      <c r="L868">
        <f t="shared" si="188"/>
        <v>0</v>
      </c>
      <c r="M868">
        <f t="shared" si="189"/>
        <v>0</v>
      </c>
      <c r="N868">
        <f t="shared" si="190"/>
        <v>14</v>
      </c>
      <c r="O868">
        <f t="shared" si="191"/>
        <v>0</v>
      </c>
      <c r="P868">
        <f t="shared" si="192"/>
        <v>3</v>
      </c>
      <c r="Q868">
        <f t="shared" si="193"/>
        <v>0</v>
      </c>
      <c r="R868" t="str">
        <f t="shared" si="194"/>
        <v>00000011</v>
      </c>
      <c r="S868">
        <f t="shared" si="195"/>
        <v>1</v>
      </c>
    </row>
    <row r="869" spans="1:19" x14ac:dyDescent="0.25">
      <c r="A869" t="s">
        <v>882</v>
      </c>
      <c r="B869" s="5" t="str">
        <f>VLOOKUP(I869,KeyValues!$J$2:$K$1401,2)</f>
        <v>Wynaut Card</v>
      </c>
      <c r="C869">
        <f t="shared" si="182"/>
        <v>2500</v>
      </c>
      <c r="D869">
        <f t="shared" si="183"/>
        <v>125</v>
      </c>
      <c r="E869">
        <f t="shared" si="184"/>
        <v>15</v>
      </c>
      <c r="F869" s="7" t="str">
        <f>VLOOKUP(E869,KeyValues!$A$2:$B899,2)</f>
        <v>Specific Items</v>
      </c>
      <c r="G869">
        <f t="shared" si="185"/>
        <v>27</v>
      </c>
      <c r="H869" s="7" t="str">
        <f>VLOOKUP($G869,KeyValues!$S$2:$T$64,2)</f>
        <v>Tag</v>
      </c>
      <c r="I869">
        <f t="shared" si="186"/>
        <v>883</v>
      </c>
      <c r="J869">
        <f t="shared" si="187"/>
        <v>0</v>
      </c>
      <c r="K869" s="8">
        <f>IF(OR($E869=9,$E869=5),VLOOKUP(J869,KeyValues!$D$2:$E$562,2),IF(AND($E869=14,NOT(VLOOKUP(J869,KeyValues!$D$2:$E$562,2) = 0)),"???",0))</f>
        <v>0</v>
      </c>
      <c r="L869">
        <f t="shared" si="188"/>
        <v>0</v>
      </c>
      <c r="M869">
        <f t="shared" si="189"/>
        <v>0</v>
      </c>
      <c r="N869">
        <f t="shared" si="190"/>
        <v>14</v>
      </c>
      <c r="O869">
        <f t="shared" si="191"/>
        <v>0</v>
      </c>
      <c r="P869">
        <f t="shared" si="192"/>
        <v>3</v>
      </c>
      <c r="Q869">
        <f t="shared" si="193"/>
        <v>0</v>
      </c>
      <c r="R869" t="str">
        <f t="shared" si="194"/>
        <v>00000011</v>
      </c>
      <c r="S869">
        <f t="shared" si="195"/>
        <v>1</v>
      </c>
    </row>
    <row r="870" spans="1:19" x14ac:dyDescent="0.25">
      <c r="A870" t="s">
        <v>886</v>
      </c>
      <c r="B870" s="5" t="str">
        <f>VLOOKUP(I870,KeyValues!$J$2:$K$1401,2)</f>
        <v>Wobbu-Card</v>
      </c>
      <c r="C870">
        <f t="shared" si="182"/>
        <v>2500</v>
      </c>
      <c r="D870">
        <f t="shared" si="183"/>
        <v>125</v>
      </c>
      <c r="E870">
        <f t="shared" si="184"/>
        <v>15</v>
      </c>
      <c r="F870" s="7" t="str">
        <f>VLOOKUP(E870,KeyValues!$A$2:$B903,2)</f>
        <v>Specific Items</v>
      </c>
      <c r="G870">
        <f t="shared" si="185"/>
        <v>27</v>
      </c>
      <c r="H870" s="7" t="str">
        <f>VLOOKUP($G870,KeyValues!$S$2:$T$64,2)</f>
        <v>Tag</v>
      </c>
      <c r="I870">
        <f t="shared" si="186"/>
        <v>887</v>
      </c>
      <c r="J870">
        <f t="shared" si="187"/>
        <v>0</v>
      </c>
      <c r="K870" s="8">
        <f>IF(OR($E870=9,$E870=5),VLOOKUP(J870,KeyValues!$D$2:$E$562,2),IF(AND($E870=14,NOT(VLOOKUP(J870,KeyValues!$D$2:$E$562,2) = 0)),"???",0))</f>
        <v>0</v>
      </c>
      <c r="L870">
        <f t="shared" si="188"/>
        <v>0</v>
      </c>
      <c r="M870">
        <f t="shared" si="189"/>
        <v>0</v>
      </c>
      <c r="N870">
        <f t="shared" si="190"/>
        <v>14</v>
      </c>
      <c r="O870">
        <f t="shared" si="191"/>
        <v>0</v>
      </c>
      <c r="P870">
        <f t="shared" si="192"/>
        <v>3</v>
      </c>
      <c r="Q870">
        <f t="shared" si="193"/>
        <v>0</v>
      </c>
      <c r="R870" t="str">
        <f t="shared" si="194"/>
        <v>00000011</v>
      </c>
      <c r="S870">
        <f t="shared" si="195"/>
        <v>1</v>
      </c>
    </row>
    <row r="871" spans="1:19" x14ac:dyDescent="0.25">
      <c r="A871" t="s">
        <v>890</v>
      </c>
      <c r="B871" s="5" t="str">
        <f>VLOOKUP(I871,KeyValues!$J$2:$K$1401,2)</f>
        <v>Bidoof Card</v>
      </c>
      <c r="C871">
        <f t="shared" si="182"/>
        <v>2500</v>
      </c>
      <c r="D871">
        <f t="shared" si="183"/>
        <v>125</v>
      </c>
      <c r="E871">
        <f t="shared" si="184"/>
        <v>15</v>
      </c>
      <c r="F871" s="7" t="str">
        <f>VLOOKUP(E871,KeyValues!$A$2:$B907,2)</f>
        <v>Specific Items</v>
      </c>
      <c r="G871">
        <f t="shared" si="185"/>
        <v>27</v>
      </c>
      <c r="H871" s="7" t="str">
        <f>VLOOKUP($G871,KeyValues!$S$2:$T$64,2)</f>
        <v>Tag</v>
      </c>
      <c r="I871">
        <f t="shared" si="186"/>
        <v>891</v>
      </c>
      <c r="J871">
        <f t="shared" si="187"/>
        <v>0</v>
      </c>
      <c r="K871" s="8">
        <f>IF(OR($E871=9,$E871=5),VLOOKUP(J871,KeyValues!$D$2:$E$562,2),IF(AND($E871=14,NOT(VLOOKUP(J871,KeyValues!$D$2:$E$562,2) = 0)),"???",0))</f>
        <v>0</v>
      </c>
      <c r="L871">
        <f t="shared" si="188"/>
        <v>0</v>
      </c>
      <c r="M871">
        <f t="shared" si="189"/>
        <v>0</v>
      </c>
      <c r="N871">
        <f t="shared" si="190"/>
        <v>14</v>
      </c>
      <c r="O871">
        <f t="shared" si="191"/>
        <v>0</v>
      </c>
      <c r="P871">
        <f t="shared" si="192"/>
        <v>3</v>
      </c>
      <c r="Q871">
        <f t="shared" si="193"/>
        <v>0</v>
      </c>
      <c r="R871" t="str">
        <f t="shared" si="194"/>
        <v>00000011</v>
      </c>
      <c r="S871">
        <f t="shared" si="195"/>
        <v>1</v>
      </c>
    </row>
    <row r="872" spans="1:19" x14ac:dyDescent="0.25">
      <c r="A872" t="s">
        <v>894</v>
      </c>
      <c r="B872" s="5" t="str">
        <f>VLOOKUP(I872,KeyValues!$J$2:$K$1401,2)</f>
        <v>Biba-Card</v>
      </c>
      <c r="C872">
        <f t="shared" si="182"/>
        <v>2500</v>
      </c>
      <c r="D872">
        <f t="shared" si="183"/>
        <v>125</v>
      </c>
      <c r="E872">
        <f t="shared" si="184"/>
        <v>15</v>
      </c>
      <c r="F872" s="7" t="str">
        <f>VLOOKUP(E872,KeyValues!$A$2:$B911,2)</f>
        <v>Specific Items</v>
      </c>
      <c r="G872">
        <f t="shared" si="185"/>
        <v>27</v>
      </c>
      <c r="H872" s="7" t="str">
        <f>VLOOKUP($G872,KeyValues!$S$2:$T$64,2)</f>
        <v>Tag</v>
      </c>
      <c r="I872">
        <f t="shared" si="186"/>
        <v>895</v>
      </c>
      <c r="J872">
        <f t="shared" si="187"/>
        <v>0</v>
      </c>
      <c r="K872" s="8">
        <f>IF(OR($E872=9,$E872=5),VLOOKUP(J872,KeyValues!$D$2:$E$562,2),IF(AND($E872=14,NOT(VLOOKUP(J872,KeyValues!$D$2:$E$562,2) = 0)),"???",0))</f>
        <v>0</v>
      </c>
      <c r="L872">
        <f t="shared" si="188"/>
        <v>0</v>
      </c>
      <c r="M872">
        <f t="shared" si="189"/>
        <v>0</v>
      </c>
      <c r="N872">
        <f t="shared" si="190"/>
        <v>14</v>
      </c>
      <c r="O872">
        <f t="shared" si="191"/>
        <v>0</v>
      </c>
      <c r="P872">
        <f t="shared" si="192"/>
        <v>3</v>
      </c>
      <c r="Q872">
        <f t="shared" si="193"/>
        <v>0</v>
      </c>
      <c r="R872" t="str">
        <f t="shared" si="194"/>
        <v>00000011</v>
      </c>
      <c r="S872">
        <f t="shared" si="195"/>
        <v>1</v>
      </c>
    </row>
    <row r="873" spans="1:19" x14ac:dyDescent="0.25">
      <c r="A873" t="s">
        <v>910</v>
      </c>
      <c r="B873" s="5" t="str">
        <f>VLOOKUP(I873,KeyValues!$J$2:$K$1401,2)</f>
        <v>Pachi-Card</v>
      </c>
      <c r="C873">
        <f t="shared" si="182"/>
        <v>2500</v>
      </c>
      <c r="D873">
        <f t="shared" si="183"/>
        <v>125</v>
      </c>
      <c r="E873">
        <f t="shared" si="184"/>
        <v>15</v>
      </c>
      <c r="F873" s="7" t="str">
        <f>VLOOKUP(E873,KeyValues!$A$2:$B927,2)</f>
        <v>Specific Items</v>
      </c>
      <c r="G873">
        <f t="shared" si="185"/>
        <v>27</v>
      </c>
      <c r="H873" s="7" t="str">
        <f>VLOOKUP($G873,KeyValues!$S$2:$T$64,2)</f>
        <v>Tag</v>
      </c>
      <c r="I873">
        <f t="shared" si="186"/>
        <v>911</v>
      </c>
      <c r="J873">
        <f t="shared" si="187"/>
        <v>0</v>
      </c>
      <c r="K873" s="8">
        <f>IF(OR($E873=9,$E873=5),VLOOKUP(J873,KeyValues!$D$2:$E$562,2),IF(AND($E873=14,NOT(VLOOKUP(J873,KeyValues!$D$2:$E$562,2) = 0)),"???",0))</f>
        <v>0</v>
      </c>
      <c r="L873">
        <f t="shared" si="188"/>
        <v>0</v>
      </c>
      <c r="M873">
        <f t="shared" si="189"/>
        <v>0</v>
      </c>
      <c r="N873">
        <f t="shared" si="190"/>
        <v>14</v>
      </c>
      <c r="O873">
        <f t="shared" si="191"/>
        <v>0</v>
      </c>
      <c r="P873">
        <f t="shared" si="192"/>
        <v>3</v>
      </c>
      <c r="Q873">
        <f t="shared" si="193"/>
        <v>0</v>
      </c>
      <c r="R873" t="str">
        <f t="shared" si="194"/>
        <v>00000011</v>
      </c>
      <c r="S873">
        <f t="shared" si="195"/>
        <v>1</v>
      </c>
    </row>
    <row r="874" spans="1:19" x14ac:dyDescent="0.25">
      <c r="A874" t="s">
        <v>914</v>
      </c>
      <c r="B874" s="5" t="str">
        <f>VLOOKUP(I874,KeyValues!$J$2:$K$1401,2)</f>
        <v>Buizel Card</v>
      </c>
      <c r="C874">
        <f t="shared" si="182"/>
        <v>2500</v>
      </c>
      <c r="D874">
        <f t="shared" si="183"/>
        <v>125</v>
      </c>
      <c r="E874">
        <f t="shared" si="184"/>
        <v>15</v>
      </c>
      <c r="F874" s="7" t="str">
        <f>VLOOKUP(E874,KeyValues!$A$2:$B931,2)</f>
        <v>Specific Items</v>
      </c>
      <c r="G874">
        <f t="shared" si="185"/>
        <v>27</v>
      </c>
      <c r="H874" s="7" t="str">
        <f>VLOOKUP($G874,KeyValues!$S$2:$T$64,2)</f>
        <v>Tag</v>
      </c>
      <c r="I874">
        <f t="shared" si="186"/>
        <v>915</v>
      </c>
      <c r="J874">
        <f t="shared" si="187"/>
        <v>0</v>
      </c>
      <c r="K874" s="8">
        <f>IF(OR($E874=9,$E874=5),VLOOKUP(J874,KeyValues!$D$2:$E$562,2),IF(AND($E874=14,NOT(VLOOKUP(J874,KeyValues!$D$2:$E$562,2) = 0)),"???",0))</f>
        <v>0</v>
      </c>
      <c r="L874">
        <f t="shared" si="188"/>
        <v>0</v>
      </c>
      <c r="M874">
        <f t="shared" si="189"/>
        <v>0</v>
      </c>
      <c r="N874">
        <f t="shared" si="190"/>
        <v>14</v>
      </c>
      <c r="O874">
        <f t="shared" si="191"/>
        <v>0</v>
      </c>
      <c r="P874">
        <f t="shared" si="192"/>
        <v>3</v>
      </c>
      <c r="Q874">
        <f t="shared" si="193"/>
        <v>0</v>
      </c>
      <c r="R874" t="str">
        <f t="shared" si="194"/>
        <v>00000011</v>
      </c>
      <c r="S874">
        <f t="shared" si="195"/>
        <v>1</v>
      </c>
    </row>
    <row r="875" spans="1:19" x14ac:dyDescent="0.25">
      <c r="A875" t="s">
        <v>918</v>
      </c>
      <c r="B875" s="5" t="str">
        <f>VLOOKUP(I875,KeyValues!$J$2:$K$1401,2)</f>
        <v>Float-Card</v>
      </c>
      <c r="C875">
        <f t="shared" si="182"/>
        <v>2500</v>
      </c>
      <c r="D875">
        <f t="shared" si="183"/>
        <v>125</v>
      </c>
      <c r="E875">
        <f t="shared" si="184"/>
        <v>15</v>
      </c>
      <c r="F875" s="7" t="str">
        <f>VLOOKUP(E875,KeyValues!$A$2:$B935,2)</f>
        <v>Specific Items</v>
      </c>
      <c r="G875">
        <f t="shared" si="185"/>
        <v>27</v>
      </c>
      <c r="H875" s="7" t="str">
        <f>VLOOKUP($G875,KeyValues!$S$2:$T$64,2)</f>
        <v>Tag</v>
      </c>
      <c r="I875">
        <f t="shared" si="186"/>
        <v>919</v>
      </c>
      <c r="J875">
        <f t="shared" si="187"/>
        <v>0</v>
      </c>
      <c r="K875" s="8">
        <f>IF(OR($E875=9,$E875=5),VLOOKUP(J875,KeyValues!$D$2:$E$562,2),IF(AND($E875=14,NOT(VLOOKUP(J875,KeyValues!$D$2:$E$562,2) = 0)),"???",0))</f>
        <v>0</v>
      </c>
      <c r="L875">
        <f t="shared" si="188"/>
        <v>0</v>
      </c>
      <c r="M875">
        <f t="shared" si="189"/>
        <v>0</v>
      </c>
      <c r="N875">
        <f t="shared" si="190"/>
        <v>14</v>
      </c>
      <c r="O875">
        <f t="shared" si="191"/>
        <v>0</v>
      </c>
      <c r="P875">
        <f t="shared" si="192"/>
        <v>3</v>
      </c>
      <c r="Q875">
        <f t="shared" si="193"/>
        <v>0</v>
      </c>
      <c r="R875" t="str">
        <f t="shared" si="194"/>
        <v>00000011</v>
      </c>
      <c r="S875">
        <f t="shared" si="195"/>
        <v>1</v>
      </c>
    </row>
    <row r="876" spans="1:19" x14ac:dyDescent="0.25">
      <c r="A876" t="s">
        <v>922</v>
      </c>
      <c r="B876" s="5" t="str">
        <f>VLOOKUP(I876,KeyValues!$J$2:$K$1401,2)</f>
        <v>Drifloo-Card</v>
      </c>
      <c r="C876">
        <f t="shared" si="182"/>
        <v>2500</v>
      </c>
      <c r="D876">
        <f t="shared" si="183"/>
        <v>125</v>
      </c>
      <c r="E876">
        <f t="shared" si="184"/>
        <v>15</v>
      </c>
      <c r="F876" s="7" t="str">
        <f>VLOOKUP(E876,KeyValues!$A$2:$B939,2)</f>
        <v>Specific Items</v>
      </c>
      <c r="G876">
        <f t="shared" si="185"/>
        <v>27</v>
      </c>
      <c r="H876" s="7" t="str">
        <f>VLOOKUP($G876,KeyValues!$S$2:$T$64,2)</f>
        <v>Tag</v>
      </c>
      <c r="I876">
        <f t="shared" si="186"/>
        <v>923</v>
      </c>
      <c r="J876">
        <f t="shared" si="187"/>
        <v>0</v>
      </c>
      <c r="K876" s="8">
        <f>IF(OR($E876=9,$E876=5),VLOOKUP(J876,KeyValues!$D$2:$E$562,2),IF(AND($E876=14,NOT(VLOOKUP(J876,KeyValues!$D$2:$E$562,2) = 0)),"???",0))</f>
        <v>0</v>
      </c>
      <c r="L876">
        <f t="shared" si="188"/>
        <v>0</v>
      </c>
      <c r="M876">
        <f t="shared" si="189"/>
        <v>0</v>
      </c>
      <c r="N876">
        <f t="shared" si="190"/>
        <v>14</v>
      </c>
      <c r="O876">
        <f t="shared" si="191"/>
        <v>0</v>
      </c>
      <c r="P876">
        <f t="shared" si="192"/>
        <v>3</v>
      </c>
      <c r="Q876">
        <f t="shared" si="193"/>
        <v>0</v>
      </c>
      <c r="R876" t="str">
        <f t="shared" si="194"/>
        <v>00000011</v>
      </c>
      <c r="S876">
        <f t="shared" si="195"/>
        <v>1</v>
      </c>
    </row>
    <row r="877" spans="1:19" x14ac:dyDescent="0.25">
      <c r="A877" t="s">
        <v>926</v>
      </c>
      <c r="B877" s="5" t="str">
        <f>VLOOKUP(I877,KeyValues!$J$2:$K$1401,2)</f>
        <v>Drifbli-Card</v>
      </c>
      <c r="C877">
        <f t="shared" si="182"/>
        <v>2500</v>
      </c>
      <c r="D877">
        <f t="shared" si="183"/>
        <v>125</v>
      </c>
      <c r="E877">
        <f t="shared" si="184"/>
        <v>15</v>
      </c>
      <c r="F877" s="7" t="str">
        <f>VLOOKUP(E877,KeyValues!$A$2:$B943,2)</f>
        <v>Specific Items</v>
      </c>
      <c r="G877">
        <f t="shared" si="185"/>
        <v>27</v>
      </c>
      <c r="H877" s="7" t="str">
        <f>VLOOKUP($G877,KeyValues!$S$2:$T$64,2)</f>
        <v>Tag</v>
      </c>
      <c r="I877">
        <f t="shared" si="186"/>
        <v>927</v>
      </c>
      <c r="J877">
        <f t="shared" si="187"/>
        <v>0</v>
      </c>
      <c r="K877" s="8">
        <f>IF(OR($E877=9,$E877=5),VLOOKUP(J877,KeyValues!$D$2:$E$562,2),IF(AND($E877=14,NOT(VLOOKUP(J877,KeyValues!$D$2:$E$562,2) = 0)),"???",0))</f>
        <v>0</v>
      </c>
      <c r="L877">
        <f t="shared" si="188"/>
        <v>0</v>
      </c>
      <c r="M877">
        <f t="shared" si="189"/>
        <v>0</v>
      </c>
      <c r="N877">
        <f t="shared" si="190"/>
        <v>14</v>
      </c>
      <c r="O877">
        <f t="shared" si="191"/>
        <v>0</v>
      </c>
      <c r="P877">
        <f t="shared" si="192"/>
        <v>3</v>
      </c>
      <c r="Q877">
        <f t="shared" si="193"/>
        <v>0</v>
      </c>
      <c r="R877" t="str">
        <f t="shared" si="194"/>
        <v>00000011</v>
      </c>
      <c r="S877">
        <f t="shared" si="195"/>
        <v>1</v>
      </c>
    </row>
    <row r="878" spans="1:19" x14ac:dyDescent="0.25">
      <c r="A878" t="s">
        <v>930</v>
      </c>
      <c r="B878" s="5" t="str">
        <f>VLOOKUP(I878,KeyValues!$J$2:$K$1401,2)</f>
        <v>Cherubi Card</v>
      </c>
      <c r="C878">
        <f t="shared" si="182"/>
        <v>2500</v>
      </c>
      <c r="D878">
        <f t="shared" si="183"/>
        <v>125</v>
      </c>
      <c r="E878">
        <f t="shared" si="184"/>
        <v>15</v>
      </c>
      <c r="F878" s="7" t="str">
        <f>VLOOKUP(E878,KeyValues!$A$2:$B947,2)</f>
        <v>Specific Items</v>
      </c>
      <c r="G878">
        <f t="shared" si="185"/>
        <v>27</v>
      </c>
      <c r="H878" s="7" t="str">
        <f>VLOOKUP($G878,KeyValues!$S$2:$T$64,2)</f>
        <v>Tag</v>
      </c>
      <c r="I878">
        <f t="shared" si="186"/>
        <v>931</v>
      </c>
      <c r="J878">
        <f t="shared" si="187"/>
        <v>0</v>
      </c>
      <c r="K878" s="8">
        <f>IF(OR($E878=9,$E878=5),VLOOKUP(J878,KeyValues!$D$2:$E$562,2),IF(AND($E878=14,NOT(VLOOKUP(J878,KeyValues!$D$2:$E$562,2) = 0)),"???",0))</f>
        <v>0</v>
      </c>
      <c r="L878">
        <f t="shared" si="188"/>
        <v>0</v>
      </c>
      <c r="M878">
        <f t="shared" si="189"/>
        <v>0</v>
      </c>
      <c r="N878">
        <f t="shared" si="190"/>
        <v>14</v>
      </c>
      <c r="O878">
        <f t="shared" si="191"/>
        <v>0</v>
      </c>
      <c r="P878">
        <f t="shared" si="192"/>
        <v>3</v>
      </c>
      <c r="Q878">
        <f t="shared" si="193"/>
        <v>0</v>
      </c>
      <c r="R878" t="str">
        <f t="shared" si="194"/>
        <v>00000011</v>
      </c>
      <c r="S878">
        <f t="shared" si="195"/>
        <v>1</v>
      </c>
    </row>
    <row r="879" spans="1:19" x14ac:dyDescent="0.25">
      <c r="A879" t="s">
        <v>934</v>
      </c>
      <c r="B879" s="5" t="str">
        <f>VLOOKUP(I879,KeyValues!$J$2:$K$1401,2)</f>
        <v>Cherrim Card</v>
      </c>
      <c r="C879">
        <f t="shared" si="182"/>
        <v>2500</v>
      </c>
      <c r="D879">
        <f t="shared" si="183"/>
        <v>125</v>
      </c>
      <c r="E879">
        <f t="shared" si="184"/>
        <v>15</v>
      </c>
      <c r="F879" s="7" t="str">
        <f>VLOOKUP(E879,KeyValues!$A$2:$B951,2)</f>
        <v>Specific Items</v>
      </c>
      <c r="G879">
        <f t="shared" si="185"/>
        <v>27</v>
      </c>
      <c r="H879" s="7" t="str">
        <f>VLOOKUP($G879,KeyValues!$S$2:$T$64,2)</f>
        <v>Tag</v>
      </c>
      <c r="I879">
        <f t="shared" si="186"/>
        <v>935</v>
      </c>
      <c r="J879">
        <f t="shared" si="187"/>
        <v>0</v>
      </c>
      <c r="K879" s="8">
        <f>IF(OR($E879=9,$E879=5),VLOOKUP(J879,KeyValues!$D$2:$E$562,2),IF(AND($E879=14,NOT(VLOOKUP(J879,KeyValues!$D$2:$E$562,2) = 0)),"???",0))</f>
        <v>0</v>
      </c>
      <c r="L879">
        <f t="shared" si="188"/>
        <v>0</v>
      </c>
      <c r="M879">
        <f t="shared" si="189"/>
        <v>0</v>
      </c>
      <c r="N879">
        <f t="shared" si="190"/>
        <v>14</v>
      </c>
      <c r="O879">
        <f t="shared" si="191"/>
        <v>0</v>
      </c>
      <c r="P879">
        <f t="shared" si="192"/>
        <v>3</v>
      </c>
      <c r="Q879">
        <f t="shared" si="193"/>
        <v>0</v>
      </c>
      <c r="R879" t="str">
        <f t="shared" si="194"/>
        <v>00000011</v>
      </c>
      <c r="S879">
        <f t="shared" si="195"/>
        <v>1</v>
      </c>
    </row>
    <row r="880" spans="1:19" x14ac:dyDescent="0.25">
      <c r="A880" t="s">
        <v>938</v>
      </c>
      <c r="B880" s="5" t="str">
        <f>VLOOKUP(I880,KeyValues!$J$2:$K$1401,2)</f>
        <v>Bonsly Card</v>
      </c>
      <c r="C880">
        <f t="shared" si="182"/>
        <v>2500</v>
      </c>
      <c r="D880">
        <f t="shared" si="183"/>
        <v>125</v>
      </c>
      <c r="E880">
        <f t="shared" si="184"/>
        <v>15</v>
      </c>
      <c r="F880" s="7" t="str">
        <f>VLOOKUP(E880,KeyValues!$A$2:$B955,2)</f>
        <v>Specific Items</v>
      </c>
      <c r="G880">
        <f t="shared" si="185"/>
        <v>27</v>
      </c>
      <c r="H880" s="7" t="str">
        <f>VLOOKUP($G880,KeyValues!$S$2:$T$64,2)</f>
        <v>Tag</v>
      </c>
      <c r="I880">
        <f t="shared" si="186"/>
        <v>939</v>
      </c>
      <c r="J880">
        <f t="shared" si="187"/>
        <v>0</v>
      </c>
      <c r="K880" s="8">
        <f>IF(OR($E880=9,$E880=5),VLOOKUP(J880,KeyValues!$D$2:$E$562,2),IF(AND($E880=14,NOT(VLOOKUP(J880,KeyValues!$D$2:$E$562,2) = 0)),"???",0))</f>
        <v>0</v>
      </c>
      <c r="L880">
        <f t="shared" si="188"/>
        <v>0</v>
      </c>
      <c r="M880">
        <f t="shared" si="189"/>
        <v>0</v>
      </c>
      <c r="N880">
        <f t="shared" si="190"/>
        <v>14</v>
      </c>
      <c r="O880">
        <f t="shared" si="191"/>
        <v>0</v>
      </c>
      <c r="P880">
        <f t="shared" si="192"/>
        <v>3</v>
      </c>
      <c r="Q880">
        <f t="shared" si="193"/>
        <v>0</v>
      </c>
      <c r="R880" t="str">
        <f t="shared" si="194"/>
        <v>00000011</v>
      </c>
      <c r="S880">
        <f t="shared" si="195"/>
        <v>1</v>
      </c>
    </row>
    <row r="881" spans="1:19" x14ac:dyDescent="0.25">
      <c r="A881" t="s">
        <v>942</v>
      </c>
      <c r="B881" s="5" t="str">
        <f>VLOOKUP(I881,KeyValues!$J$2:$K$1401,2)</f>
        <v>Sudo-Card</v>
      </c>
      <c r="C881">
        <f t="shared" si="182"/>
        <v>2500</v>
      </c>
      <c r="D881">
        <f t="shared" si="183"/>
        <v>125</v>
      </c>
      <c r="E881">
        <f t="shared" si="184"/>
        <v>15</v>
      </c>
      <c r="F881" s="7" t="str">
        <f>VLOOKUP(E881,KeyValues!$A$2:$B959,2)</f>
        <v>Specific Items</v>
      </c>
      <c r="G881">
        <f t="shared" si="185"/>
        <v>27</v>
      </c>
      <c r="H881" s="7" t="str">
        <f>VLOOKUP($G881,KeyValues!$S$2:$T$64,2)</f>
        <v>Tag</v>
      </c>
      <c r="I881">
        <f t="shared" si="186"/>
        <v>943</v>
      </c>
      <c r="J881">
        <f t="shared" si="187"/>
        <v>0</v>
      </c>
      <c r="K881" s="8">
        <f>IF(OR($E881=9,$E881=5),VLOOKUP(J881,KeyValues!$D$2:$E$562,2),IF(AND($E881=14,NOT(VLOOKUP(J881,KeyValues!$D$2:$E$562,2) = 0)),"???",0))</f>
        <v>0</v>
      </c>
      <c r="L881">
        <f t="shared" si="188"/>
        <v>0</v>
      </c>
      <c r="M881">
        <f t="shared" si="189"/>
        <v>0</v>
      </c>
      <c r="N881">
        <f t="shared" si="190"/>
        <v>14</v>
      </c>
      <c r="O881">
        <f t="shared" si="191"/>
        <v>0</v>
      </c>
      <c r="P881">
        <f t="shared" si="192"/>
        <v>3</v>
      </c>
      <c r="Q881">
        <f t="shared" si="193"/>
        <v>0</v>
      </c>
      <c r="R881" t="str">
        <f t="shared" si="194"/>
        <v>00000011</v>
      </c>
      <c r="S881">
        <f t="shared" si="195"/>
        <v>1</v>
      </c>
    </row>
    <row r="882" spans="1:19" x14ac:dyDescent="0.25">
      <c r="A882" t="s">
        <v>946</v>
      </c>
      <c r="B882" s="5" t="str">
        <f>VLOOKUP(I882,KeyValues!$J$2:$K$1401,2)</f>
        <v>Junior Card</v>
      </c>
      <c r="C882">
        <f t="shared" si="182"/>
        <v>2500</v>
      </c>
      <c r="D882">
        <f t="shared" si="183"/>
        <v>125</v>
      </c>
      <c r="E882">
        <f t="shared" si="184"/>
        <v>15</v>
      </c>
      <c r="F882" s="7" t="str">
        <f>VLOOKUP(E882,KeyValues!$A$2:$B963,2)</f>
        <v>Specific Items</v>
      </c>
      <c r="G882">
        <f t="shared" si="185"/>
        <v>27</v>
      </c>
      <c r="H882" s="7" t="str">
        <f>VLOOKUP($G882,KeyValues!$S$2:$T$64,2)</f>
        <v>Tag</v>
      </c>
      <c r="I882">
        <f t="shared" si="186"/>
        <v>947</v>
      </c>
      <c r="J882">
        <f t="shared" si="187"/>
        <v>0</v>
      </c>
      <c r="K882" s="8">
        <f>IF(OR($E882=9,$E882=5),VLOOKUP(J882,KeyValues!$D$2:$E$562,2),IF(AND($E882=14,NOT(VLOOKUP(J882,KeyValues!$D$2:$E$562,2) = 0)),"???",0))</f>
        <v>0</v>
      </c>
      <c r="L882">
        <f t="shared" si="188"/>
        <v>0</v>
      </c>
      <c r="M882">
        <f t="shared" si="189"/>
        <v>0</v>
      </c>
      <c r="N882">
        <f t="shared" si="190"/>
        <v>14</v>
      </c>
      <c r="O882">
        <f t="shared" si="191"/>
        <v>0</v>
      </c>
      <c r="P882">
        <f t="shared" si="192"/>
        <v>3</v>
      </c>
      <c r="Q882">
        <f t="shared" si="193"/>
        <v>0</v>
      </c>
      <c r="R882" t="str">
        <f t="shared" si="194"/>
        <v>00000011</v>
      </c>
      <c r="S882">
        <f t="shared" si="195"/>
        <v>1</v>
      </c>
    </row>
    <row r="883" spans="1:19" x14ac:dyDescent="0.25">
      <c r="A883" t="s">
        <v>950</v>
      </c>
      <c r="B883" s="5" t="str">
        <f>VLOOKUP(I883,KeyValues!$J$2:$K$1401,2)</f>
        <v>Mime Card</v>
      </c>
      <c r="C883">
        <f t="shared" si="182"/>
        <v>2500</v>
      </c>
      <c r="D883">
        <f t="shared" si="183"/>
        <v>125</v>
      </c>
      <c r="E883">
        <f t="shared" si="184"/>
        <v>15</v>
      </c>
      <c r="F883" s="7" t="str">
        <f>VLOOKUP(E883,KeyValues!$A$2:$B967,2)</f>
        <v>Specific Items</v>
      </c>
      <c r="G883">
        <f t="shared" si="185"/>
        <v>27</v>
      </c>
      <c r="H883" s="7" t="str">
        <f>VLOOKUP($G883,KeyValues!$S$2:$T$64,2)</f>
        <v>Tag</v>
      </c>
      <c r="I883">
        <f t="shared" si="186"/>
        <v>951</v>
      </c>
      <c r="J883">
        <f t="shared" si="187"/>
        <v>0</v>
      </c>
      <c r="K883" s="8">
        <f>IF(OR($E883=9,$E883=5),VLOOKUP(J883,KeyValues!$D$2:$E$562,2),IF(AND($E883=14,NOT(VLOOKUP(J883,KeyValues!$D$2:$E$562,2) = 0)),"???",0))</f>
        <v>0</v>
      </c>
      <c r="L883">
        <f t="shared" si="188"/>
        <v>0</v>
      </c>
      <c r="M883">
        <f t="shared" si="189"/>
        <v>0</v>
      </c>
      <c r="N883">
        <f t="shared" si="190"/>
        <v>14</v>
      </c>
      <c r="O883">
        <f t="shared" si="191"/>
        <v>0</v>
      </c>
      <c r="P883">
        <f t="shared" si="192"/>
        <v>3</v>
      </c>
      <c r="Q883">
        <f t="shared" si="193"/>
        <v>0</v>
      </c>
      <c r="R883" t="str">
        <f t="shared" si="194"/>
        <v>00000011</v>
      </c>
      <c r="S883">
        <f t="shared" si="195"/>
        <v>1</v>
      </c>
    </row>
    <row r="884" spans="1:19" x14ac:dyDescent="0.25">
      <c r="A884" t="s">
        <v>954</v>
      </c>
      <c r="B884" s="5" t="str">
        <f>VLOOKUP(I884,KeyValues!$J$2:$K$1401,2)</f>
        <v>Happiny Card</v>
      </c>
      <c r="C884">
        <f t="shared" si="182"/>
        <v>2500</v>
      </c>
      <c r="D884">
        <f t="shared" si="183"/>
        <v>125</v>
      </c>
      <c r="E884">
        <f t="shared" si="184"/>
        <v>15</v>
      </c>
      <c r="F884" s="7" t="str">
        <f>VLOOKUP(E884,KeyValues!$A$2:$B971,2)</f>
        <v>Specific Items</v>
      </c>
      <c r="G884">
        <f t="shared" si="185"/>
        <v>27</v>
      </c>
      <c r="H884" s="7" t="str">
        <f>VLOOKUP($G884,KeyValues!$S$2:$T$64,2)</f>
        <v>Tag</v>
      </c>
      <c r="I884">
        <f t="shared" si="186"/>
        <v>955</v>
      </c>
      <c r="J884">
        <f t="shared" si="187"/>
        <v>0</v>
      </c>
      <c r="K884" s="8">
        <f>IF(OR($E884=9,$E884=5),VLOOKUP(J884,KeyValues!$D$2:$E$562,2),IF(AND($E884=14,NOT(VLOOKUP(J884,KeyValues!$D$2:$E$562,2) = 0)),"???",0))</f>
        <v>0</v>
      </c>
      <c r="L884">
        <f t="shared" si="188"/>
        <v>0</v>
      </c>
      <c r="M884">
        <f t="shared" si="189"/>
        <v>0</v>
      </c>
      <c r="N884">
        <f t="shared" si="190"/>
        <v>14</v>
      </c>
      <c r="O884">
        <f t="shared" si="191"/>
        <v>0</v>
      </c>
      <c r="P884">
        <f t="shared" si="192"/>
        <v>3</v>
      </c>
      <c r="Q884">
        <f t="shared" si="193"/>
        <v>0</v>
      </c>
      <c r="R884" t="str">
        <f t="shared" si="194"/>
        <v>00000011</v>
      </c>
      <c r="S884">
        <f t="shared" si="195"/>
        <v>1</v>
      </c>
    </row>
    <row r="885" spans="1:19" x14ac:dyDescent="0.25">
      <c r="A885" t="s">
        <v>958</v>
      </c>
      <c r="B885" s="5" t="str">
        <f>VLOOKUP(I885,KeyValues!$J$2:$K$1401,2)</f>
        <v>Chansey Card</v>
      </c>
      <c r="C885">
        <f t="shared" si="182"/>
        <v>2500</v>
      </c>
      <c r="D885">
        <f t="shared" si="183"/>
        <v>125</v>
      </c>
      <c r="E885">
        <f t="shared" si="184"/>
        <v>15</v>
      </c>
      <c r="F885" s="7" t="str">
        <f>VLOOKUP(E885,KeyValues!$A$2:$B975,2)</f>
        <v>Specific Items</v>
      </c>
      <c r="G885">
        <f t="shared" si="185"/>
        <v>27</v>
      </c>
      <c r="H885" s="7" t="str">
        <f>VLOOKUP($G885,KeyValues!$S$2:$T$64,2)</f>
        <v>Tag</v>
      </c>
      <c r="I885">
        <f t="shared" si="186"/>
        <v>959</v>
      </c>
      <c r="J885">
        <f t="shared" si="187"/>
        <v>0</v>
      </c>
      <c r="K885" s="8">
        <f>IF(OR($E885=9,$E885=5),VLOOKUP(J885,KeyValues!$D$2:$E$562,2),IF(AND($E885=14,NOT(VLOOKUP(J885,KeyValues!$D$2:$E$562,2) = 0)),"???",0))</f>
        <v>0</v>
      </c>
      <c r="L885">
        <f t="shared" si="188"/>
        <v>0</v>
      </c>
      <c r="M885">
        <f t="shared" si="189"/>
        <v>0</v>
      </c>
      <c r="N885">
        <f t="shared" si="190"/>
        <v>14</v>
      </c>
      <c r="O885">
        <f t="shared" si="191"/>
        <v>0</v>
      </c>
      <c r="P885">
        <f t="shared" si="192"/>
        <v>3</v>
      </c>
      <c r="Q885">
        <f t="shared" si="193"/>
        <v>0</v>
      </c>
      <c r="R885" t="str">
        <f t="shared" si="194"/>
        <v>00000011</v>
      </c>
      <c r="S885">
        <f t="shared" si="195"/>
        <v>1</v>
      </c>
    </row>
    <row r="886" spans="1:19" x14ac:dyDescent="0.25">
      <c r="A886" t="s">
        <v>962</v>
      </c>
      <c r="B886" s="5" t="str">
        <f>VLOOKUP(I886,KeyValues!$J$2:$K$1401,2)</f>
        <v>Blissey Card</v>
      </c>
      <c r="C886">
        <f t="shared" si="182"/>
        <v>2500</v>
      </c>
      <c r="D886">
        <f t="shared" si="183"/>
        <v>125</v>
      </c>
      <c r="E886">
        <f t="shared" si="184"/>
        <v>15</v>
      </c>
      <c r="F886" s="7" t="str">
        <f>VLOOKUP(E886,KeyValues!$A$2:$B979,2)</f>
        <v>Specific Items</v>
      </c>
      <c r="G886">
        <f t="shared" si="185"/>
        <v>27</v>
      </c>
      <c r="H886" s="7" t="str">
        <f>VLOOKUP($G886,KeyValues!$S$2:$T$64,2)</f>
        <v>Tag</v>
      </c>
      <c r="I886">
        <f t="shared" si="186"/>
        <v>963</v>
      </c>
      <c r="J886">
        <f t="shared" si="187"/>
        <v>0</v>
      </c>
      <c r="K886" s="8">
        <f>IF(OR($E886=9,$E886=5),VLOOKUP(J886,KeyValues!$D$2:$E$562,2),IF(AND($E886=14,NOT(VLOOKUP(J886,KeyValues!$D$2:$E$562,2) = 0)),"???",0))</f>
        <v>0</v>
      </c>
      <c r="L886">
        <f t="shared" si="188"/>
        <v>0</v>
      </c>
      <c r="M886">
        <f t="shared" si="189"/>
        <v>0</v>
      </c>
      <c r="N886">
        <f t="shared" si="190"/>
        <v>14</v>
      </c>
      <c r="O886">
        <f t="shared" si="191"/>
        <v>0</v>
      </c>
      <c r="P886">
        <f t="shared" si="192"/>
        <v>3</v>
      </c>
      <c r="Q886">
        <f t="shared" si="193"/>
        <v>0</v>
      </c>
      <c r="R886" t="str">
        <f t="shared" si="194"/>
        <v>00000011</v>
      </c>
      <c r="S886">
        <f t="shared" si="195"/>
        <v>1</v>
      </c>
    </row>
    <row r="887" spans="1:19" x14ac:dyDescent="0.25">
      <c r="A887" t="s">
        <v>966</v>
      </c>
      <c r="B887" s="5" t="str">
        <f>VLOOKUP(I887,KeyValues!$J$2:$K$1401,2)</f>
        <v>Gible Card</v>
      </c>
      <c r="C887">
        <f t="shared" si="182"/>
        <v>2500</v>
      </c>
      <c r="D887">
        <f t="shared" si="183"/>
        <v>125</v>
      </c>
      <c r="E887">
        <f t="shared" si="184"/>
        <v>15</v>
      </c>
      <c r="F887" s="7" t="str">
        <f>VLOOKUP(E887,KeyValues!$A$2:$B983,2)</f>
        <v>Specific Items</v>
      </c>
      <c r="G887">
        <f t="shared" si="185"/>
        <v>27</v>
      </c>
      <c r="H887" s="7" t="str">
        <f>VLOOKUP($G887,KeyValues!$S$2:$T$64,2)</f>
        <v>Tag</v>
      </c>
      <c r="I887">
        <f t="shared" si="186"/>
        <v>967</v>
      </c>
      <c r="J887">
        <f t="shared" si="187"/>
        <v>0</v>
      </c>
      <c r="K887" s="8">
        <f>IF(OR($E887=9,$E887=5),VLOOKUP(J887,KeyValues!$D$2:$E$562,2),IF(AND($E887=14,NOT(VLOOKUP(J887,KeyValues!$D$2:$E$562,2) = 0)),"???",0))</f>
        <v>0</v>
      </c>
      <c r="L887">
        <f t="shared" si="188"/>
        <v>0</v>
      </c>
      <c r="M887">
        <f t="shared" si="189"/>
        <v>0</v>
      </c>
      <c r="N887">
        <f t="shared" si="190"/>
        <v>14</v>
      </c>
      <c r="O887">
        <f t="shared" si="191"/>
        <v>0</v>
      </c>
      <c r="P887">
        <f t="shared" si="192"/>
        <v>3</v>
      </c>
      <c r="Q887">
        <f t="shared" si="193"/>
        <v>0</v>
      </c>
      <c r="R887" t="str">
        <f t="shared" si="194"/>
        <v>00000011</v>
      </c>
      <c r="S887">
        <f t="shared" si="195"/>
        <v>1</v>
      </c>
    </row>
    <row r="888" spans="1:19" x14ac:dyDescent="0.25">
      <c r="A888" t="s">
        <v>978</v>
      </c>
      <c r="B888" s="5" t="str">
        <f>VLOOKUP(I888,KeyValues!$J$2:$K$1401,2)</f>
        <v>Riolu Card</v>
      </c>
      <c r="C888">
        <f t="shared" si="182"/>
        <v>2500</v>
      </c>
      <c r="D888">
        <f t="shared" si="183"/>
        <v>125</v>
      </c>
      <c r="E888">
        <f t="shared" si="184"/>
        <v>15</v>
      </c>
      <c r="F888" s="7" t="str">
        <f>VLOOKUP(E888,KeyValues!$A$2:$B995,2)</f>
        <v>Specific Items</v>
      </c>
      <c r="G888">
        <f t="shared" si="185"/>
        <v>27</v>
      </c>
      <c r="H888" s="7" t="str">
        <f>VLOOKUP($G888,KeyValues!$S$2:$T$64,2)</f>
        <v>Tag</v>
      </c>
      <c r="I888">
        <f t="shared" si="186"/>
        <v>979</v>
      </c>
      <c r="J888">
        <f t="shared" si="187"/>
        <v>0</v>
      </c>
      <c r="K888" s="8">
        <f>IF(OR($E888=9,$E888=5),VLOOKUP(J888,KeyValues!$D$2:$E$562,2),IF(AND($E888=14,NOT(VLOOKUP(J888,KeyValues!$D$2:$E$562,2) = 0)),"???",0))</f>
        <v>0</v>
      </c>
      <c r="L888">
        <f t="shared" si="188"/>
        <v>0</v>
      </c>
      <c r="M888">
        <f t="shared" si="189"/>
        <v>0</v>
      </c>
      <c r="N888">
        <f t="shared" si="190"/>
        <v>14</v>
      </c>
      <c r="O888">
        <f t="shared" si="191"/>
        <v>0</v>
      </c>
      <c r="P888">
        <f t="shared" si="192"/>
        <v>3</v>
      </c>
      <c r="Q888">
        <f t="shared" si="193"/>
        <v>0</v>
      </c>
      <c r="R888" t="str">
        <f t="shared" si="194"/>
        <v>00000011</v>
      </c>
      <c r="S888">
        <f t="shared" si="195"/>
        <v>1</v>
      </c>
    </row>
    <row r="889" spans="1:19" x14ac:dyDescent="0.25">
      <c r="A889" t="s">
        <v>982</v>
      </c>
      <c r="B889" s="5" t="str">
        <f>VLOOKUP(I889,KeyValues!$J$2:$K$1401,2)</f>
        <v>Lucario Card</v>
      </c>
      <c r="C889">
        <f t="shared" si="182"/>
        <v>2500</v>
      </c>
      <c r="D889">
        <f t="shared" si="183"/>
        <v>125</v>
      </c>
      <c r="E889">
        <f t="shared" si="184"/>
        <v>15</v>
      </c>
      <c r="F889" s="7" t="str">
        <f>VLOOKUP(E889,KeyValues!$A$2:$B999,2)</f>
        <v>Specific Items</v>
      </c>
      <c r="G889">
        <f t="shared" si="185"/>
        <v>27</v>
      </c>
      <c r="H889" s="7" t="str">
        <f>VLOOKUP($G889,KeyValues!$S$2:$T$64,2)</f>
        <v>Tag</v>
      </c>
      <c r="I889">
        <f t="shared" si="186"/>
        <v>983</v>
      </c>
      <c r="J889">
        <f t="shared" si="187"/>
        <v>0</v>
      </c>
      <c r="K889" s="8">
        <f>IF(OR($E889=9,$E889=5),VLOOKUP(J889,KeyValues!$D$2:$E$562,2),IF(AND($E889=14,NOT(VLOOKUP(J889,KeyValues!$D$2:$E$562,2) = 0)),"???",0))</f>
        <v>0</v>
      </c>
      <c r="L889">
        <f t="shared" si="188"/>
        <v>0</v>
      </c>
      <c r="M889">
        <f t="shared" si="189"/>
        <v>0</v>
      </c>
      <c r="N889">
        <f t="shared" si="190"/>
        <v>14</v>
      </c>
      <c r="O889">
        <f t="shared" si="191"/>
        <v>0</v>
      </c>
      <c r="P889">
        <f t="shared" si="192"/>
        <v>3</v>
      </c>
      <c r="Q889">
        <f t="shared" si="193"/>
        <v>0</v>
      </c>
      <c r="R889" t="str">
        <f t="shared" si="194"/>
        <v>00000011</v>
      </c>
      <c r="S889">
        <f t="shared" si="195"/>
        <v>1</v>
      </c>
    </row>
    <row r="890" spans="1:19" x14ac:dyDescent="0.25">
      <c r="A890" t="s">
        <v>986</v>
      </c>
      <c r="B890" s="5" t="str">
        <f>VLOOKUP(I890,KeyValues!$J$2:$K$1401,2)</f>
        <v>Mantyke Card</v>
      </c>
      <c r="C890">
        <f t="shared" si="182"/>
        <v>2500</v>
      </c>
      <c r="D890">
        <f t="shared" si="183"/>
        <v>125</v>
      </c>
      <c r="E890">
        <f t="shared" si="184"/>
        <v>15</v>
      </c>
      <c r="F890" s="7" t="str">
        <f>VLOOKUP(E890,KeyValues!$A$2:$B1003,2)</f>
        <v>Specific Items</v>
      </c>
      <c r="G890">
        <f t="shared" si="185"/>
        <v>27</v>
      </c>
      <c r="H890" s="7" t="str">
        <f>VLOOKUP($G890,KeyValues!$S$2:$T$64,2)</f>
        <v>Tag</v>
      </c>
      <c r="I890">
        <f t="shared" si="186"/>
        <v>987</v>
      </c>
      <c r="J890">
        <f t="shared" si="187"/>
        <v>0</v>
      </c>
      <c r="K890" s="8">
        <f>IF(OR($E890=9,$E890=5),VLOOKUP(J890,KeyValues!$D$2:$E$562,2),IF(AND($E890=14,NOT(VLOOKUP(J890,KeyValues!$D$2:$E$562,2) = 0)),"???",0))</f>
        <v>0</v>
      </c>
      <c r="L890">
        <f t="shared" si="188"/>
        <v>0</v>
      </c>
      <c r="M890">
        <f t="shared" si="189"/>
        <v>0</v>
      </c>
      <c r="N890">
        <f t="shared" si="190"/>
        <v>14</v>
      </c>
      <c r="O890">
        <f t="shared" si="191"/>
        <v>0</v>
      </c>
      <c r="P890">
        <f t="shared" si="192"/>
        <v>3</v>
      </c>
      <c r="Q890">
        <f t="shared" si="193"/>
        <v>0</v>
      </c>
      <c r="R890" t="str">
        <f t="shared" si="194"/>
        <v>00000011</v>
      </c>
      <c r="S890">
        <f t="shared" si="195"/>
        <v>1</v>
      </c>
    </row>
    <row r="891" spans="1:19" x14ac:dyDescent="0.25">
      <c r="A891" t="s">
        <v>990</v>
      </c>
      <c r="B891" s="5" t="str">
        <f>VLOOKUP(I891,KeyValues!$J$2:$K$1401,2)</f>
        <v>Mantine Card</v>
      </c>
      <c r="C891">
        <f t="shared" si="182"/>
        <v>2500</v>
      </c>
      <c r="D891">
        <f t="shared" si="183"/>
        <v>125</v>
      </c>
      <c r="E891">
        <f t="shared" si="184"/>
        <v>15</v>
      </c>
      <c r="F891" s="7" t="str">
        <f>VLOOKUP(E891,KeyValues!$A$2:$B1007,2)</f>
        <v>Specific Items</v>
      </c>
      <c r="G891">
        <f t="shared" si="185"/>
        <v>27</v>
      </c>
      <c r="H891" s="7" t="str">
        <f>VLOOKUP($G891,KeyValues!$S$2:$T$64,2)</f>
        <v>Tag</v>
      </c>
      <c r="I891">
        <f t="shared" si="186"/>
        <v>991</v>
      </c>
      <c r="J891">
        <f t="shared" si="187"/>
        <v>0</v>
      </c>
      <c r="K891" s="8">
        <f>IF(OR($E891=9,$E891=5),VLOOKUP(J891,KeyValues!$D$2:$E$562,2),IF(AND($E891=14,NOT(VLOOKUP(J891,KeyValues!$D$2:$E$562,2) = 0)),"???",0))</f>
        <v>0</v>
      </c>
      <c r="L891">
        <f t="shared" si="188"/>
        <v>0</v>
      </c>
      <c r="M891">
        <f t="shared" si="189"/>
        <v>0</v>
      </c>
      <c r="N891">
        <f t="shared" si="190"/>
        <v>14</v>
      </c>
      <c r="O891">
        <f t="shared" si="191"/>
        <v>0</v>
      </c>
      <c r="P891">
        <f t="shared" si="192"/>
        <v>3</v>
      </c>
      <c r="Q891">
        <f t="shared" si="193"/>
        <v>0</v>
      </c>
      <c r="R891" t="str">
        <f t="shared" si="194"/>
        <v>00000011</v>
      </c>
      <c r="S891">
        <f t="shared" si="195"/>
        <v>1</v>
      </c>
    </row>
    <row r="892" spans="1:19" x14ac:dyDescent="0.25">
      <c r="A892" t="s">
        <v>994</v>
      </c>
      <c r="B892" s="5" t="str">
        <f>VLOOKUP(I892,KeyValues!$J$2:$K$1401,2)</f>
        <v>Phione Card</v>
      </c>
      <c r="C892">
        <f t="shared" si="182"/>
        <v>2500</v>
      </c>
      <c r="D892">
        <f t="shared" si="183"/>
        <v>125</v>
      </c>
      <c r="E892">
        <f t="shared" si="184"/>
        <v>15</v>
      </c>
      <c r="F892" s="7" t="str">
        <f>VLOOKUP(E892,KeyValues!$A$2:$B1011,2)</f>
        <v>Specific Items</v>
      </c>
      <c r="G892">
        <f t="shared" si="185"/>
        <v>27</v>
      </c>
      <c r="H892" s="7" t="str">
        <f>VLOOKUP($G892,KeyValues!$S$2:$T$64,2)</f>
        <v>Tag</v>
      </c>
      <c r="I892">
        <f t="shared" si="186"/>
        <v>995</v>
      </c>
      <c r="J892">
        <f t="shared" si="187"/>
        <v>0</v>
      </c>
      <c r="K892" s="8">
        <f>IF(OR($E892=9,$E892=5),VLOOKUP(J892,KeyValues!$D$2:$E$562,2),IF(AND($E892=14,NOT(VLOOKUP(J892,KeyValues!$D$2:$E$562,2) = 0)),"???",0))</f>
        <v>0</v>
      </c>
      <c r="L892">
        <f t="shared" si="188"/>
        <v>0</v>
      </c>
      <c r="M892">
        <f t="shared" si="189"/>
        <v>0</v>
      </c>
      <c r="N892">
        <f t="shared" si="190"/>
        <v>14</v>
      </c>
      <c r="O892">
        <f t="shared" si="191"/>
        <v>0</v>
      </c>
      <c r="P892">
        <f t="shared" si="192"/>
        <v>3</v>
      </c>
      <c r="Q892">
        <f t="shared" si="193"/>
        <v>0</v>
      </c>
      <c r="R892" t="str">
        <f t="shared" si="194"/>
        <v>00000011</v>
      </c>
      <c r="S892">
        <f t="shared" si="195"/>
        <v>1</v>
      </c>
    </row>
    <row r="893" spans="1:19" x14ac:dyDescent="0.25">
      <c r="A893" t="s">
        <v>579</v>
      </c>
      <c r="B893" s="5" t="str">
        <f>VLOOKUP(I893,KeyValues!$J$2:$K$1401,2)</f>
        <v>Ivy-Crest</v>
      </c>
      <c r="C893">
        <f t="shared" si="182"/>
        <v>2500</v>
      </c>
      <c r="D893">
        <f t="shared" si="183"/>
        <v>125</v>
      </c>
      <c r="E893">
        <f t="shared" si="184"/>
        <v>15</v>
      </c>
      <c r="F893" s="7" t="str">
        <f>VLOOKUP(E893,KeyValues!$A$2:$B596,2)</f>
        <v>Specific Items</v>
      </c>
      <c r="G893">
        <f t="shared" si="185"/>
        <v>28</v>
      </c>
      <c r="H893" s="7" t="str">
        <f>VLOOKUP($G893,KeyValues!$S$2:$T$64,2)</f>
        <v>Amulet</v>
      </c>
      <c r="I893">
        <f t="shared" si="186"/>
        <v>580</v>
      </c>
      <c r="J893">
        <f t="shared" si="187"/>
        <v>0</v>
      </c>
      <c r="K893" s="8">
        <f>IF(OR($E893=9,$E893=5),VLOOKUP(J893,KeyValues!$D$2:$E$562,2),IF(AND($E893=14,NOT(VLOOKUP(J893,KeyValues!$D$2:$E$562,2) = 0)),"???",0))</f>
        <v>0</v>
      </c>
      <c r="L893">
        <f t="shared" si="188"/>
        <v>0</v>
      </c>
      <c r="M893">
        <f t="shared" si="189"/>
        <v>0</v>
      </c>
      <c r="N893">
        <f t="shared" si="190"/>
        <v>2</v>
      </c>
      <c r="O893">
        <f t="shared" si="191"/>
        <v>0</v>
      </c>
      <c r="P893">
        <f t="shared" si="192"/>
        <v>3</v>
      </c>
      <c r="Q893">
        <f t="shared" si="193"/>
        <v>0</v>
      </c>
      <c r="R893" t="str">
        <f t="shared" si="194"/>
        <v>00000011</v>
      </c>
      <c r="S893">
        <f t="shared" si="195"/>
        <v>1</v>
      </c>
    </row>
    <row r="894" spans="1:19" x14ac:dyDescent="0.25">
      <c r="A894" t="s">
        <v>591</v>
      </c>
      <c r="B894" s="5" t="str">
        <f>VLOOKUP(I894,KeyValues!$J$2:$K$1401,2)</f>
        <v>Charme-Crest</v>
      </c>
      <c r="C894">
        <f t="shared" si="182"/>
        <v>2500</v>
      </c>
      <c r="D894">
        <f t="shared" si="183"/>
        <v>125</v>
      </c>
      <c r="E894">
        <f t="shared" si="184"/>
        <v>15</v>
      </c>
      <c r="F894" s="7" t="str">
        <f>VLOOKUP(E894,KeyValues!$A$2:$B608,2)</f>
        <v>Specific Items</v>
      </c>
      <c r="G894">
        <f t="shared" si="185"/>
        <v>28</v>
      </c>
      <c r="H894" s="7" t="str">
        <f>VLOOKUP($G894,KeyValues!$S$2:$T$64,2)</f>
        <v>Amulet</v>
      </c>
      <c r="I894">
        <f t="shared" si="186"/>
        <v>592</v>
      </c>
      <c r="J894">
        <f t="shared" si="187"/>
        <v>0</v>
      </c>
      <c r="K894" s="8">
        <f>IF(OR($E894=9,$E894=5),VLOOKUP(J894,KeyValues!$D$2:$E$562,2),IF(AND($E894=14,NOT(VLOOKUP(J894,KeyValues!$D$2:$E$562,2) = 0)),"???",0))</f>
        <v>0</v>
      </c>
      <c r="L894">
        <f t="shared" si="188"/>
        <v>0</v>
      </c>
      <c r="M894">
        <f t="shared" si="189"/>
        <v>0</v>
      </c>
      <c r="N894">
        <f t="shared" si="190"/>
        <v>2</v>
      </c>
      <c r="O894">
        <f t="shared" si="191"/>
        <v>0</v>
      </c>
      <c r="P894">
        <f t="shared" si="192"/>
        <v>3</v>
      </c>
      <c r="Q894">
        <f t="shared" si="193"/>
        <v>0</v>
      </c>
      <c r="R894" t="str">
        <f t="shared" si="194"/>
        <v>00000011</v>
      </c>
      <c r="S894">
        <f t="shared" si="195"/>
        <v>1</v>
      </c>
    </row>
    <row r="895" spans="1:19" x14ac:dyDescent="0.25">
      <c r="A895" t="s">
        <v>603</v>
      </c>
      <c r="B895" s="5" t="str">
        <f>VLOOKUP(I895,KeyValues!$J$2:$K$1401,2)</f>
        <v>Wartor-Crest</v>
      </c>
      <c r="C895">
        <f t="shared" si="182"/>
        <v>2500</v>
      </c>
      <c r="D895">
        <f t="shared" si="183"/>
        <v>125</v>
      </c>
      <c r="E895">
        <f t="shared" si="184"/>
        <v>15</v>
      </c>
      <c r="F895" s="7" t="str">
        <f>VLOOKUP(E895,KeyValues!$A$2:$B620,2)</f>
        <v>Specific Items</v>
      </c>
      <c r="G895">
        <f t="shared" si="185"/>
        <v>28</v>
      </c>
      <c r="H895" s="7" t="str">
        <f>VLOOKUP($G895,KeyValues!$S$2:$T$64,2)</f>
        <v>Amulet</v>
      </c>
      <c r="I895">
        <f t="shared" si="186"/>
        <v>604</v>
      </c>
      <c r="J895">
        <f t="shared" si="187"/>
        <v>0</v>
      </c>
      <c r="K895" s="8">
        <f>IF(OR($E895=9,$E895=5),VLOOKUP(J895,KeyValues!$D$2:$E$562,2),IF(AND($E895=14,NOT(VLOOKUP(J895,KeyValues!$D$2:$E$562,2) = 0)),"???",0))</f>
        <v>0</v>
      </c>
      <c r="L895">
        <f t="shared" si="188"/>
        <v>0</v>
      </c>
      <c r="M895">
        <f t="shared" si="189"/>
        <v>0</v>
      </c>
      <c r="N895">
        <f t="shared" si="190"/>
        <v>2</v>
      </c>
      <c r="O895">
        <f t="shared" si="191"/>
        <v>0</v>
      </c>
      <c r="P895">
        <f t="shared" si="192"/>
        <v>3</v>
      </c>
      <c r="Q895">
        <f t="shared" si="193"/>
        <v>0</v>
      </c>
      <c r="R895" t="str">
        <f t="shared" si="194"/>
        <v>00000011</v>
      </c>
      <c r="S895">
        <f t="shared" si="195"/>
        <v>1</v>
      </c>
    </row>
    <row r="896" spans="1:19" x14ac:dyDescent="0.25">
      <c r="A896" t="s">
        <v>619</v>
      </c>
      <c r="B896" s="5" t="str">
        <f>VLOOKUP(I896,KeyValues!$J$2:$K$1401,2)</f>
        <v>Raichu Crest</v>
      </c>
      <c r="C896">
        <f t="shared" si="182"/>
        <v>2500</v>
      </c>
      <c r="D896">
        <f t="shared" si="183"/>
        <v>125</v>
      </c>
      <c r="E896">
        <f t="shared" si="184"/>
        <v>15</v>
      </c>
      <c r="F896" s="7" t="str">
        <f>VLOOKUP(E896,KeyValues!$A$2:$B636,2)</f>
        <v>Specific Items</v>
      </c>
      <c r="G896">
        <f t="shared" si="185"/>
        <v>28</v>
      </c>
      <c r="H896" s="7" t="str">
        <f>VLOOKUP($G896,KeyValues!$S$2:$T$64,2)</f>
        <v>Amulet</v>
      </c>
      <c r="I896">
        <f t="shared" si="186"/>
        <v>620</v>
      </c>
      <c r="J896">
        <f t="shared" si="187"/>
        <v>0</v>
      </c>
      <c r="K896" s="8">
        <f>IF(OR($E896=9,$E896=5),VLOOKUP(J896,KeyValues!$D$2:$E$562,2),IF(AND($E896=14,NOT(VLOOKUP(J896,KeyValues!$D$2:$E$562,2) = 0)),"???",0))</f>
        <v>0</v>
      </c>
      <c r="L896">
        <f t="shared" si="188"/>
        <v>0</v>
      </c>
      <c r="M896">
        <f t="shared" si="189"/>
        <v>0</v>
      </c>
      <c r="N896">
        <f t="shared" si="190"/>
        <v>2</v>
      </c>
      <c r="O896">
        <f t="shared" si="191"/>
        <v>0</v>
      </c>
      <c r="P896">
        <f t="shared" si="192"/>
        <v>3</v>
      </c>
      <c r="Q896">
        <f t="shared" si="193"/>
        <v>0</v>
      </c>
      <c r="R896" t="str">
        <f t="shared" si="194"/>
        <v>00000011</v>
      </c>
      <c r="S896">
        <f t="shared" si="195"/>
        <v>1</v>
      </c>
    </row>
    <row r="897" spans="1:19" x14ac:dyDescent="0.25">
      <c r="A897" t="s">
        <v>647</v>
      </c>
      <c r="B897" s="5" t="str">
        <f>VLOOKUP(I897,KeyValues!$J$2:$K$1401,2)</f>
        <v>Quila-Crest</v>
      </c>
      <c r="C897">
        <f t="shared" si="182"/>
        <v>2500</v>
      </c>
      <c r="D897">
        <f t="shared" si="183"/>
        <v>125</v>
      </c>
      <c r="E897">
        <f t="shared" si="184"/>
        <v>15</v>
      </c>
      <c r="F897" s="7" t="str">
        <f>VLOOKUP(E897,KeyValues!$A$2:$B664,2)</f>
        <v>Specific Items</v>
      </c>
      <c r="G897">
        <f t="shared" si="185"/>
        <v>28</v>
      </c>
      <c r="H897" s="7" t="str">
        <f>VLOOKUP($G897,KeyValues!$S$2:$T$64,2)</f>
        <v>Amulet</v>
      </c>
      <c r="I897">
        <f t="shared" si="186"/>
        <v>648</v>
      </c>
      <c r="J897">
        <f t="shared" si="187"/>
        <v>0</v>
      </c>
      <c r="K897" s="8">
        <f>IF(OR($E897=9,$E897=5),VLOOKUP(J897,KeyValues!$D$2:$E$562,2),IF(AND($E897=14,NOT(VLOOKUP(J897,KeyValues!$D$2:$E$562,2) = 0)),"???",0))</f>
        <v>0</v>
      </c>
      <c r="L897">
        <f t="shared" si="188"/>
        <v>0</v>
      </c>
      <c r="M897">
        <f t="shared" si="189"/>
        <v>0</v>
      </c>
      <c r="N897">
        <f t="shared" si="190"/>
        <v>2</v>
      </c>
      <c r="O897">
        <f t="shared" si="191"/>
        <v>0</v>
      </c>
      <c r="P897">
        <f t="shared" si="192"/>
        <v>3</v>
      </c>
      <c r="Q897">
        <f t="shared" si="193"/>
        <v>0</v>
      </c>
      <c r="R897" t="str">
        <f t="shared" si="194"/>
        <v>00000011</v>
      </c>
      <c r="S897">
        <f t="shared" si="195"/>
        <v>1</v>
      </c>
    </row>
    <row r="898" spans="1:19" x14ac:dyDescent="0.25">
      <c r="A898" t="s">
        <v>663</v>
      </c>
      <c r="B898" s="5" t="str">
        <f>VLOOKUP(I898,KeyValues!$J$2:$K$1401,2)</f>
        <v>Feral-Crest</v>
      </c>
      <c r="C898">
        <f t="shared" ref="C898:C961" si="196">HEX2DEC(MID($A898,4,2)&amp;MID($A898,1,2))</f>
        <v>2500</v>
      </c>
      <c r="D898">
        <f t="shared" ref="D898:D961" si="197">HEX2DEC(MID($A898,10,2)&amp;MID($A898,7,2))</f>
        <v>125</v>
      </c>
      <c r="E898">
        <f t="shared" ref="E898:E961" si="198">HEX2DEC(MID($A898,13,2))</f>
        <v>15</v>
      </c>
      <c r="F898" s="7" t="str">
        <f>VLOOKUP(E898,KeyValues!$A$2:$B680,2)</f>
        <v>Specific Items</v>
      </c>
      <c r="G898">
        <f t="shared" ref="G898:G961" si="199">HEX2DEC(MID($A898,16,2))</f>
        <v>28</v>
      </c>
      <c r="H898" s="7" t="str">
        <f>VLOOKUP($G898,KeyValues!$S$2:$T$64,2)</f>
        <v>Amulet</v>
      </c>
      <c r="I898">
        <f t="shared" ref="I898:I961" si="200">HEX2DEC(MID($A898,22,2)&amp;MID($A898,19,2))</f>
        <v>664</v>
      </c>
      <c r="J898">
        <f t="shared" ref="J898:J961" si="201">HEX2DEC(MID($A898,28,2)&amp;MID($A898,25,2))</f>
        <v>0</v>
      </c>
      <c r="K898" s="8">
        <f>IF(OR($E898=9,$E898=5),VLOOKUP(J898,KeyValues!$D$2:$E$562,2),IF(AND($E898=14,NOT(VLOOKUP(J898,KeyValues!$D$2:$E$562,2) = 0)),"???",0))</f>
        <v>0</v>
      </c>
      <c r="L898">
        <f t="shared" ref="L898:L961" si="202">HEX2DEC(MID($A898,31,2))</f>
        <v>0</v>
      </c>
      <c r="M898">
        <f t="shared" ref="M898:M961" si="203">HEX2DEC(MID($A898,34,2))</f>
        <v>0</v>
      </c>
      <c r="N898">
        <f t="shared" ref="N898:N961" si="204">HEX2DEC(MID($A898,37,2))</f>
        <v>2</v>
      </c>
      <c r="O898">
        <f t="shared" ref="O898:O961" si="205">HEX2DEC(MID($A898,40,2))</f>
        <v>0</v>
      </c>
      <c r="P898">
        <f t="shared" ref="P898:P961" si="206">HEX2DEC(MID($A898,43,2))</f>
        <v>3</v>
      </c>
      <c r="Q898">
        <f t="shared" ref="Q898:Q961" si="207">HEX2DEC(MID($A898,46,2))</f>
        <v>0</v>
      </c>
      <c r="R898" t="str">
        <f t="shared" ref="R898:R961" si="208">DEC2BIN(P898,8)</f>
        <v>00000011</v>
      </c>
      <c r="S898">
        <f t="shared" ref="S898:S961" si="209">VALUE(RIGHT(R898,1))</f>
        <v>1</v>
      </c>
    </row>
    <row r="899" spans="1:19" x14ac:dyDescent="0.25">
      <c r="A899" t="s">
        <v>695</v>
      </c>
      <c r="B899" s="5" t="str">
        <f>VLOOKUP(I899,KeyValues!$J$2:$K$1401,2)</f>
        <v>Marsh-Crest</v>
      </c>
      <c r="C899">
        <f t="shared" si="196"/>
        <v>2500</v>
      </c>
      <c r="D899">
        <f t="shared" si="197"/>
        <v>125</v>
      </c>
      <c r="E899">
        <f t="shared" si="198"/>
        <v>15</v>
      </c>
      <c r="F899" s="7" t="str">
        <f>VLOOKUP(E899,KeyValues!$A$2:$B712,2)</f>
        <v>Specific Items</v>
      </c>
      <c r="G899">
        <f t="shared" si="199"/>
        <v>28</v>
      </c>
      <c r="H899" s="7" t="str">
        <f>VLOOKUP($G899,KeyValues!$S$2:$T$64,2)</f>
        <v>Amulet</v>
      </c>
      <c r="I899">
        <f t="shared" si="200"/>
        <v>696</v>
      </c>
      <c r="J899">
        <f t="shared" si="201"/>
        <v>0</v>
      </c>
      <c r="K899" s="8">
        <f>IF(OR($E899=9,$E899=5),VLOOKUP(J899,KeyValues!$D$2:$E$562,2),IF(AND($E899=14,NOT(VLOOKUP(J899,KeyValues!$D$2:$E$562,2) = 0)),"???",0))</f>
        <v>0</v>
      </c>
      <c r="L899">
        <f t="shared" si="202"/>
        <v>0</v>
      </c>
      <c r="M899">
        <f t="shared" si="203"/>
        <v>0</v>
      </c>
      <c r="N899">
        <f t="shared" si="204"/>
        <v>2</v>
      </c>
      <c r="O899">
        <f t="shared" si="205"/>
        <v>0</v>
      </c>
      <c r="P899">
        <f t="shared" si="206"/>
        <v>3</v>
      </c>
      <c r="Q899">
        <f t="shared" si="207"/>
        <v>0</v>
      </c>
      <c r="R899" t="str">
        <f t="shared" si="208"/>
        <v>00000011</v>
      </c>
      <c r="S899">
        <f t="shared" si="209"/>
        <v>1</v>
      </c>
    </row>
    <row r="900" spans="1:19" x14ac:dyDescent="0.25">
      <c r="A900" t="s">
        <v>715</v>
      </c>
      <c r="B900" s="5" t="str">
        <f>VLOOKUP(I900,KeyValues!$J$2:$K$1401,2)</f>
        <v>Grotle Crest</v>
      </c>
      <c r="C900">
        <f t="shared" si="196"/>
        <v>2500</v>
      </c>
      <c r="D900">
        <f t="shared" si="197"/>
        <v>125</v>
      </c>
      <c r="E900">
        <f t="shared" si="198"/>
        <v>15</v>
      </c>
      <c r="F900" s="7" t="str">
        <f>VLOOKUP(E900,KeyValues!$A$2:$B732,2)</f>
        <v>Specific Items</v>
      </c>
      <c r="G900">
        <f t="shared" si="199"/>
        <v>28</v>
      </c>
      <c r="H900" s="7" t="str">
        <f>VLOOKUP($G900,KeyValues!$S$2:$T$64,2)</f>
        <v>Amulet</v>
      </c>
      <c r="I900">
        <f t="shared" si="200"/>
        <v>716</v>
      </c>
      <c r="J900">
        <f t="shared" si="201"/>
        <v>0</v>
      </c>
      <c r="K900" s="8">
        <f>IF(OR($E900=9,$E900=5),VLOOKUP(J900,KeyValues!$D$2:$E$562,2),IF(AND($E900=14,NOT(VLOOKUP(J900,KeyValues!$D$2:$E$562,2) = 0)),"???",0))</f>
        <v>0</v>
      </c>
      <c r="L900">
        <f t="shared" si="202"/>
        <v>0</v>
      </c>
      <c r="M900">
        <f t="shared" si="203"/>
        <v>0</v>
      </c>
      <c r="N900">
        <f t="shared" si="204"/>
        <v>2</v>
      </c>
      <c r="O900">
        <f t="shared" si="205"/>
        <v>0</v>
      </c>
      <c r="P900">
        <f t="shared" si="206"/>
        <v>3</v>
      </c>
      <c r="Q900">
        <f t="shared" si="207"/>
        <v>0</v>
      </c>
      <c r="R900" t="str">
        <f t="shared" si="208"/>
        <v>00000011</v>
      </c>
      <c r="S900">
        <f t="shared" si="209"/>
        <v>1</v>
      </c>
    </row>
    <row r="901" spans="1:19" x14ac:dyDescent="0.25">
      <c r="A901" t="s">
        <v>727</v>
      </c>
      <c r="B901" s="5" t="str">
        <f>VLOOKUP(I901,KeyValues!$J$2:$K$1401,2)</f>
        <v>Monfer-Crest</v>
      </c>
      <c r="C901">
        <f t="shared" si="196"/>
        <v>2500</v>
      </c>
      <c r="D901">
        <f t="shared" si="197"/>
        <v>125</v>
      </c>
      <c r="E901">
        <f t="shared" si="198"/>
        <v>15</v>
      </c>
      <c r="F901" s="7" t="str">
        <f>VLOOKUP(E901,KeyValues!$A$2:$B744,2)</f>
        <v>Specific Items</v>
      </c>
      <c r="G901">
        <f t="shared" si="199"/>
        <v>28</v>
      </c>
      <c r="H901" s="7" t="str">
        <f>VLOOKUP($G901,KeyValues!$S$2:$T$64,2)</f>
        <v>Amulet</v>
      </c>
      <c r="I901">
        <f t="shared" si="200"/>
        <v>728</v>
      </c>
      <c r="J901">
        <f t="shared" si="201"/>
        <v>0</v>
      </c>
      <c r="K901" s="8">
        <f>IF(OR($E901=9,$E901=5),VLOOKUP(J901,KeyValues!$D$2:$E$562,2),IF(AND($E901=14,NOT(VLOOKUP(J901,KeyValues!$D$2:$E$562,2) = 0)),"???",0))</f>
        <v>0</v>
      </c>
      <c r="L901">
        <f t="shared" si="202"/>
        <v>0</v>
      </c>
      <c r="M901">
        <f t="shared" si="203"/>
        <v>0</v>
      </c>
      <c r="N901">
        <f t="shared" si="204"/>
        <v>2</v>
      </c>
      <c r="O901">
        <f t="shared" si="205"/>
        <v>0</v>
      </c>
      <c r="P901">
        <f t="shared" si="206"/>
        <v>3</v>
      </c>
      <c r="Q901">
        <f t="shared" si="207"/>
        <v>0</v>
      </c>
      <c r="R901" t="str">
        <f t="shared" si="208"/>
        <v>00000011</v>
      </c>
      <c r="S901">
        <f t="shared" si="209"/>
        <v>1</v>
      </c>
    </row>
    <row r="902" spans="1:19" x14ac:dyDescent="0.25">
      <c r="A902" t="s">
        <v>739</v>
      </c>
      <c r="B902" s="5" t="str">
        <f>VLOOKUP(I902,KeyValues!$J$2:$K$1401,2)</f>
        <v>Prin-Crest</v>
      </c>
      <c r="C902">
        <f t="shared" si="196"/>
        <v>2500</v>
      </c>
      <c r="D902">
        <f t="shared" si="197"/>
        <v>125</v>
      </c>
      <c r="E902">
        <f t="shared" si="198"/>
        <v>15</v>
      </c>
      <c r="F902" s="7" t="str">
        <f>VLOOKUP(E902,KeyValues!$A$2:$B756,2)</f>
        <v>Specific Items</v>
      </c>
      <c r="G902">
        <f t="shared" si="199"/>
        <v>28</v>
      </c>
      <c r="H902" s="7" t="str">
        <f>VLOOKUP($G902,KeyValues!$S$2:$T$64,2)</f>
        <v>Amulet</v>
      </c>
      <c r="I902">
        <f t="shared" si="200"/>
        <v>740</v>
      </c>
      <c r="J902">
        <f t="shared" si="201"/>
        <v>0</v>
      </c>
      <c r="K902" s="8">
        <f>IF(OR($E902=9,$E902=5),VLOOKUP(J902,KeyValues!$D$2:$E$562,2),IF(AND($E902=14,NOT(VLOOKUP(J902,KeyValues!$D$2:$E$562,2) = 0)),"???",0))</f>
        <v>0</v>
      </c>
      <c r="L902">
        <f t="shared" si="202"/>
        <v>0</v>
      </c>
      <c r="M902">
        <f t="shared" si="203"/>
        <v>0</v>
      </c>
      <c r="N902">
        <f t="shared" si="204"/>
        <v>2</v>
      </c>
      <c r="O902">
        <f t="shared" si="205"/>
        <v>0</v>
      </c>
      <c r="P902">
        <f t="shared" si="206"/>
        <v>3</v>
      </c>
      <c r="Q902">
        <f t="shared" si="207"/>
        <v>0</v>
      </c>
      <c r="R902" t="str">
        <f t="shared" si="208"/>
        <v>00000011</v>
      </c>
      <c r="S902">
        <f t="shared" si="209"/>
        <v>1</v>
      </c>
    </row>
    <row r="903" spans="1:19" x14ac:dyDescent="0.25">
      <c r="A903" t="s">
        <v>615</v>
      </c>
      <c r="B903" s="5" t="str">
        <f>VLOOKUP(I903,KeyValues!$J$2:$K$1401,2)</f>
        <v>Volt Charm</v>
      </c>
      <c r="C903">
        <f t="shared" si="196"/>
        <v>2500</v>
      </c>
      <c r="D903">
        <f t="shared" si="197"/>
        <v>125</v>
      </c>
      <c r="E903">
        <f t="shared" si="198"/>
        <v>15</v>
      </c>
      <c r="F903" s="7" t="str">
        <f>VLOOKUP(E903,KeyValues!$A$2:$B632,2)</f>
        <v>Specific Items</v>
      </c>
      <c r="G903">
        <f t="shared" si="199"/>
        <v>28</v>
      </c>
      <c r="H903" s="7" t="str">
        <f>VLOOKUP($G903,KeyValues!$S$2:$T$64,2)</f>
        <v>Amulet</v>
      </c>
      <c r="I903">
        <f t="shared" si="200"/>
        <v>616</v>
      </c>
      <c r="J903">
        <f t="shared" si="201"/>
        <v>0</v>
      </c>
      <c r="K903" s="8">
        <f>IF(OR($E903=9,$E903=5),VLOOKUP(J903,KeyValues!$D$2:$E$562,2),IF(AND($E903=14,NOT(VLOOKUP(J903,KeyValues!$D$2:$E$562,2) = 0)),"???",0))</f>
        <v>0</v>
      </c>
      <c r="L903">
        <f t="shared" si="202"/>
        <v>0</v>
      </c>
      <c r="M903">
        <f t="shared" si="203"/>
        <v>0</v>
      </c>
      <c r="N903">
        <f t="shared" si="204"/>
        <v>3</v>
      </c>
      <c r="O903">
        <f t="shared" si="205"/>
        <v>0</v>
      </c>
      <c r="P903">
        <f t="shared" si="206"/>
        <v>3</v>
      </c>
      <c r="Q903">
        <f t="shared" si="207"/>
        <v>0</v>
      </c>
      <c r="R903" t="str">
        <f t="shared" si="208"/>
        <v>00000011</v>
      </c>
      <c r="S903">
        <f t="shared" si="209"/>
        <v>1</v>
      </c>
    </row>
    <row r="904" spans="1:19" x14ac:dyDescent="0.25">
      <c r="A904" t="s">
        <v>623</v>
      </c>
      <c r="B904" s="5" t="str">
        <f>VLOOKUP(I904,KeyValues!$J$2:$K$1401,2)</f>
        <v>Coin Charm</v>
      </c>
      <c r="C904">
        <f t="shared" si="196"/>
        <v>2500</v>
      </c>
      <c r="D904">
        <f t="shared" si="197"/>
        <v>125</v>
      </c>
      <c r="E904">
        <f t="shared" si="198"/>
        <v>15</v>
      </c>
      <c r="F904" s="7" t="str">
        <f>VLOOKUP(E904,KeyValues!$A$2:$B640,2)</f>
        <v>Specific Items</v>
      </c>
      <c r="G904">
        <f t="shared" si="199"/>
        <v>28</v>
      </c>
      <c r="H904" s="7" t="str">
        <f>VLOOKUP($G904,KeyValues!$S$2:$T$64,2)</f>
        <v>Amulet</v>
      </c>
      <c r="I904">
        <f t="shared" si="200"/>
        <v>624</v>
      </c>
      <c r="J904">
        <f t="shared" si="201"/>
        <v>0</v>
      </c>
      <c r="K904" s="8">
        <f>IF(OR($E904=9,$E904=5),VLOOKUP(J904,KeyValues!$D$2:$E$562,2),IF(AND($E904=14,NOT(VLOOKUP(J904,KeyValues!$D$2:$E$562,2) = 0)),"???",0))</f>
        <v>0</v>
      </c>
      <c r="L904">
        <f t="shared" si="202"/>
        <v>0</v>
      </c>
      <c r="M904">
        <f t="shared" si="203"/>
        <v>0</v>
      </c>
      <c r="N904">
        <f t="shared" si="204"/>
        <v>3</v>
      </c>
      <c r="O904">
        <f t="shared" si="205"/>
        <v>0</v>
      </c>
      <c r="P904">
        <f t="shared" si="206"/>
        <v>3</v>
      </c>
      <c r="Q904">
        <f t="shared" si="207"/>
        <v>0</v>
      </c>
      <c r="R904" t="str">
        <f t="shared" si="208"/>
        <v>00000011</v>
      </c>
      <c r="S904">
        <f t="shared" si="209"/>
        <v>1</v>
      </c>
    </row>
    <row r="905" spans="1:19" x14ac:dyDescent="0.25">
      <c r="A905" t="s">
        <v>639</v>
      </c>
      <c r="B905" s="5" t="str">
        <f>VLOOKUP(I905,KeyValues!$J$2:$K$1401,2)</f>
        <v>Shiny Charm</v>
      </c>
      <c r="C905">
        <f t="shared" si="196"/>
        <v>2500</v>
      </c>
      <c r="D905">
        <f t="shared" si="197"/>
        <v>125</v>
      </c>
      <c r="E905">
        <f t="shared" si="198"/>
        <v>15</v>
      </c>
      <c r="F905" s="7" t="str">
        <f>VLOOKUP(E905,KeyValues!$A$2:$B656,2)</f>
        <v>Specific Items</v>
      </c>
      <c r="G905">
        <f t="shared" si="199"/>
        <v>28</v>
      </c>
      <c r="H905" s="7" t="str">
        <f>VLOOKUP($G905,KeyValues!$S$2:$T$64,2)</f>
        <v>Amulet</v>
      </c>
      <c r="I905">
        <f t="shared" si="200"/>
        <v>640</v>
      </c>
      <c r="J905">
        <f t="shared" si="201"/>
        <v>0</v>
      </c>
      <c r="K905" s="8">
        <f>IF(OR($E905=9,$E905=5),VLOOKUP(J905,KeyValues!$D$2:$E$562,2),IF(AND($E905=14,NOT(VLOOKUP(J905,KeyValues!$D$2:$E$562,2) = 0)),"???",0))</f>
        <v>0</v>
      </c>
      <c r="L905">
        <f t="shared" si="202"/>
        <v>0</v>
      </c>
      <c r="M905">
        <f t="shared" si="203"/>
        <v>0</v>
      </c>
      <c r="N905">
        <f t="shared" si="204"/>
        <v>3</v>
      </c>
      <c r="O905">
        <f t="shared" si="205"/>
        <v>0</v>
      </c>
      <c r="P905">
        <f t="shared" si="206"/>
        <v>3</v>
      </c>
      <c r="Q905">
        <f t="shared" si="207"/>
        <v>0</v>
      </c>
      <c r="R905" t="str">
        <f t="shared" si="208"/>
        <v>00000011</v>
      </c>
      <c r="S905">
        <f t="shared" si="209"/>
        <v>1</v>
      </c>
    </row>
    <row r="906" spans="1:19" x14ac:dyDescent="0.25">
      <c r="A906" t="s">
        <v>723</v>
      </c>
      <c r="B906" s="5" t="str">
        <f>VLOOKUP(I906,KeyValues!$J$2:$K$1401,2)</f>
        <v>Nimble Charm</v>
      </c>
      <c r="C906">
        <f t="shared" si="196"/>
        <v>2500</v>
      </c>
      <c r="D906">
        <f t="shared" si="197"/>
        <v>125</v>
      </c>
      <c r="E906">
        <f t="shared" si="198"/>
        <v>15</v>
      </c>
      <c r="F906" s="7" t="str">
        <f>VLOOKUP(E906,KeyValues!$A$2:$B740,2)</f>
        <v>Specific Items</v>
      </c>
      <c r="G906">
        <f t="shared" si="199"/>
        <v>28</v>
      </c>
      <c r="H906" s="7" t="str">
        <f>VLOOKUP($G906,KeyValues!$S$2:$T$64,2)</f>
        <v>Amulet</v>
      </c>
      <c r="I906">
        <f t="shared" si="200"/>
        <v>724</v>
      </c>
      <c r="J906">
        <f t="shared" si="201"/>
        <v>0</v>
      </c>
      <c r="K906" s="8">
        <f>IF(OR($E906=9,$E906=5),VLOOKUP(J906,KeyValues!$D$2:$E$562,2),IF(AND($E906=14,NOT(VLOOKUP(J906,KeyValues!$D$2:$E$562,2) = 0)),"???",0))</f>
        <v>0</v>
      </c>
      <c r="L906">
        <f t="shared" si="202"/>
        <v>0</v>
      </c>
      <c r="M906">
        <f t="shared" si="203"/>
        <v>0</v>
      </c>
      <c r="N906">
        <f t="shared" si="204"/>
        <v>3</v>
      </c>
      <c r="O906">
        <f t="shared" si="205"/>
        <v>0</v>
      </c>
      <c r="P906">
        <f t="shared" si="206"/>
        <v>3</v>
      </c>
      <c r="Q906">
        <f t="shared" si="207"/>
        <v>0</v>
      </c>
      <c r="R906" t="str">
        <f t="shared" si="208"/>
        <v>00000011</v>
      </c>
      <c r="S906">
        <f t="shared" si="209"/>
        <v>1</v>
      </c>
    </row>
    <row r="907" spans="1:19" x14ac:dyDescent="0.25">
      <c r="A907" t="s">
        <v>747</v>
      </c>
      <c r="B907" s="5" t="str">
        <f>VLOOKUP(I907,KeyValues!$J$2:$K$1401,2)</f>
        <v>Tummy Charm</v>
      </c>
      <c r="C907">
        <f t="shared" si="196"/>
        <v>2500</v>
      </c>
      <c r="D907">
        <f t="shared" si="197"/>
        <v>125</v>
      </c>
      <c r="E907">
        <f t="shared" si="198"/>
        <v>15</v>
      </c>
      <c r="F907" s="7" t="str">
        <f>VLOOKUP(E907,KeyValues!$A$2:$B764,2)</f>
        <v>Specific Items</v>
      </c>
      <c r="G907">
        <f t="shared" si="199"/>
        <v>28</v>
      </c>
      <c r="H907" s="7" t="str">
        <f>VLOOKUP($G907,KeyValues!$S$2:$T$64,2)</f>
        <v>Amulet</v>
      </c>
      <c r="I907">
        <f t="shared" si="200"/>
        <v>748</v>
      </c>
      <c r="J907">
        <f t="shared" si="201"/>
        <v>0</v>
      </c>
      <c r="K907" s="8">
        <f>IF(OR($E907=9,$E907=5),VLOOKUP(J907,KeyValues!$D$2:$E$562,2),IF(AND($E907=14,NOT(VLOOKUP(J907,KeyValues!$D$2:$E$562,2) = 0)),"???",0))</f>
        <v>0</v>
      </c>
      <c r="L907">
        <f t="shared" si="202"/>
        <v>0</v>
      </c>
      <c r="M907">
        <f t="shared" si="203"/>
        <v>0</v>
      </c>
      <c r="N907">
        <f t="shared" si="204"/>
        <v>3</v>
      </c>
      <c r="O907">
        <f t="shared" si="205"/>
        <v>0</v>
      </c>
      <c r="P907">
        <f t="shared" si="206"/>
        <v>3</v>
      </c>
      <c r="Q907">
        <f t="shared" si="207"/>
        <v>0</v>
      </c>
      <c r="R907" t="str">
        <f t="shared" si="208"/>
        <v>00000011</v>
      </c>
      <c r="S907">
        <f t="shared" si="209"/>
        <v>1</v>
      </c>
    </row>
    <row r="908" spans="1:19" x14ac:dyDescent="0.25">
      <c r="A908" t="s">
        <v>751</v>
      </c>
      <c r="B908" s="5" t="str">
        <f>VLOOKUP(I908,KeyValues!$J$2:$K$1401,2)</f>
        <v>Valor Charm</v>
      </c>
      <c r="C908">
        <f t="shared" si="196"/>
        <v>2500</v>
      </c>
      <c r="D908">
        <f t="shared" si="197"/>
        <v>125</v>
      </c>
      <c r="E908">
        <f t="shared" si="198"/>
        <v>15</v>
      </c>
      <c r="F908" s="7" t="str">
        <f>VLOOKUP(E908,KeyValues!$A$2:$B768,2)</f>
        <v>Specific Items</v>
      </c>
      <c r="G908">
        <f t="shared" si="199"/>
        <v>28</v>
      </c>
      <c r="H908" s="7" t="str">
        <f>VLOOKUP($G908,KeyValues!$S$2:$T$64,2)</f>
        <v>Amulet</v>
      </c>
      <c r="I908">
        <f t="shared" si="200"/>
        <v>752</v>
      </c>
      <c r="J908">
        <f t="shared" si="201"/>
        <v>0</v>
      </c>
      <c r="K908" s="8">
        <f>IF(OR($E908=9,$E908=5),VLOOKUP(J908,KeyValues!$D$2:$E$562,2),IF(AND($E908=14,NOT(VLOOKUP(J908,KeyValues!$D$2:$E$562,2) = 0)),"???",0))</f>
        <v>0</v>
      </c>
      <c r="L908">
        <f t="shared" si="202"/>
        <v>0</v>
      </c>
      <c r="M908">
        <f t="shared" si="203"/>
        <v>0</v>
      </c>
      <c r="N908">
        <f t="shared" si="204"/>
        <v>3</v>
      </c>
      <c r="O908">
        <f t="shared" si="205"/>
        <v>0</v>
      </c>
      <c r="P908">
        <f t="shared" si="206"/>
        <v>3</v>
      </c>
      <c r="Q908">
        <f t="shared" si="207"/>
        <v>0</v>
      </c>
      <c r="R908" t="str">
        <f t="shared" si="208"/>
        <v>00000011</v>
      </c>
      <c r="S908">
        <f t="shared" si="209"/>
        <v>1</v>
      </c>
    </row>
    <row r="909" spans="1:19" x14ac:dyDescent="0.25">
      <c r="A909" t="s">
        <v>759</v>
      </c>
      <c r="B909" s="5" t="str">
        <f>VLOOKUP(I909,KeyValues!$J$2:$K$1401,2)</f>
        <v>Steel Charm</v>
      </c>
      <c r="C909">
        <f t="shared" si="196"/>
        <v>2500</v>
      </c>
      <c r="D909">
        <f t="shared" si="197"/>
        <v>125</v>
      </c>
      <c r="E909">
        <f t="shared" si="198"/>
        <v>15</v>
      </c>
      <c r="F909" s="7" t="str">
        <f>VLOOKUP(E909,KeyValues!$A$2:$B776,2)</f>
        <v>Specific Items</v>
      </c>
      <c r="G909">
        <f t="shared" si="199"/>
        <v>28</v>
      </c>
      <c r="H909" s="7" t="str">
        <f>VLOOKUP($G909,KeyValues!$S$2:$T$64,2)</f>
        <v>Amulet</v>
      </c>
      <c r="I909">
        <f t="shared" si="200"/>
        <v>760</v>
      </c>
      <c r="J909">
        <f t="shared" si="201"/>
        <v>0</v>
      </c>
      <c r="K909" s="8">
        <f>IF(OR($E909=9,$E909=5),VLOOKUP(J909,KeyValues!$D$2:$E$562,2),IF(AND($E909=14,NOT(VLOOKUP(J909,KeyValues!$D$2:$E$562,2) = 0)),"???",0))</f>
        <v>0</v>
      </c>
      <c r="L909">
        <f t="shared" si="202"/>
        <v>0</v>
      </c>
      <c r="M909">
        <f t="shared" si="203"/>
        <v>0</v>
      </c>
      <c r="N909">
        <f t="shared" si="204"/>
        <v>3</v>
      </c>
      <c r="O909">
        <f t="shared" si="205"/>
        <v>0</v>
      </c>
      <c r="P909">
        <f t="shared" si="206"/>
        <v>3</v>
      </c>
      <c r="Q909">
        <f t="shared" si="207"/>
        <v>0</v>
      </c>
      <c r="R909" t="str">
        <f t="shared" si="208"/>
        <v>00000011</v>
      </c>
      <c r="S909">
        <f t="shared" si="209"/>
        <v>1</v>
      </c>
    </row>
    <row r="910" spans="1:19" x14ac:dyDescent="0.25">
      <c r="A910" t="s">
        <v>763</v>
      </c>
      <c r="B910" s="5" t="str">
        <f>VLOOKUP(I910,KeyValues!$J$2:$K$1401,2)</f>
        <v>Wavy Charm</v>
      </c>
      <c r="C910">
        <f t="shared" si="196"/>
        <v>2500</v>
      </c>
      <c r="D910">
        <f t="shared" si="197"/>
        <v>125</v>
      </c>
      <c r="E910">
        <f t="shared" si="198"/>
        <v>15</v>
      </c>
      <c r="F910" s="7" t="str">
        <f>VLOOKUP(E910,KeyValues!$A$2:$B780,2)</f>
        <v>Specific Items</v>
      </c>
      <c r="G910">
        <f t="shared" si="199"/>
        <v>28</v>
      </c>
      <c r="H910" s="7" t="str">
        <f>VLOOKUP($G910,KeyValues!$S$2:$T$64,2)</f>
        <v>Amulet</v>
      </c>
      <c r="I910">
        <f t="shared" si="200"/>
        <v>764</v>
      </c>
      <c r="J910">
        <f t="shared" si="201"/>
        <v>0</v>
      </c>
      <c r="K910" s="8">
        <f>IF(OR($E910=9,$E910=5),VLOOKUP(J910,KeyValues!$D$2:$E$562,2),IF(AND($E910=14,NOT(VLOOKUP(J910,KeyValues!$D$2:$E$562,2) = 0)),"???",0))</f>
        <v>0</v>
      </c>
      <c r="L910">
        <f t="shared" si="202"/>
        <v>0</v>
      </c>
      <c r="M910">
        <f t="shared" si="203"/>
        <v>0</v>
      </c>
      <c r="N910">
        <f t="shared" si="204"/>
        <v>3</v>
      </c>
      <c r="O910">
        <f t="shared" si="205"/>
        <v>0</v>
      </c>
      <c r="P910">
        <f t="shared" si="206"/>
        <v>3</v>
      </c>
      <c r="Q910">
        <f t="shared" si="207"/>
        <v>0</v>
      </c>
      <c r="R910" t="str">
        <f t="shared" si="208"/>
        <v>00000011</v>
      </c>
      <c r="S910">
        <f t="shared" si="209"/>
        <v>1</v>
      </c>
    </row>
    <row r="911" spans="1:19" x14ac:dyDescent="0.25">
      <c r="A911" t="s">
        <v>767</v>
      </c>
      <c r="B911" s="5" t="str">
        <f>VLOOKUP(I911,KeyValues!$J$2:$K$1401,2)</f>
        <v>Evolve Charm</v>
      </c>
      <c r="C911">
        <f t="shared" si="196"/>
        <v>2500</v>
      </c>
      <c r="D911">
        <f t="shared" si="197"/>
        <v>125</v>
      </c>
      <c r="E911">
        <f t="shared" si="198"/>
        <v>15</v>
      </c>
      <c r="F911" s="7" t="str">
        <f>VLOOKUP(E911,KeyValues!$A$2:$B784,2)</f>
        <v>Specific Items</v>
      </c>
      <c r="G911">
        <f t="shared" si="199"/>
        <v>28</v>
      </c>
      <c r="H911" s="7" t="str">
        <f>VLOOKUP($G911,KeyValues!$S$2:$T$64,2)</f>
        <v>Amulet</v>
      </c>
      <c r="I911">
        <f t="shared" si="200"/>
        <v>768</v>
      </c>
      <c r="J911">
        <f t="shared" si="201"/>
        <v>0</v>
      </c>
      <c r="K911" s="8">
        <f>IF(OR($E911=9,$E911=5),VLOOKUP(J911,KeyValues!$D$2:$E$562,2),IF(AND($E911=14,NOT(VLOOKUP(J911,KeyValues!$D$2:$E$562,2) = 0)),"???",0))</f>
        <v>0</v>
      </c>
      <c r="L911">
        <f t="shared" si="202"/>
        <v>0</v>
      </c>
      <c r="M911">
        <f t="shared" si="203"/>
        <v>0</v>
      </c>
      <c r="N911">
        <f t="shared" si="204"/>
        <v>3</v>
      </c>
      <c r="O911">
        <f t="shared" si="205"/>
        <v>0</v>
      </c>
      <c r="P911">
        <f t="shared" si="206"/>
        <v>3</v>
      </c>
      <c r="Q911">
        <f t="shared" si="207"/>
        <v>0</v>
      </c>
      <c r="R911" t="str">
        <f t="shared" si="208"/>
        <v>00000011</v>
      </c>
      <c r="S911">
        <f t="shared" si="209"/>
        <v>1</v>
      </c>
    </row>
    <row r="912" spans="1:19" x14ac:dyDescent="0.25">
      <c r="A912" t="s">
        <v>783</v>
      </c>
      <c r="B912" s="5" t="str">
        <f>VLOOKUP(I912,KeyValues!$J$2:$K$1401,2)</f>
        <v>Bouncy Charm</v>
      </c>
      <c r="C912">
        <f t="shared" si="196"/>
        <v>2500</v>
      </c>
      <c r="D912">
        <f t="shared" si="197"/>
        <v>125</v>
      </c>
      <c r="E912">
        <f t="shared" si="198"/>
        <v>15</v>
      </c>
      <c r="F912" s="7" t="str">
        <f>VLOOKUP(E912,KeyValues!$A$2:$B800,2)</f>
        <v>Specific Items</v>
      </c>
      <c r="G912">
        <f t="shared" si="199"/>
        <v>28</v>
      </c>
      <c r="H912" s="7" t="str">
        <f>VLOOKUP($G912,KeyValues!$S$2:$T$64,2)</f>
        <v>Amulet</v>
      </c>
      <c r="I912">
        <f t="shared" si="200"/>
        <v>784</v>
      </c>
      <c r="J912">
        <f t="shared" si="201"/>
        <v>0</v>
      </c>
      <c r="K912" s="8">
        <f>IF(OR($E912=9,$E912=5),VLOOKUP(J912,KeyValues!$D$2:$E$562,2),IF(AND($E912=14,NOT(VLOOKUP(J912,KeyValues!$D$2:$E$562,2) = 0)),"???",0))</f>
        <v>0</v>
      </c>
      <c r="L912">
        <f t="shared" si="202"/>
        <v>0</v>
      </c>
      <c r="M912">
        <f t="shared" si="203"/>
        <v>0</v>
      </c>
      <c r="N912">
        <f t="shared" si="204"/>
        <v>3</v>
      </c>
      <c r="O912">
        <f t="shared" si="205"/>
        <v>0</v>
      </c>
      <c r="P912">
        <f t="shared" si="206"/>
        <v>3</v>
      </c>
      <c r="Q912">
        <f t="shared" si="207"/>
        <v>0</v>
      </c>
      <c r="R912" t="str">
        <f t="shared" si="208"/>
        <v>00000011</v>
      </c>
      <c r="S912">
        <f t="shared" si="209"/>
        <v>1</v>
      </c>
    </row>
    <row r="913" spans="1:19" x14ac:dyDescent="0.25">
      <c r="A913" t="s">
        <v>823</v>
      </c>
      <c r="B913" s="5" t="str">
        <f>VLOOKUP(I913,KeyValues!$J$2:$K$1401,2)</f>
        <v>Muscle Charm</v>
      </c>
      <c r="C913">
        <f t="shared" si="196"/>
        <v>2500</v>
      </c>
      <c r="D913">
        <f t="shared" si="197"/>
        <v>125</v>
      </c>
      <c r="E913">
        <f t="shared" si="198"/>
        <v>15</v>
      </c>
      <c r="F913" s="7" t="str">
        <f>VLOOKUP(E913,KeyValues!$A$2:$B840,2)</f>
        <v>Specific Items</v>
      </c>
      <c r="G913">
        <f t="shared" si="199"/>
        <v>28</v>
      </c>
      <c r="H913" s="7" t="str">
        <f>VLOOKUP($G913,KeyValues!$S$2:$T$64,2)</f>
        <v>Amulet</v>
      </c>
      <c r="I913">
        <f t="shared" si="200"/>
        <v>824</v>
      </c>
      <c r="J913">
        <f t="shared" si="201"/>
        <v>0</v>
      </c>
      <c r="K913" s="8">
        <f>IF(OR($E913=9,$E913=5),VLOOKUP(J913,KeyValues!$D$2:$E$562,2),IF(AND($E913=14,NOT(VLOOKUP(J913,KeyValues!$D$2:$E$562,2) = 0)),"???",0))</f>
        <v>0</v>
      </c>
      <c r="L913">
        <f t="shared" si="202"/>
        <v>0</v>
      </c>
      <c r="M913">
        <f t="shared" si="203"/>
        <v>0</v>
      </c>
      <c r="N913">
        <f t="shared" si="204"/>
        <v>3</v>
      </c>
      <c r="O913">
        <f t="shared" si="205"/>
        <v>0</v>
      </c>
      <c r="P913">
        <f t="shared" si="206"/>
        <v>3</v>
      </c>
      <c r="Q913">
        <f t="shared" si="207"/>
        <v>0</v>
      </c>
      <c r="R913" t="str">
        <f t="shared" si="208"/>
        <v>00000011</v>
      </c>
      <c r="S913">
        <f t="shared" si="209"/>
        <v>1</v>
      </c>
    </row>
    <row r="914" spans="1:19" x14ac:dyDescent="0.25">
      <c r="A914" t="s">
        <v>827</v>
      </c>
      <c r="B914" s="5" t="str">
        <f>VLOOKUP(I914,KeyValues!$J$2:$K$1401,2)</f>
        <v>Kiss Charm</v>
      </c>
      <c r="C914">
        <f t="shared" si="196"/>
        <v>2500</v>
      </c>
      <c r="D914">
        <f t="shared" si="197"/>
        <v>125</v>
      </c>
      <c r="E914">
        <f t="shared" si="198"/>
        <v>15</v>
      </c>
      <c r="F914" s="7" t="str">
        <f>VLOOKUP(E914,KeyValues!$A$2:$B844,2)</f>
        <v>Specific Items</v>
      </c>
      <c r="G914">
        <f t="shared" si="199"/>
        <v>28</v>
      </c>
      <c r="H914" s="7" t="str">
        <f>VLOOKUP($G914,KeyValues!$S$2:$T$64,2)</f>
        <v>Amulet</v>
      </c>
      <c r="I914">
        <f t="shared" si="200"/>
        <v>828</v>
      </c>
      <c r="J914">
        <f t="shared" si="201"/>
        <v>0</v>
      </c>
      <c r="K914" s="8">
        <f>IF(OR($E914=9,$E914=5),VLOOKUP(J914,KeyValues!$D$2:$E$562,2),IF(AND($E914=14,NOT(VLOOKUP(J914,KeyValues!$D$2:$E$562,2) = 0)),"???",0))</f>
        <v>0</v>
      </c>
      <c r="L914">
        <f t="shared" si="202"/>
        <v>0</v>
      </c>
      <c r="M914">
        <f t="shared" si="203"/>
        <v>0</v>
      </c>
      <c r="N914">
        <f t="shared" si="204"/>
        <v>3</v>
      </c>
      <c r="O914">
        <f t="shared" si="205"/>
        <v>0</v>
      </c>
      <c r="P914">
        <f t="shared" si="206"/>
        <v>3</v>
      </c>
      <c r="Q914">
        <f t="shared" si="207"/>
        <v>0</v>
      </c>
      <c r="R914" t="str">
        <f t="shared" si="208"/>
        <v>00000011</v>
      </c>
      <c r="S914">
        <f t="shared" si="209"/>
        <v>1</v>
      </c>
    </row>
    <row r="915" spans="1:19" x14ac:dyDescent="0.25">
      <c r="A915" t="s">
        <v>835</v>
      </c>
      <c r="B915" s="5" t="str">
        <f>VLOOKUP(I915,KeyValues!$J$2:$K$1401,2)</f>
        <v>Jolt Charm</v>
      </c>
      <c r="C915">
        <f t="shared" si="196"/>
        <v>2500</v>
      </c>
      <c r="D915">
        <f t="shared" si="197"/>
        <v>125</v>
      </c>
      <c r="E915">
        <f t="shared" si="198"/>
        <v>15</v>
      </c>
      <c r="F915" s="7" t="str">
        <f>VLOOKUP(E915,KeyValues!$A$2:$B852,2)</f>
        <v>Specific Items</v>
      </c>
      <c r="G915">
        <f t="shared" si="199"/>
        <v>28</v>
      </c>
      <c r="H915" s="7" t="str">
        <f>VLOOKUP($G915,KeyValues!$S$2:$T$64,2)</f>
        <v>Amulet</v>
      </c>
      <c r="I915">
        <f t="shared" si="200"/>
        <v>836</v>
      </c>
      <c r="J915">
        <f t="shared" si="201"/>
        <v>0</v>
      </c>
      <c r="K915" s="8">
        <f>IF(OR($E915=9,$E915=5),VLOOKUP(J915,KeyValues!$D$2:$E$562,2),IF(AND($E915=14,NOT(VLOOKUP(J915,KeyValues!$D$2:$E$562,2) = 0)),"???",0))</f>
        <v>0</v>
      </c>
      <c r="L915">
        <f t="shared" si="202"/>
        <v>0</v>
      </c>
      <c r="M915">
        <f t="shared" si="203"/>
        <v>0</v>
      </c>
      <c r="N915">
        <f t="shared" si="204"/>
        <v>3</v>
      </c>
      <c r="O915">
        <f t="shared" si="205"/>
        <v>0</v>
      </c>
      <c r="P915">
        <f t="shared" si="206"/>
        <v>3</v>
      </c>
      <c r="Q915">
        <f t="shared" si="207"/>
        <v>0</v>
      </c>
      <c r="R915" t="str">
        <f t="shared" si="208"/>
        <v>00000011</v>
      </c>
      <c r="S915">
        <f t="shared" si="209"/>
        <v>1</v>
      </c>
    </row>
    <row r="916" spans="1:19" x14ac:dyDescent="0.25">
      <c r="A916" t="s">
        <v>859</v>
      </c>
      <c r="B916" s="5" t="str">
        <f>VLOOKUP(I916,KeyValues!$J$2:$K$1401,2)</f>
        <v>Fount Charm</v>
      </c>
      <c r="C916">
        <f t="shared" si="196"/>
        <v>2500</v>
      </c>
      <c r="D916">
        <f t="shared" si="197"/>
        <v>125</v>
      </c>
      <c r="E916">
        <f t="shared" si="198"/>
        <v>15</v>
      </c>
      <c r="F916" s="7" t="str">
        <f>VLOOKUP(E916,KeyValues!$A$2:$B876,2)</f>
        <v>Specific Items</v>
      </c>
      <c r="G916">
        <f t="shared" si="199"/>
        <v>28</v>
      </c>
      <c r="H916" s="7" t="str">
        <f>VLOOKUP($G916,KeyValues!$S$2:$T$64,2)</f>
        <v>Amulet</v>
      </c>
      <c r="I916">
        <f t="shared" si="200"/>
        <v>860</v>
      </c>
      <c r="J916">
        <f t="shared" si="201"/>
        <v>0</v>
      </c>
      <c r="K916" s="8">
        <f>IF(OR($E916=9,$E916=5),VLOOKUP(J916,KeyValues!$D$2:$E$562,2),IF(AND($E916=14,NOT(VLOOKUP(J916,KeyValues!$D$2:$E$562,2) = 0)),"???",0))</f>
        <v>0</v>
      </c>
      <c r="L916">
        <f t="shared" si="202"/>
        <v>0</v>
      </c>
      <c r="M916">
        <f t="shared" si="203"/>
        <v>0</v>
      </c>
      <c r="N916">
        <f t="shared" si="204"/>
        <v>3</v>
      </c>
      <c r="O916">
        <f t="shared" si="205"/>
        <v>0</v>
      </c>
      <c r="P916">
        <f t="shared" si="206"/>
        <v>3</v>
      </c>
      <c r="Q916">
        <f t="shared" si="207"/>
        <v>0</v>
      </c>
      <c r="R916" t="str">
        <f t="shared" si="208"/>
        <v>00000011</v>
      </c>
      <c r="S916">
        <f t="shared" si="209"/>
        <v>1</v>
      </c>
    </row>
    <row r="917" spans="1:19" x14ac:dyDescent="0.25">
      <c r="A917" t="s">
        <v>867</v>
      </c>
      <c r="B917" s="5" t="str">
        <f>VLOOKUP(I917,KeyValues!$J$2:$K$1401,2)</f>
        <v>Stream Charm</v>
      </c>
      <c r="C917">
        <f t="shared" si="196"/>
        <v>2500</v>
      </c>
      <c r="D917">
        <f t="shared" si="197"/>
        <v>125</v>
      </c>
      <c r="E917">
        <f t="shared" si="198"/>
        <v>15</v>
      </c>
      <c r="F917" s="7" t="str">
        <f>VLOOKUP(E917,KeyValues!$A$2:$B884,2)</f>
        <v>Specific Items</v>
      </c>
      <c r="G917">
        <f t="shared" si="199"/>
        <v>28</v>
      </c>
      <c r="H917" s="7" t="str">
        <f>VLOOKUP($G917,KeyValues!$S$2:$T$64,2)</f>
        <v>Amulet</v>
      </c>
      <c r="I917">
        <f t="shared" si="200"/>
        <v>868</v>
      </c>
      <c r="J917">
        <f t="shared" si="201"/>
        <v>0</v>
      </c>
      <c r="K917" s="8">
        <f>IF(OR($E917=9,$E917=5),VLOOKUP(J917,KeyValues!$D$2:$E$562,2),IF(AND($E917=14,NOT(VLOOKUP(J917,KeyValues!$D$2:$E$562,2) = 0)),"???",0))</f>
        <v>0</v>
      </c>
      <c r="L917">
        <f t="shared" si="202"/>
        <v>0</v>
      </c>
      <c r="M917">
        <f t="shared" si="203"/>
        <v>0</v>
      </c>
      <c r="N917">
        <f t="shared" si="204"/>
        <v>3</v>
      </c>
      <c r="O917">
        <f t="shared" si="205"/>
        <v>0</v>
      </c>
      <c r="P917">
        <f t="shared" si="206"/>
        <v>3</v>
      </c>
      <c r="Q917">
        <f t="shared" si="207"/>
        <v>0</v>
      </c>
      <c r="R917" t="str">
        <f t="shared" si="208"/>
        <v>00000011</v>
      </c>
      <c r="S917">
        <f t="shared" si="209"/>
        <v>1</v>
      </c>
    </row>
    <row r="918" spans="1:19" x14ac:dyDescent="0.25">
      <c r="A918" t="s">
        <v>883</v>
      </c>
      <c r="B918" s="5" t="str">
        <f>VLOOKUP(I918,KeyValues!$J$2:$K$1401,2)</f>
        <v>Grin Charm</v>
      </c>
      <c r="C918">
        <f t="shared" si="196"/>
        <v>2500</v>
      </c>
      <c r="D918">
        <f t="shared" si="197"/>
        <v>125</v>
      </c>
      <c r="E918">
        <f t="shared" si="198"/>
        <v>15</v>
      </c>
      <c r="F918" s="7" t="str">
        <f>VLOOKUP(E918,KeyValues!$A$2:$B900,2)</f>
        <v>Specific Items</v>
      </c>
      <c r="G918">
        <f t="shared" si="199"/>
        <v>28</v>
      </c>
      <c r="H918" s="7" t="str">
        <f>VLOOKUP($G918,KeyValues!$S$2:$T$64,2)</f>
        <v>Amulet</v>
      </c>
      <c r="I918">
        <f t="shared" si="200"/>
        <v>884</v>
      </c>
      <c r="J918">
        <f t="shared" si="201"/>
        <v>0</v>
      </c>
      <c r="K918" s="8">
        <f>IF(OR($E918=9,$E918=5),VLOOKUP(J918,KeyValues!$D$2:$E$562,2),IF(AND($E918=14,NOT(VLOOKUP(J918,KeyValues!$D$2:$E$562,2) = 0)),"???",0))</f>
        <v>0</v>
      </c>
      <c r="L918">
        <f t="shared" si="202"/>
        <v>0</v>
      </c>
      <c r="M918">
        <f t="shared" si="203"/>
        <v>0</v>
      </c>
      <c r="N918">
        <f t="shared" si="204"/>
        <v>3</v>
      </c>
      <c r="O918">
        <f t="shared" si="205"/>
        <v>0</v>
      </c>
      <c r="P918">
        <f t="shared" si="206"/>
        <v>3</v>
      </c>
      <c r="Q918">
        <f t="shared" si="207"/>
        <v>0</v>
      </c>
      <c r="R918" t="str">
        <f t="shared" si="208"/>
        <v>00000011</v>
      </c>
      <c r="S918">
        <f t="shared" si="209"/>
        <v>1</v>
      </c>
    </row>
    <row r="919" spans="1:19" x14ac:dyDescent="0.25">
      <c r="A919" t="s">
        <v>891</v>
      </c>
      <c r="B919" s="5" t="str">
        <f>VLOOKUP(I919,KeyValues!$J$2:$K$1401,2)</f>
        <v>Fall Charm</v>
      </c>
      <c r="C919">
        <f t="shared" si="196"/>
        <v>2500</v>
      </c>
      <c r="D919">
        <f t="shared" si="197"/>
        <v>125</v>
      </c>
      <c r="E919">
        <f t="shared" si="198"/>
        <v>15</v>
      </c>
      <c r="F919" s="7" t="str">
        <f>VLOOKUP(E919,KeyValues!$A$2:$B908,2)</f>
        <v>Specific Items</v>
      </c>
      <c r="G919">
        <f t="shared" si="199"/>
        <v>28</v>
      </c>
      <c r="H919" s="7" t="str">
        <f>VLOOKUP($G919,KeyValues!$S$2:$T$64,2)</f>
        <v>Amulet</v>
      </c>
      <c r="I919">
        <f t="shared" si="200"/>
        <v>892</v>
      </c>
      <c r="J919">
        <f t="shared" si="201"/>
        <v>0</v>
      </c>
      <c r="K919" s="8">
        <f>IF(OR($E919=9,$E919=5),VLOOKUP(J919,KeyValues!$D$2:$E$562,2),IF(AND($E919=14,NOT(VLOOKUP(J919,KeyValues!$D$2:$E$562,2) = 0)),"???",0))</f>
        <v>0</v>
      </c>
      <c r="L919">
        <f t="shared" si="202"/>
        <v>0</v>
      </c>
      <c r="M919">
        <f t="shared" si="203"/>
        <v>0</v>
      </c>
      <c r="N919">
        <f t="shared" si="204"/>
        <v>3</v>
      </c>
      <c r="O919">
        <f t="shared" si="205"/>
        <v>0</v>
      </c>
      <c r="P919">
        <f t="shared" si="206"/>
        <v>3</v>
      </c>
      <c r="Q919">
        <f t="shared" si="207"/>
        <v>0</v>
      </c>
      <c r="R919" t="str">
        <f t="shared" si="208"/>
        <v>00000011</v>
      </c>
      <c r="S919">
        <f t="shared" si="209"/>
        <v>1</v>
      </c>
    </row>
    <row r="920" spans="1:19" x14ac:dyDescent="0.25">
      <c r="A920" t="s">
        <v>895</v>
      </c>
      <c r="B920" s="5" t="str">
        <f>VLOOKUP(I920,KeyValues!$J$2:$K$1401,2)</f>
        <v>River Charm</v>
      </c>
      <c r="C920">
        <f t="shared" si="196"/>
        <v>2500</v>
      </c>
      <c r="D920">
        <f t="shared" si="197"/>
        <v>125</v>
      </c>
      <c r="E920">
        <f t="shared" si="198"/>
        <v>15</v>
      </c>
      <c r="F920" s="7" t="str">
        <f>VLOOKUP(E920,KeyValues!$A$2:$B912,2)</f>
        <v>Specific Items</v>
      </c>
      <c r="G920">
        <f t="shared" si="199"/>
        <v>28</v>
      </c>
      <c r="H920" s="7" t="str">
        <f>VLOOKUP($G920,KeyValues!$S$2:$T$64,2)</f>
        <v>Amulet</v>
      </c>
      <c r="I920">
        <f t="shared" si="200"/>
        <v>896</v>
      </c>
      <c r="J920">
        <f t="shared" si="201"/>
        <v>0</v>
      </c>
      <c r="K920" s="8">
        <f>IF(OR($E920=9,$E920=5),VLOOKUP(J920,KeyValues!$D$2:$E$562,2),IF(AND($E920=14,NOT(VLOOKUP(J920,KeyValues!$D$2:$E$562,2) = 0)),"???",0))</f>
        <v>0</v>
      </c>
      <c r="L920">
        <f t="shared" si="202"/>
        <v>0</v>
      </c>
      <c r="M920">
        <f t="shared" si="203"/>
        <v>0</v>
      </c>
      <c r="N920">
        <f t="shared" si="204"/>
        <v>3</v>
      </c>
      <c r="O920">
        <f t="shared" si="205"/>
        <v>0</v>
      </c>
      <c r="P920">
        <f t="shared" si="206"/>
        <v>3</v>
      </c>
      <c r="Q920">
        <f t="shared" si="207"/>
        <v>0</v>
      </c>
      <c r="R920" t="str">
        <f t="shared" si="208"/>
        <v>00000011</v>
      </c>
      <c r="S920">
        <f t="shared" si="209"/>
        <v>1</v>
      </c>
    </row>
    <row r="921" spans="1:19" x14ac:dyDescent="0.25">
      <c r="A921" t="s">
        <v>911</v>
      </c>
      <c r="B921" s="5" t="str">
        <f>VLOOKUP(I921,KeyValues!$J$2:$K$1401,2)</f>
        <v>Rouse Charm</v>
      </c>
      <c r="C921">
        <f t="shared" si="196"/>
        <v>2500</v>
      </c>
      <c r="D921">
        <f t="shared" si="197"/>
        <v>125</v>
      </c>
      <c r="E921">
        <f t="shared" si="198"/>
        <v>15</v>
      </c>
      <c r="F921" s="7" t="str">
        <f>VLOOKUP(E921,KeyValues!$A$2:$B928,2)</f>
        <v>Specific Items</v>
      </c>
      <c r="G921">
        <f t="shared" si="199"/>
        <v>28</v>
      </c>
      <c r="H921" s="7" t="str">
        <f>VLOOKUP($G921,KeyValues!$S$2:$T$64,2)</f>
        <v>Amulet</v>
      </c>
      <c r="I921">
        <f t="shared" si="200"/>
        <v>912</v>
      </c>
      <c r="J921">
        <f t="shared" si="201"/>
        <v>0</v>
      </c>
      <c r="K921" s="8">
        <f>IF(OR($E921=9,$E921=5),VLOOKUP(J921,KeyValues!$D$2:$E$562,2),IF(AND($E921=14,NOT(VLOOKUP(J921,KeyValues!$D$2:$E$562,2) = 0)),"???",0))</f>
        <v>0</v>
      </c>
      <c r="L921">
        <f t="shared" si="202"/>
        <v>0</v>
      </c>
      <c r="M921">
        <f t="shared" si="203"/>
        <v>0</v>
      </c>
      <c r="N921">
        <f t="shared" si="204"/>
        <v>3</v>
      </c>
      <c r="O921">
        <f t="shared" si="205"/>
        <v>0</v>
      </c>
      <c r="P921">
        <f t="shared" si="206"/>
        <v>3</v>
      </c>
      <c r="Q921">
        <f t="shared" si="207"/>
        <v>0</v>
      </c>
      <c r="R921" t="str">
        <f t="shared" si="208"/>
        <v>00000011</v>
      </c>
      <c r="S921">
        <f t="shared" si="209"/>
        <v>1</v>
      </c>
    </row>
    <row r="922" spans="1:19" x14ac:dyDescent="0.25">
      <c r="A922" t="s">
        <v>927</v>
      </c>
      <c r="B922" s="5" t="str">
        <f>VLOOKUP(I922,KeyValues!$J$2:$K$1401,2)</f>
        <v>Easy Charm</v>
      </c>
      <c r="C922">
        <f t="shared" si="196"/>
        <v>2500</v>
      </c>
      <c r="D922">
        <f t="shared" si="197"/>
        <v>125</v>
      </c>
      <c r="E922">
        <f t="shared" si="198"/>
        <v>15</v>
      </c>
      <c r="F922" s="7" t="str">
        <f>VLOOKUP(E922,KeyValues!$A$2:$B944,2)</f>
        <v>Specific Items</v>
      </c>
      <c r="G922">
        <f t="shared" si="199"/>
        <v>28</v>
      </c>
      <c r="H922" s="7" t="str">
        <f>VLOOKUP($G922,KeyValues!$S$2:$T$64,2)</f>
        <v>Amulet</v>
      </c>
      <c r="I922">
        <f t="shared" si="200"/>
        <v>928</v>
      </c>
      <c r="J922">
        <f t="shared" si="201"/>
        <v>0</v>
      </c>
      <c r="K922" s="8">
        <f>IF(OR($E922=9,$E922=5),VLOOKUP(J922,KeyValues!$D$2:$E$562,2),IF(AND($E922=14,NOT(VLOOKUP(J922,KeyValues!$D$2:$E$562,2) = 0)),"???",0))</f>
        <v>0</v>
      </c>
      <c r="L922">
        <f t="shared" si="202"/>
        <v>0</v>
      </c>
      <c r="M922">
        <f t="shared" si="203"/>
        <v>0</v>
      </c>
      <c r="N922">
        <f t="shared" si="204"/>
        <v>3</v>
      </c>
      <c r="O922">
        <f t="shared" si="205"/>
        <v>0</v>
      </c>
      <c r="P922">
        <f t="shared" si="206"/>
        <v>3</v>
      </c>
      <c r="Q922">
        <f t="shared" si="207"/>
        <v>0</v>
      </c>
      <c r="R922" t="str">
        <f t="shared" si="208"/>
        <v>00000011</v>
      </c>
      <c r="S922">
        <f t="shared" si="209"/>
        <v>1</v>
      </c>
    </row>
    <row r="923" spans="1:19" x14ac:dyDescent="0.25">
      <c r="A923" t="s">
        <v>959</v>
      </c>
      <c r="B923" s="5" t="str">
        <f>VLOOKUP(I923,KeyValues!$J$2:$K$1401,2)</f>
        <v>Lucky Charm</v>
      </c>
      <c r="C923">
        <f t="shared" si="196"/>
        <v>2500</v>
      </c>
      <c r="D923">
        <f t="shared" si="197"/>
        <v>125</v>
      </c>
      <c r="E923">
        <f t="shared" si="198"/>
        <v>15</v>
      </c>
      <c r="F923" s="7" t="str">
        <f>VLOOKUP(E923,KeyValues!$A$2:$B976,2)</f>
        <v>Specific Items</v>
      </c>
      <c r="G923">
        <f t="shared" si="199"/>
        <v>28</v>
      </c>
      <c r="H923" s="7" t="str">
        <f>VLOOKUP($G923,KeyValues!$S$2:$T$64,2)</f>
        <v>Amulet</v>
      </c>
      <c r="I923">
        <f t="shared" si="200"/>
        <v>960</v>
      </c>
      <c r="J923">
        <f t="shared" si="201"/>
        <v>0</v>
      </c>
      <c r="K923" s="8">
        <f>IF(OR($E923=9,$E923=5),VLOOKUP(J923,KeyValues!$D$2:$E$562,2),IF(AND($E923=14,NOT(VLOOKUP(J923,KeyValues!$D$2:$E$562,2) = 0)),"???",0))</f>
        <v>0</v>
      </c>
      <c r="L923">
        <f t="shared" si="202"/>
        <v>0</v>
      </c>
      <c r="M923">
        <f t="shared" si="203"/>
        <v>0</v>
      </c>
      <c r="N923">
        <f t="shared" si="204"/>
        <v>3</v>
      </c>
      <c r="O923">
        <f t="shared" si="205"/>
        <v>0</v>
      </c>
      <c r="P923">
        <f t="shared" si="206"/>
        <v>3</v>
      </c>
      <c r="Q923">
        <f t="shared" si="207"/>
        <v>0</v>
      </c>
      <c r="R923" t="str">
        <f t="shared" si="208"/>
        <v>00000011</v>
      </c>
      <c r="S923">
        <f t="shared" si="209"/>
        <v>1</v>
      </c>
    </row>
    <row r="924" spans="1:19" x14ac:dyDescent="0.25">
      <c r="A924" t="s">
        <v>583</v>
      </c>
      <c r="B924" s="5" t="str">
        <f>VLOOKUP(I924,KeyValues!$J$2:$K$1401,2)</f>
        <v>Venus-Seal</v>
      </c>
      <c r="C924">
        <f t="shared" si="196"/>
        <v>2500</v>
      </c>
      <c r="D924">
        <f t="shared" si="197"/>
        <v>125</v>
      </c>
      <c r="E924">
        <f t="shared" si="198"/>
        <v>15</v>
      </c>
      <c r="F924" s="7" t="str">
        <f>VLOOKUP(E924,KeyValues!$A$2:$B600,2)</f>
        <v>Specific Items</v>
      </c>
      <c r="G924">
        <f t="shared" si="199"/>
        <v>28</v>
      </c>
      <c r="H924" s="7" t="str">
        <f>VLOOKUP($G924,KeyValues!$S$2:$T$64,2)</f>
        <v>Amulet</v>
      </c>
      <c r="I924">
        <f t="shared" si="200"/>
        <v>584</v>
      </c>
      <c r="J924">
        <f t="shared" si="201"/>
        <v>0</v>
      </c>
      <c r="K924" s="8">
        <f>IF(OR($E924=9,$E924=5),VLOOKUP(J924,KeyValues!$D$2:$E$562,2),IF(AND($E924=14,NOT(VLOOKUP(J924,KeyValues!$D$2:$E$562,2) = 0)),"???",0))</f>
        <v>0</v>
      </c>
      <c r="L924">
        <f t="shared" si="202"/>
        <v>0</v>
      </c>
      <c r="M924">
        <f t="shared" si="203"/>
        <v>0</v>
      </c>
      <c r="N924">
        <f t="shared" si="204"/>
        <v>11</v>
      </c>
      <c r="O924">
        <f t="shared" si="205"/>
        <v>0</v>
      </c>
      <c r="P924">
        <f t="shared" si="206"/>
        <v>3</v>
      </c>
      <c r="Q924">
        <f t="shared" si="207"/>
        <v>0</v>
      </c>
      <c r="R924" t="str">
        <f t="shared" si="208"/>
        <v>00000011</v>
      </c>
      <c r="S924">
        <f t="shared" si="209"/>
        <v>1</v>
      </c>
    </row>
    <row r="925" spans="1:19" x14ac:dyDescent="0.25">
      <c r="A925" t="s">
        <v>595</v>
      </c>
      <c r="B925" s="5" t="str">
        <f>VLOOKUP(I925,KeyValues!$J$2:$K$1401,2)</f>
        <v>Chariz-Seal</v>
      </c>
      <c r="C925">
        <f t="shared" si="196"/>
        <v>2500</v>
      </c>
      <c r="D925">
        <f t="shared" si="197"/>
        <v>125</v>
      </c>
      <c r="E925">
        <f t="shared" si="198"/>
        <v>15</v>
      </c>
      <c r="F925" s="7" t="str">
        <f>VLOOKUP(E925,KeyValues!$A$2:$B612,2)</f>
        <v>Specific Items</v>
      </c>
      <c r="G925">
        <f t="shared" si="199"/>
        <v>28</v>
      </c>
      <c r="H925" s="7" t="str">
        <f>VLOOKUP($G925,KeyValues!$S$2:$T$64,2)</f>
        <v>Amulet</v>
      </c>
      <c r="I925">
        <f t="shared" si="200"/>
        <v>596</v>
      </c>
      <c r="J925">
        <f t="shared" si="201"/>
        <v>0</v>
      </c>
      <c r="K925" s="8">
        <f>IF(OR($E925=9,$E925=5),VLOOKUP(J925,KeyValues!$D$2:$E$562,2),IF(AND($E925=14,NOT(VLOOKUP(J925,KeyValues!$D$2:$E$562,2) = 0)),"???",0))</f>
        <v>0</v>
      </c>
      <c r="L925">
        <f t="shared" si="202"/>
        <v>0</v>
      </c>
      <c r="M925">
        <f t="shared" si="203"/>
        <v>0</v>
      </c>
      <c r="N925">
        <f t="shared" si="204"/>
        <v>11</v>
      </c>
      <c r="O925">
        <f t="shared" si="205"/>
        <v>0</v>
      </c>
      <c r="P925">
        <f t="shared" si="206"/>
        <v>3</v>
      </c>
      <c r="Q925">
        <f t="shared" si="207"/>
        <v>0</v>
      </c>
      <c r="R925" t="str">
        <f t="shared" si="208"/>
        <v>00000011</v>
      </c>
      <c r="S925">
        <f t="shared" si="209"/>
        <v>1</v>
      </c>
    </row>
    <row r="926" spans="1:19" x14ac:dyDescent="0.25">
      <c r="A926" t="s">
        <v>607</v>
      </c>
      <c r="B926" s="5" t="str">
        <f>VLOOKUP(I926,KeyValues!$J$2:$K$1401,2)</f>
        <v>Blasto-Seal</v>
      </c>
      <c r="C926">
        <f t="shared" si="196"/>
        <v>2500</v>
      </c>
      <c r="D926">
        <f t="shared" si="197"/>
        <v>125</v>
      </c>
      <c r="E926">
        <f t="shared" si="198"/>
        <v>15</v>
      </c>
      <c r="F926" s="7" t="str">
        <f>VLOOKUP(E926,KeyValues!$A$2:$B624,2)</f>
        <v>Specific Items</v>
      </c>
      <c r="G926">
        <f t="shared" si="199"/>
        <v>28</v>
      </c>
      <c r="H926" s="7" t="str">
        <f>VLOOKUP($G926,KeyValues!$S$2:$T$64,2)</f>
        <v>Amulet</v>
      </c>
      <c r="I926">
        <f t="shared" si="200"/>
        <v>608</v>
      </c>
      <c r="J926">
        <f t="shared" si="201"/>
        <v>0</v>
      </c>
      <c r="K926" s="8">
        <f>IF(OR($E926=9,$E926=5),VLOOKUP(J926,KeyValues!$D$2:$E$562,2),IF(AND($E926=14,NOT(VLOOKUP(J926,KeyValues!$D$2:$E$562,2) = 0)),"???",0))</f>
        <v>0</v>
      </c>
      <c r="L926">
        <f t="shared" si="202"/>
        <v>0</v>
      </c>
      <c r="M926">
        <f t="shared" si="203"/>
        <v>0</v>
      </c>
      <c r="N926">
        <f t="shared" si="204"/>
        <v>11</v>
      </c>
      <c r="O926">
        <f t="shared" si="205"/>
        <v>0</v>
      </c>
      <c r="P926">
        <f t="shared" si="206"/>
        <v>3</v>
      </c>
      <c r="Q926">
        <f t="shared" si="207"/>
        <v>0</v>
      </c>
      <c r="R926" t="str">
        <f t="shared" si="208"/>
        <v>00000011</v>
      </c>
      <c r="S926">
        <f t="shared" si="209"/>
        <v>1</v>
      </c>
    </row>
    <row r="927" spans="1:19" x14ac:dyDescent="0.25">
      <c r="A927" t="s">
        <v>635</v>
      </c>
      <c r="B927" s="5" t="str">
        <f>VLOOKUP(I927,KeyValues!$J$2:$K$1401,2)</f>
        <v>Bayleef Seal</v>
      </c>
      <c r="C927">
        <f t="shared" si="196"/>
        <v>2500</v>
      </c>
      <c r="D927">
        <f t="shared" si="197"/>
        <v>125</v>
      </c>
      <c r="E927">
        <f t="shared" si="198"/>
        <v>15</v>
      </c>
      <c r="F927" s="7" t="str">
        <f>VLOOKUP(E927,KeyValues!$A$2:$B652,2)</f>
        <v>Specific Items</v>
      </c>
      <c r="G927">
        <f t="shared" si="199"/>
        <v>28</v>
      </c>
      <c r="H927" s="7" t="str">
        <f>VLOOKUP($G927,KeyValues!$S$2:$T$64,2)</f>
        <v>Amulet</v>
      </c>
      <c r="I927">
        <f t="shared" si="200"/>
        <v>636</v>
      </c>
      <c r="J927">
        <f t="shared" si="201"/>
        <v>0</v>
      </c>
      <c r="K927" s="8">
        <f>IF(OR($E927=9,$E927=5),VLOOKUP(J927,KeyValues!$D$2:$E$562,2),IF(AND($E927=14,NOT(VLOOKUP(J927,KeyValues!$D$2:$E$562,2) = 0)),"???",0))</f>
        <v>0</v>
      </c>
      <c r="L927">
        <f t="shared" si="202"/>
        <v>0</v>
      </c>
      <c r="M927">
        <f t="shared" si="203"/>
        <v>0</v>
      </c>
      <c r="N927">
        <f t="shared" si="204"/>
        <v>11</v>
      </c>
      <c r="O927">
        <f t="shared" si="205"/>
        <v>0</v>
      </c>
      <c r="P927">
        <f t="shared" si="206"/>
        <v>3</v>
      </c>
      <c r="Q927">
        <f t="shared" si="207"/>
        <v>0</v>
      </c>
      <c r="R927" t="str">
        <f t="shared" si="208"/>
        <v>00000011</v>
      </c>
      <c r="S927">
        <f t="shared" si="209"/>
        <v>1</v>
      </c>
    </row>
    <row r="928" spans="1:19" x14ac:dyDescent="0.25">
      <c r="A928" t="s">
        <v>651</v>
      </c>
      <c r="B928" s="5" t="str">
        <f>VLOOKUP(I928,KeyValues!$J$2:$K$1401,2)</f>
        <v>Typhlo-Seal</v>
      </c>
      <c r="C928">
        <f t="shared" si="196"/>
        <v>2500</v>
      </c>
      <c r="D928">
        <f t="shared" si="197"/>
        <v>125</v>
      </c>
      <c r="E928">
        <f t="shared" si="198"/>
        <v>15</v>
      </c>
      <c r="F928" s="7" t="str">
        <f>VLOOKUP(E928,KeyValues!$A$2:$B668,2)</f>
        <v>Specific Items</v>
      </c>
      <c r="G928">
        <f t="shared" si="199"/>
        <v>28</v>
      </c>
      <c r="H928" s="7" t="str">
        <f>VLOOKUP($G928,KeyValues!$S$2:$T$64,2)</f>
        <v>Amulet</v>
      </c>
      <c r="I928">
        <f t="shared" si="200"/>
        <v>652</v>
      </c>
      <c r="J928">
        <f t="shared" si="201"/>
        <v>0</v>
      </c>
      <c r="K928" s="8">
        <f>IF(OR($E928=9,$E928=5),VLOOKUP(J928,KeyValues!$D$2:$E$562,2),IF(AND($E928=14,NOT(VLOOKUP(J928,KeyValues!$D$2:$E$562,2) = 0)),"???",0))</f>
        <v>0</v>
      </c>
      <c r="L928">
        <f t="shared" si="202"/>
        <v>0</v>
      </c>
      <c r="M928">
        <f t="shared" si="203"/>
        <v>0</v>
      </c>
      <c r="N928">
        <f t="shared" si="204"/>
        <v>11</v>
      </c>
      <c r="O928">
        <f t="shared" si="205"/>
        <v>0</v>
      </c>
      <c r="P928">
        <f t="shared" si="206"/>
        <v>3</v>
      </c>
      <c r="Q928">
        <f t="shared" si="207"/>
        <v>0</v>
      </c>
      <c r="R928" t="str">
        <f t="shared" si="208"/>
        <v>00000011</v>
      </c>
      <c r="S928">
        <f t="shared" si="209"/>
        <v>1</v>
      </c>
    </row>
    <row r="929" spans="1:19" x14ac:dyDescent="0.25">
      <c r="A929" t="s">
        <v>675</v>
      </c>
      <c r="B929" s="5" t="str">
        <f>VLOOKUP(I929,KeyValues!$J$2:$K$1401,2)</f>
        <v>Scept-Seal</v>
      </c>
      <c r="C929">
        <f t="shared" si="196"/>
        <v>2500</v>
      </c>
      <c r="D929">
        <f t="shared" si="197"/>
        <v>125</v>
      </c>
      <c r="E929">
        <f t="shared" si="198"/>
        <v>15</v>
      </c>
      <c r="F929" s="7" t="str">
        <f>VLOOKUP(E929,KeyValues!$A$2:$B692,2)</f>
        <v>Specific Items</v>
      </c>
      <c r="G929">
        <f t="shared" si="199"/>
        <v>28</v>
      </c>
      <c r="H929" s="7" t="str">
        <f>VLOOKUP($G929,KeyValues!$S$2:$T$64,2)</f>
        <v>Amulet</v>
      </c>
      <c r="I929">
        <f t="shared" si="200"/>
        <v>676</v>
      </c>
      <c r="J929">
        <f t="shared" si="201"/>
        <v>0</v>
      </c>
      <c r="K929" s="8">
        <f>IF(OR($E929=9,$E929=5),VLOOKUP(J929,KeyValues!$D$2:$E$562,2),IF(AND($E929=14,NOT(VLOOKUP(J929,KeyValues!$D$2:$E$562,2) = 0)),"???",0))</f>
        <v>0</v>
      </c>
      <c r="L929">
        <f t="shared" si="202"/>
        <v>0</v>
      </c>
      <c r="M929">
        <f t="shared" si="203"/>
        <v>0</v>
      </c>
      <c r="N929">
        <f t="shared" si="204"/>
        <v>11</v>
      </c>
      <c r="O929">
        <f t="shared" si="205"/>
        <v>0</v>
      </c>
      <c r="P929">
        <f t="shared" si="206"/>
        <v>3</v>
      </c>
      <c r="Q929">
        <f t="shared" si="207"/>
        <v>0</v>
      </c>
      <c r="R929" t="str">
        <f t="shared" si="208"/>
        <v>00000011</v>
      </c>
      <c r="S929">
        <f t="shared" si="209"/>
        <v>1</v>
      </c>
    </row>
    <row r="930" spans="1:19" x14ac:dyDescent="0.25">
      <c r="A930" t="s">
        <v>687</v>
      </c>
      <c r="B930" s="5" t="str">
        <f>VLOOKUP(I930,KeyValues!$J$2:$K$1401,2)</f>
        <v>Blazi-Seal</v>
      </c>
      <c r="C930">
        <f t="shared" si="196"/>
        <v>2500</v>
      </c>
      <c r="D930">
        <f t="shared" si="197"/>
        <v>125</v>
      </c>
      <c r="E930">
        <f t="shared" si="198"/>
        <v>15</v>
      </c>
      <c r="F930" s="7" t="str">
        <f>VLOOKUP(E930,KeyValues!$A$2:$B704,2)</f>
        <v>Specific Items</v>
      </c>
      <c r="G930">
        <f t="shared" si="199"/>
        <v>28</v>
      </c>
      <c r="H930" s="7" t="str">
        <f>VLOOKUP($G930,KeyValues!$S$2:$T$64,2)</f>
        <v>Amulet</v>
      </c>
      <c r="I930">
        <f t="shared" si="200"/>
        <v>688</v>
      </c>
      <c r="J930">
        <f t="shared" si="201"/>
        <v>0</v>
      </c>
      <c r="K930" s="8">
        <f>IF(OR($E930=9,$E930=5),VLOOKUP(J930,KeyValues!$D$2:$E$562,2),IF(AND($E930=14,NOT(VLOOKUP(J930,KeyValues!$D$2:$E$562,2) = 0)),"???",0))</f>
        <v>0</v>
      </c>
      <c r="L930">
        <f t="shared" si="202"/>
        <v>0</v>
      </c>
      <c r="M930">
        <f t="shared" si="203"/>
        <v>0</v>
      </c>
      <c r="N930">
        <f t="shared" si="204"/>
        <v>11</v>
      </c>
      <c r="O930">
        <f t="shared" si="205"/>
        <v>0</v>
      </c>
      <c r="P930">
        <f t="shared" si="206"/>
        <v>3</v>
      </c>
      <c r="Q930">
        <f t="shared" si="207"/>
        <v>0</v>
      </c>
      <c r="R930" t="str">
        <f t="shared" si="208"/>
        <v>00000011</v>
      </c>
      <c r="S930">
        <f t="shared" si="209"/>
        <v>1</v>
      </c>
    </row>
    <row r="931" spans="1:19" x14ac:dyDescent="0.25">
      <c r="A931" t="s">
        <v>699</v>
      </c>
      <c r="B931" s="5" t="str">
        <f>VLOOKUP(I931,KeyValues!$J$2:$K$1401,2)</f>
        <v>Swamp-Seal</v>
      </c>
      <c r="C931">
        <f t="shared" si="196"/>
        <v>2500</v>
      </c>
      <c r="D931">
        <f t="shared" si="197"/>
        <v>125</v>
      </c>
      <c r="E931">
        <f t="shared" si="198"/>
        <v>15</v>
      </c>
      <c r="F931" s="7" t="str">
        <f>VLOOKUP(E931,KeyValues!$A$2:$B716,2)</f>
        <v>Specific Items</v>
      </c>
      <c r="G931">
        <f t="shared" si="199"/>
        <v>28</v>
      </c>
      <c r="H931" s="7" t="str">
        <f>VLOOKUP($G931,KeyValues!$S$2:$T$64,2)</f>
        <v>Amulet</v>
      </c>
      <c r="I931">
        <f t="shared" si="200"/>
        <v>700</v>
      </c>
      <c r="J931">
        <f t="shared" si="201"/>
        <v>0</v>
      </c>
      <c r="K931" s="8">
        <f>IF(OR($E931=9,$E931=5),VLOOKUP(J931,KeyValues!$D$2:$E$562,2),IF(AND($E931=14,NOT(VLOOKUP(J931,KeyValues!$D$2:$E$562,2) = 0)),"???",0))</f>
        <v>0</v>
      </c>
      <c r="L931">
        <f t="shared" si="202"/>
        <v>0</v>
      </c>
      <c r="M931">
        <f t="shared" si="203"/>
        <v>0</v>
      </c>
      <c r="N931">
        <f t="shared" si="204"/>
        <v>11</v>
      </c>
      <c r="O931">
        <f t="shared" si="205"/>
        <v>0</v>
      </c>
      <c r="P931">
        <f t="shared" si="206"/>
        <v>3</v>
      </c>
      <c r="Q931">
        <f t="shared" si="207"/>
        <v>0</v>
      </c>
      <c r="R931" t="str">
        <f t="shared" si="208"/>
        <v>00000011</v>
      </c>
      <c r="S931">
        <f t="shared" si="209"/>
        <v>1</v>
      </c>
    </row>
    <row r="932" spans="1:19" x14ac:dyDescent="0.25">
      <c r="A932" t="s">
        <v>719</v>
      </c>
      <c r="B932" s="5" t="str">
        <f>VLOOKUP(I932,KeyValues!$J$2:$K$1401,2)</f>
        <v>Tort-Seal</v>
      </c>
      <c r="C932">
        <f t="shared" si="196"/>
        <v>2500</v>
      </c>
      <c r="D932">
        <f t="shared" si="197"/>
        <v>125</v>
      </c>
      <c r="E932">
        <f t="shared" si="198"/>
        <v>15</v>
      </c>
      <c r="F932" s="7" t="str">
        <f>VLOOKUP(E932,KeyValues!$A$2:$B736,2)</f>
        <v>Specific Items</v>
      </c>
      <c r="G932">
        <f t="shared" si="199"/>
        <v>28</v>
      </c>
      <c r="H932" s="7" t="str">
        <f>VLOOKUP($G932,KeyValues!$S$2:$T$64,2)</f>
        <v>Amulet</v>
      </c>
      <c r="I932">
        <f t="shared" si="200"/>
        <v>720</v>
      </c>
      <c r="J932">
        <f t="shared" si="201"/>
        <v>0</v>
      </c>
      <c r="K932" s="8">
        <f>IF(OR($E932=9,$E932=5),VLOOKUP(J932,KeyValues!$D$2:$E$562,2),IF(AND($E932=14,NOT(VLOOKUP(J932,KeyValues!$D$2:$E$562,2) = 0)),"???",0))</f>
        <v>0</v>
      </c>
      <c r="L932">
        <f t="shared" si="202"/>
        <v>0</v>
      </c>
      <c r="M932">
        <f t="shared" si="203"/>
        <v>0</v>
      </c>
      <c r="N932">
        <f t="shared" si="204"/>
        <v>11</v>
      </c>
      <c r="O932">
        <f t="shared" si="205"/>
        <v>0</v>
      </c>
      <c r="P932">
        <f t="shared" si="206"/>
        <v>3</v>
      </c>
      <c r="Q932">
        <f t="shared" si="207"/>
        <v>0</v>
      </c>
      <c r="R932" t="str">
        <f t="shared" si="208"/>
        <v>00000011</v>
      </c>
      <c r="S932">
        <f t="shared" si="209"/>
        <v>1</v>
      </c>
    </row>
    <row r="933" spans="1:19" x14ac:dyDescent="0.25">
      <c r="A933" t="s">
        <v>731</v>
      </c>
      <c r="B933" s="5" t="str">
        <f>VLOOKUP(I933,KeyValues!$J$2:$K$1401,2)</f>
        <v>Infern-Seal</v>
      </c>
      <c r="C933">
        <f t="shared" si="196"/>
        <v>2500</v>
      </c>
      <c r="D933">
        <f t="shared" si="197"/>
        <v>125</v>
      </c>
      <c r="E933">
        <f t="shared" si="198"/>
        <v>15</v>
      </c>
      <c r="F933" s="7" t="str">
        <f>VLOOKUP(E933,KeyValues!$A$2:$B748,2)</f>
        <v>Specific Items</v>
      </c>
      <c r="G933">
        <f t="shared" si="199"/>
        <v>28</v>
      </c>
      <c r="H933" s="7" t="str">
        <f>VLOOKUP($G933,KeyValues!$S$2:$T$64,2)</f>
        <v>Amulet</v>
      </c>
      <c r="I933">
        <f t="shared" si="200"/>
        <v>732</v>
      </c>
      <c r="J933">
        <f t="shared" si="201"/>
        <v>0</v>
      </c>
      <c r="K933" s="8">
        <f>IF(OR($E933=9,$E933=5),VLOOKUP(J933,KeyValues!$D$2:$E$562,2),IF(AND($E933=14,NOT(VLOOKUP(J933,KeyValues!$D$2:$E$562,2) = 0)),"???",0))</f>
        <v>0</v>
      </c>
      <c r="L933">
        <f t="shared" si="202"/>
        <v>0</v>
      </c>
      <c r="M933">
        <f t="shared" si="203"/>
        <v>0</v>
      </c>
      <c r="N933">
        <f t="shared" si="204"/>
        <v>11</v>
      </c>
      <c r="O933">
        <f t="shared" si="205"/>
        <v>0</v>
      </c>
      <c r="P933">
        <f t="shared" si="206"/>
        <v>3</v>
      </c>
      <c r="Q933">
        <f t="shared" si="207"/>
        <v>0</v>
      </c>
      <c r="R933" t="str">
        <f t="shared" si="208"/>
        <v>00000011</v>
      </c>
      <c r="S933">
        <f t="shared" si="209"/>
        <v>1</v>
      </c>
    </row>
    <row r="934" spans="1:19" x14ac:dyDescent="0.25">
      <c r="A934" t="s">
        <v>743</v>
      </c>
      <c r="B934" s="5" t="str">
        <f>VLOOKUP(I934,KeyValues!$J$2:$K$1401,2)</f>
        <v>Empol-Seal</v>
      </c>
      <c r="C934">
        <f t="shared" si="196"/>
        <v>2500</v>
      </c>
      <c r="D934">
        <f t="shared" si="197"/>
        <v>125</v>
      </c>
      <c r="E934">
        <f t="shared" si="198"/>
        <v>15</v>
      </c>
      <c r="F934" s="7" t="str">
        <f>VLOOKUP(E934,KeyValues!$A$2:$B760,2)</f>
        <v>Specific Items</v>
      </c>
      <c r="G934">
        <f t="shared" si="199"/>
        <v>28</v>
      </c>
      <c r="H934" s="7" t="str">
        <f>VLOOKUP($G934,KeyValues!$S$2:$T$64,2)</f>
        <v>Amulet</v>
      </c>
      <c r="I934">
        <f t="shared" si="200"/>
        <v>744</v>
      </c>
      <c r="J934">
        <f t="shared" si="201"/>
        <v>0</v>
      </c>
      <c r="K934" s="8">
        <f>IF(OR($E934=9,$E934=5),VLOOKUP(J934,KeyValues!$D$2:$E$562,2),IF(AND($E934=14,NOT(VLOOKUP(J934,KeyValues!$D$2:$E$562,2) = 0)),"???",0))</f>
        <v>0</v>
      </c>
      <c r="L934">
        <f t="shared" si="202"/>
        <v>0</v>
      </c>
      <c r="M934">
        <f t="shared" si="203"/>
        <v>0</v>
      </c>
      <c r="N934">
        <f t="shared" si="204"/>
        <v>11</v>
      </c>
      <c r="O934">
        <f t="shared" si="205"/>
        <v>0</v>
      </c>
      <c r="P934">
        <f t="shared" si="206"/>
        <v>3</v>
      </c>
      <c r="Q934">
        <f t="shared" si="207"/>
        <v>0</v>
      </c>
      <c r="R934" t="str">
        <f t="shared" si="208"/>
        <v>00000011</v>
      </c>
      <c r="S934">
        <f t="shared" si="209"/>
        <v>1</v>
      </c>
    </row>
    <row r="935" spans="1:19" x14ac:dyDescent="0.25">
      <c r="A935" t="s">
        <v>455</v>
      </c>
      <c r="B935" s="5" t="str">
        <f>VLOOKUP(I935,KeyValues!$J$2:$K$1401,2)</f>
        <v>Thundershard</v>
      </c>
      <c r="C935">
        <f t="shared" si="196"/>
        <v>2000</v>
      </c>
      <c r="D935">
        <f t="shared" si="197"/>
        <v>100</v>
      </c>
      <c r="E935">
        <f t="shared" si="198"/>
        <v>15</v>
      </c>
      <c r="F935" s="7" t="str">
        <f>VLOOKUP(E935,KeyValues!$A$2:$B472,2)</f>
        <v>Specific Items</v>
      </c>
      <c r="G935">
        <f t="shared" si="199"/>
        <v>29</v>
      </c>
      <c r="H935" s="7" t="str">
        <f>VLOOKUP($G935,KeyValues!$S$2:$T$64,2)</f>
        <v>Shard</v>
      </c>
      <c r="I935">
        <f t="shared" si="200"/>
        <v>456</v>
      </c>
      <c r="J935">
        <f t="shared" si="201"/>
        <v>0</v>
      </c>
      <c r="K935" s="8">
        <f>IF(OR($E935=9,$E935=5),VLOOKUP(J935,KeyValues!$D$2:$E$562,2),IF(AND($E935=14,NOT(VLOOKUP(J935,KeyValues!$D$2:$E$562,2) = 0)),"???",0))</f>
        <v>0</v>
      </c>
      <c r="L935">
        <f t="shared" si="202"/>
        <v>0</v>
      </c>
      <c r="M935">
        <f t="shared" si="203"/>
        <v>0</v>
      </c>
      <c r="N935">
        <f t="shared" si="204"/>
        <v>3</v>
      </c>
      <c r="O935">
        <f t="shared" si="205"/>
        <v>0</v>
      </c>
      <c r="P935">
        <f t="shared" si="206"/>
        <v>3</v>
      </c>
      <c r="Q935">
        <f t="shared" si="207"/>
        <v>0</v>
      </c>
      <c r="R935" t="str">
        <f t="shared" si="208"/>
        <v>00000011</v>
      </c>
      <c r="S935">
        <f t="shared" si="209"/>
        <v>1</v>
      </c>
    </row>
    <row r="936" spans="1:19" x14ac:dyDescent="0.25">
      <c r="A936" t="s">
        <v>458</v>
      </c>
      <c r="B936" s="5" t="str">
        <f>VLOOKUP(I936,KeyValues!$J$2:$K$1401,2)</f>
        <v>Egg Shard</v>
      </c>
      <c r="C936">
        <f t="shared" si="196"/>
        <v>2000</v>
      </c>
      <c r="D936">
        <f t="shared" si="197"/>
        <v>100</v>
      </c>
      <c r="E936">
        <f t="shared" si="198"/>
        <v>15</v>
      </c>
      <c r="F936" s="7" t="str">
        <f>VLOOKUP(E936,KeyValues!$A$2:$B475,2)</f>
        <v>Specific Items</v>
      </c>
      <c r="G936">
        <f t="shared" si="199"/>
        <v>29</v>
      </c>
      <c r="H936" s="7" t="str">
        <f>VLOOKUP($G936,KeyValues!$S$2:$T$64,2)</f>
        <v>Shard</v>
      </c>
      <c r="I936">
        <f t="shared" si="200"/>
        <v>459</v>
      </c>
      <c r="J936">
        <f t="shared" si="201"/>
        <v>0</v>
      </c>
      <c r="K936" s="8">
        <f>IF(OR($E936=9,$E936=5),VLOOKUP(J936,KeyValues!$D$2:$E$562,2),IF(AND($E936=14,NOT(VLOOKUP(J936,KeyValues!$D$2:$E$562,2) = 0)),"???",0))</f>
        <v>0</v>
      </c>
      <c r="L936">
        <f t="shared" si="202"/>
        <v>0</v>
      </c>
      <c r="M936">
        <f t="shared" si="203"/>
        <v>0</v>
      </c>
      <c r="N936">
        <f t="shared" si="204"/>
        <v>3</v>
      </c>
      <c r="O936">
        <f t="shared" si="205"/>
        <v>0</v>
      </c>
      <c r="P936">
        <f t="shared" si="206"/>
        <v>3</v>
      </c>
      <c r="Q936">
        <f t="shared" si="207"/>
        <v>0</v>
      </c>
      <c r="R936" t="str">
        <f t="shared" si="208"/>
        <v>00000011</v>
      </c>
      <c r="S936">
        <f t="shared" si="209"/>
        <v>1</v>
      </c>
    </row>
    <row r="937" spans="1:19" x14ac:dyDescent="0.25">
      <c r="A937" t="s">
        <v>460</v>
      </c>
      <c r="B937" s="5" t="str">
        <f>VLOOKUP(I937,KeyValues!$J$2:$K$1401,2)</f>
        <v>Chic Shard</v>
      </c>
      <c r="C937">
        <f t="shared" si="196"/>
        <v>2000</v>
      </c>
      <c r="D937">
        <f t="shared" si="197"/>
        <v>100</v>
      </c>
      <c r="E937">
        <f t="shared" si="198"/>
        <v>15</v>
      </c>
      <c r="F937" s="7" t="str">
        <f>VLOOKUP(E937,KeyValues!$A$2:$B477,2)</f>
        <v>Specific Items</v>
      </c>
      <c r="G937">
        <f t="shared" si="199"/>
        <v>29</v>
      </c>
      <c r="H937" s="7" t="str">
        <f>VLOOKUP($G937,KeyValues!$S$2:$T$64,2)</f>
        <v>Shard</v>
      </c>
      <c r="I937">
        <f t="shared" si="200"/>
        <v>461</v>
      </c>
      <c r="J937">
        <f t="shared" si="201"/>
        <v>0</v>
      </c>
      <c r="K937" s="8">
        <f>IF(OR($E937=9,$E937=5),VLOOKUP(J937,KeyValues!$D$2:$E$562,2),IF(AND($E937=14,NOT(VLOOKUP(J937,KeyValues!$D$2:$E$562,2) = 0)),"???",0))</f>
        <v>0</v>
      </c>
      <c r="L937">
        <f t="shared" si="202"/>
        <v>0</v>
      </c>
      <c r="M937">
        <f t="shared" si="203"/>
        <v>0</v>
      </c>
      <c r="N937">
        <f t="shared" si="204"/>
        <v>3</v>
      </c>
      <c r="O937">
        <f t="shared" si="205"/>
        <v>0</v>
      </c>
      <c r="P937">
        <f t="shared" si="206"/>
        <v>3</v>
      </c>
      <c r="Q937">
        <f t="shared" si="207"/>
        <v>0</v>
      </c>
      <c r="R937" t="str">
        <f t="shared" si="208"/>
        <v>00000011</v>
      </c>
      <c r="S937">
        <f t="shared" si="209"/>
        <v>1</v>
      </c>
    </row>
    <row r="938" spans="1:19" x14ac:dyDescent="0.25">
      <c r="A938" t="s">
        <v>456</v>
      </c>
      <c r="B938" s="5" t="str">
        <f>VLOOKUP(I938,KeyValues!$J$2:$K$1401,2)</f>
        <v>Fallen Star</v>
      </c>
      <c r="C938">
        <f t="shared" si="196"/>
        <v>2000</v>
      </c>
      <c r="D938">
        <f t="shared" si="197"/>
        <v>100</v>
      </c>
      <c r="E938">
        <f t="shared" si="198"/>
        <v>15</v>
      </c>
      <c r="F938" s="7" t="str">
        <f>VLOOKUP(E938,KeyValues!$A$2:$B473,2)</f>
        <v>Specific Items</v>
      </c>
      <c r="G938">
        <f t="shared" si="199"/>
        <v>29</v>
      </c>
      <c r="H938" s="7" t="str">
        <f>VLOOKUP($G938,KeyValues!$S$2:$T$64,2)</f>
        <v>Shard</v>
      </c>
      <c r="I938">
        <f t="shared" si="200"/>
        <v>457</v>
      </c>
      <c r="J938">
        <f t="shared" si="201"/>
        <v>0</v>
      </c>
      <c r="K938" s="8">
        <f>IF(OR($E938=9,$E938=5),VLOOKUP(J938,KeyValues!$D$2:$E$562,2),IF(AND($E938=14,NOT(VLOOKUP(J938,KeyValues!$D$2:$E$562,2) = 0)),"???",0))</f>
        <v>0</v>
      </c>
      <c r="L938">
        <f t="shared" si="202"/>
        <v>0</v>
      </c>
      <c r="M938">
        <f t="shared" si="203"/>
        <v>0</v>
      </c>
      <c r="N938">
        <f t="shared" si="204"/>
        <v>4</v>
      </c>
      <c r="O938">
        <f t="shared" si="205"/>
        <v>0</v>
      </c>
      <c r="P938">
        <f t="shared" si="206"/>
        <v>3</v>
      </c>
      <c r="Q938">
        <f t="shared" si="207"/>
        <v>0</v>
      </c>
      <c r="R938" t="str">
        <f t="shared" si="208"/>
        <v>00000011</v>
      </c>
      <c r="S938">
        <f t="shared" si="209"/>
        <v>1</v>
      </c>
    </row>
    <row r="939" spans="1:19" x14ac:dyDescent="0.25">
      <c r="A939" t="s">
        <v>744</v>
      </c>
      <c r="B939" s="5" t="str">
        <f>VLOOKUP(I939,KeyValues!$J$2:$K$1401,2)</f>
        <v>Marine Crown</v>
      </c>
      <c r="C939">
        <f t="shared" si="196"/>
        <v>2500</v>
      </c>
      <c r="D939">
        <f t="shared" si="197"/>
        <v>125</v>
      </c>
      <c r="E939">
        <f t="shared" si="198"/>
        <v>15</v>
      </c>
      <c r="F939" s="7" t="str">
        <f>VLOOKUP(E939,KeyValues!$A$2:$B761,2)</f>
        <v>Specific Items</v>
      </c>
      <c r="G939">
        <f t="shared" si="199"/>
        <v>31</v>
      </c>
      <c r="H939" s="7" t="str">
        <f>VLOOKUP($G939,KeyValues!$S$2:$T$64,2)</f>
        <v>Tiara</v>
      </c>
      <c r="I939">
        <f t="shared" si="200"/>
        <v>745</v>
      </c>
      <c r="J939">
        <f t="shared" si="201"/>
        <v>0</v>
      </c>
      <c r="K939" s="8">
        <f>IF(OR($E939=9,$E939=5),VLOOKUP(J939,KeyValues!$D$2:$E$562,2),IF(AND($E939=14,NOT(VLOOKUP(J939,KeyValues!$D$2:$E$562,2) = 0)),"???",0))</f>
        <v>0</v>
      </c>
      <c r="L939">
        <f t="shared" si="202"/>
        <v>0</v>
      </c>
      <c r="M939">
        <f t="shared" si="203"/>
        <v>0</v>
      </c>
      <c r="N939">
        <f t="shared" si="204"/>
        <v>5</v>
      </c>
      <c r="O939">
        <f t="shared" si="205"/>
        <v>0</v>
      </c>
      <c r="P939">
        <f t="shared" si="206"/>
        <v>3</v>
      </c>
      <c r="Q939">
        <f t="shared" si="207"/>
        <v>0</v>
      </c>
      <c r="R939" t="str">
        <f t="shared" si="208"/>
        <v>00000011</v>
      </c>
      <c r="S939">
        <f t="shared" si="209"/>
        <v>1</v>
      </c>
    </row>
    <row r="940" spans="1:19" x14ac:dyDescent="0.25">
      <c r="A940" t="s">
        <v>828</v>
      </c>
      <c r="B940" s="5" t="str">
        <f>VLOOKUP(I940,KeyValues!$J$2:$K$1401,2)</f>
        <v>Heart Tiara</v>
      </c>
      <c r="C940">
        <f t="shared" si="196"/>
        <v>2500</v>
      </c>
      <c r="D940">
        <f t="shared" si="197"/>
        <v>125</v>
      </c>
      <c r="E940">
        <f t="shared" si="198"/>
        <v>15</v>
      </c>
      <c r="F940" s="7" t="str">
        <f>VLOOKUP(E940,KeyValues!$A$2:$B845,2)</f>
        <v>Specific Items</v>
      </c>
      <c r="G940">
        <f t="shared" si="199"/>
        <v>31</v>
      </c>
      <c r="H940" s="7" t="str">
        <f>VLOOKUP($G940,KeyValues!$S$2:$T$64,2)</f>
        <v>Tiara</v>
      </c>
      <c r="I940">
        <f t="shared" si="200"/>
        <v>829</v>
      </c>
      <c r="J940">
        <f t="shared" si="201"/>
        <v>0</v>
      </c>
      <c r="K940" s="8">
        <f>IF(OR($E940=9,$E940=5),VLOOKUP(J940,KeyValues!$D$2:$E$562,2),IF(AND($E940=14,NOT(VLOOKUP(J940,KeyValues!$D$2:$E$562,2) = 0)),"???",0))</f>
        <v>0</v>
      </c>
      <c r="L940">
        <f t="shared" si="202"/>
        <v>0</v>
      </c>
      <c r="M940">
        <f t="shared" si="203"/>
        <v>0</v>
      </c>
      <c r="N940">
        <f t="shared" si="204"/>
        <v>10</v>
      </c>
      <c r="O940">
        <f t="shared" si="205"/>
        <v>0</v>
      </c>
      <c r="P940">
        <f t="shared" si="206"/>
        <v>3</v>
      </c>
      <c r="Q940">
        <f t="shared" si="207"/>
        <v>0</v>
      </c>
      <c r="R940" t="str">
        <f t="shared" si="208"/>
        <v>00000011</v>
      </c>
      <c r="S940">
        <f t="shared" si="209"/>
        <v>1</v>
      </c>
    </row>
    <row r="941" spans="1:19" x14ac:dyDescent="0.25">
      <c r="A941" t="s">
        <v>476</v>
      </c>
      <c r="B941" s="5" t="str">
        <f>VLOOKUP(I941,KeyValues!$J$2:$K$1401,2)</f>
        <v>Bolt Fang</v>
      </c>
      <c r="C941">
        <f t="shared" si="196"/>
        <v>5000</v>
      </c>
      <c r="D941">
        <f t="shared" si="197"/>
        <v>150</v>
      </c>
      <c r="E941">
        <f t="shared" si="198"/>
        <v>15</v>
      </c>
      <c r="F941" s="7" t="str">
        <f>VLOOKUP(E941,KeyValues!$A$2:$B493,2)</f>
        <v>Specific Items</v>
      </c>
      <c r="G941">
        <f t="shared" si="199"/>
        <v>32</v>
      </c>
      <c r="H941" s="7" t="str">
        <f>VLOOKUP($G941,KeyValues!$S$2:$T$64,2)</f>
        <v>Fang</v>
      </c>
      <c r="I941">
        <f t="shared" si="200"/>
        <v>477</v>
      </c>
      <c r="J941">
        <f t="shared" si="201"/>
        <v>0</v>
      </c>
      <c r="K941" s="8">
        <f>IF(OR($E941=9,$E941=5),VLOOKUP(J941,KeyValues!$D$2:$E$562,2),IF(AND($E941=14,NOT(VLOOKUP(J941,KeyValues!$D$2:$E$562,2) = 0)),"???",0))</f>
        <v>0</v>
      </c>
      <c r="L941">
        <f t="shared" si="202"/>
        <v>0</v>
      </c>
      <c r="M941">
        <f t="shared" si="203"/>
        <v>0</v>
      </c>
      <c r="N941">
        <f t="shared" si="204"/>
        <v>0</v>
      </c>
      <c r="O941">
        <f t="shared" si="205"/>
        <v>0</v>
      </c>
      <c r="P941">
        <f t="shared" si="206"/>
        <v>3</v>
      </c>
      <c r="Q941">
        <f t="shared" si="207"/>
        <v>0</v>
      </c>
      <c r="R941" t="str">
        <f t="shared" si="208"/>
        <v>00000011</v>
      </c>
      <c r="S941">
        <f t="shared" si="209"/>
        <v>1</v>
      </c>
    </row>
    <row r="942" spans="1:19" x14ac:dyDescent="0.25">
      <c r="A942" t="s">
        <v>477</v>
      </c>
      <c r="B942" s="5" t="str">
        <f>VLOOKUP(I942,KeyValues!$J$2:$K$1401,2)</f>
        <v>Flare Fang</v>
      </c>
      <c r="C942">
        <f t="shared" si="196"/>
        <v>5000</v>
      </c>
      <c r="D942">
        <f t="shared" si="197"/>
        <v>150</v>
      </c>
      <c r="E942">
        <f t="shared" si="198"/>
        <v>15</v>
      </c>
      <c r="F942" s="7" t="str">
        <f>VLOOKUP(E942,KeyValues!$A$2:$B494,2)</f>
        <v>Specific Items</v>
      </c>
      <c r="G942">
        <f t="shared" si="199"/>
        <v>32</v>
      </c>
      <c r="H942" s="7" t="str">
        <f>VLOOKUP($G942,KeyValues!$S$2:$T$64,2)</f>
        <v>Fang</v>
      </c>
      <c r="I942">
        <f t="shared" si="200"/>
        <v>478</v>
      </c>
      <c r="J942">
        <f t="shared" si="201"/>
        <v>0</v>
      </c>
      <c r="K942" s="8">
        <f>IF(OR($E942=9,$E942=5),VLOOKUP(J942,KeyValues!$D$2:$E$562,2),IF(AND($E942=14,NOT(VLOOKUP(J942,KeyValues!$D$2:$E$562,2) = 0)),"???",0))</f>
        <v>0</v>
      </c>
      <c r="L942">
        <f t="shared" si="202"/>
        <v>0</v>
      </c>
      <c r="M942">
        <f t="shared" si="203"/>
        <v>0</v>
      </c>
      <c r="N942">
        <f t="shared" si="204"/>
        <v>0</v>
      </c>
      <c r="O942">
        <f t="shared" si="205"/>
        <v>0</v>
      </c>
      <c r="P942">
        <f t="shared" si="206"/>
        <v>3</v>
      </c>
      <c r="Q942">
        <f t="shared" si="207"/>
        <v>0</v>
      </c>
      <c r="R942" t="str">
        <f t="shared" si="208"/>
        <v>00000011</v>
      </c>
      <c r="S942">
        <f t="shared" si="209"/>
        <v>1</v>
      </c>
    </row>
    <row r="943" spans="1:19" x14ac:dyDescent="0.25">
      <c r="A943" t="s">
        <v>574</v>
      </c>
      <c r="B943" s="5" t="str">
        <f>VLOOKUP(I943,KeyValues!$J$2:$K$1401,2)</f>
        <v>Bulba-Fang</v>
      </c>
      <c r="C943">
        <f t="shared" si="196"/>
        <v>2500</v>
      </c>
      <c r="D943">
        <f t="shared" si="197"/>
        <v>125</v>
      </c>
      <c r="E943">
        <f t="shared" si="198"/>
        <v>15</v>
      </c>
      <c r="F943" s="7" t="str">
        <f>VLOOKUP(E943,KeyValues!$A$2:$B591,2)</f>
        <v>Specific Items</v>
      </c>
      <c r="G943">
        <f t="shared" si="199"/>
        <v>32</v>
      </c>
      <c r="H943" s="7" t="str">
        <f>VLOOKUP($G943,KeyValues!$S$2:$T$64,2)</f>
        <v>Fang</v>
      </c>
      <c r="I943">
        <f t="shared" si="200"/>
        <v>575</v>
      </c>
      <c r="J943">
        <f t="shared" si="201"/>
        <v>0</v>
      </c>
      <c r="K943" s="8">
        <f>IF(OR($E943=9,$E943=5),VLOOKUP(J943,KeyValues!$D$2:$E$562,2),IF(AND($E943=14,NOT(VLOOKUP(J943,KeyValues!$D$2:$E$562,2) = 0)),"???",0))</f>
        <v>0</v>
      </c>
      <c r="L943">
        <f t="shared" si="202"/>
        <v>0</v>
      </c>
      <c r="M943">
        <f t="shared" si="203"/>
        <v>0</v>
      </c>
      <c r="N943">
        <f t="shared" si="204"/>
        <v>0</v>
      </c>
      <c r="O943">
        <f t="shared" si="205"/>
        <v>0</v>
      </c>
      <c r="P943">
        <f t="shared" si="206"/>
        <v>3</v>
      </c>
      <c r="Q943">
        <f t="shared" si="207"/>
        <v>0</v>
      </c>
      <c r="R943" t="str">
        <f t="shared" si="208"/>
        <v>00000011</v>
      </c>
      <c r="S943">
        <f t="shared" si="209"/>
        <v>1</v>
      </c>
    </row>
    <row r="944" spans="1:19" x14ac:dyDescent="0.25">
      <c r="A944" t="s">
        <v>578</v>
      </c>
      <c r="B944" s="5" t="str">
        <f>VLOOKUP(I944,KeyValues!$J$2:$K$1401,2)</f>
        <v>Ivy-Fang</v>
      </c>
      <c r="C944">
        <f t="shared" si="196"/>
        <v>2500</v>
      </c>
      <c r="D944">
        <f t="shared" si="197"/>
        <v>125</v>
      </c>
      <c r="E944">
        <f t="shared" si="198"/>
        <v>15</v>
      </c>
      <c r="F944" s="7" t="str">
        <f>VLOOKUP(E944,KeyValues!$A$2:$B595,2)</f>
        <v>Specific Items</v>
      </c>
      <c r="G944">
        <f t="shared" si="199"/>
        <v>32</v>
      </c>
      <c r="H944" s="7" t="str">
        <f>VLOOKUP($G944,KeyValues!$S$2:$T$64,2)</f>
        <v>Fang</v>
      </c>
      <c r="I944">
        <f t="shared" si="200"/>
        <v>579</v>
      </c>
      <c r="J944">
        <f t="shared" si="201"/>
        <v>0</v>
      </c>
      <c r="K944" s="8">
        <f>IF(OR($E944=9,$E944=5),VLOOKUP(J944,KeyValues!$D$2:$E$562,2),IF(AND($E944=14,NOT(VLOOKUP(J944,KeyValues!$D$2:$E$562,2) = 0)),"???",0))</f>
        <v>0</v>
      </c>
      <c r="L944">
        <f t="shared" si="202"/>
        <v>0</v>
      </c>
      <c r="M944">
        <f t="shared" si="203"/>
        <v>0</v>
      </c>
      <c r="N944">
        <f t="shared" si="204"/>
        <v>0</v>
      </c>
      <c r="O944">
        <f t="shared" si="205"/>
        <v>0</v>
      </c>
      <c r="P944">
        <f t="shared" si="206"/>
        <v>3</v>
      </c>
      <c r="Q944">
        <f t="shared" si="207"/>
        <v>0</v>
      </c>
      <c r="R944" t="str">
        <f t="shared" si="208"/>
        <v>00000011</v>
      </c>
      <c r="S944">
        <f t="shared" si="209"/>
        <v>1</v>
      </c>
    </row>
    <row r="945" spans="1:19" x14ac:dyDescent="0.25">
      <c r="A945" t="s">
        <v>582</v>
      </c>
      <c r="B945" s="5" t="str">
        <f>VLOOKUP(I945,KeyValues!$J$2:$K$1401,2)</f>
        <v>Venus-Fang</v>
      </c>
      <c r="C945">
        <f t="shared" si="196"/>
        <v>2500</v>
      </c>
      <c r="D945">
        <f t="shared" si="197"/>
        <v>125</v>
      </c>
      <c r="E945">
        <f t="shared" si="198"/>
        <v>15</v>
      </c>
      <c r="F945" s="7" t="str">
        <f>VLOOKUP(E945,KeyValues!$A$2:$B599,2)</f>
        <v>Specific Items</v>
      </c>
      <c r="G945">
        <f t="shared" si="199"/>
        <v>32</v>
      </c>
      <c r="H945" s="7" t="str">
        <f>VLOOKUP($G945,KeyValues!$S$2:$T$64,2)</f>
        <v>Fang</v>
      </c>
      <c r="I945">
        <f t="shared" si="200"/>
        <v>583</v>
      </c>
      <c r="J945">
        <f t="shared" si="201"/>
        <v>0</v>
      </c>
      <c r="K945" s="8">
        <f>IF(OR($E945=9,$E945=5),VLOOKUP(J945,KeyValues!$D$2:$E$562,2),IF(AND($E945=14,NOT(VLOOKUP(J945,KeyValues!$D$2:$E$562,2) = 0)),"???",0))</f>
        <v>0</v>
      </c>
      <c r="L945">
        <f t="shared" si="202"/>
        <v>0</v>
      </c>
      <c r="M945">
        <f t="shared" si="203"/>
        <v>0</v>
      </c>
      <c r="N945">
        <f t="shared" si="204"/>
        <v>0</v>
      </c>
      <c r="O945">
        <f t="shared" si="205"/>
        <v>0</v>
      </c>
      <c r="P945">
        <f t="shared" si="206"/>
        <v>3</v>
      </c>
      <c r="Q945">
        <f t="shared" si="207"/>
        <v>0</v>
      </c>
      <c r="R945" t="str">
        <f t="shared" si="208"/>
        <v>00000011</v>
      </c>
      <c r="S945">
        <f t="shared" si="209"/>
        <v>1</v>
      </c>
    </row>
    <row r="946" spans="1:19" x14ac:dyDescent="0.25">
      <c r="A946" t="s">
        <v>586</v>
      </c>
      <c r="B946" s="5" t="str">
        <f>VLOOKUP(I946,KeyValues!$J$2:$K$1401,2)</f>
        <v>Char-Fang</v>
      </c>
      <c r="C946">
        <f t="shared" si="196"/>
        <v>2500</v>
      </c>
      <c r="D946">
        <f t="shared" si="197"/>
        <v>125</v>
      </c>
      <c r="E946">
        <f t="shared" si="198"/>
        <v>15</v>
      </c>
      <c r="F946" s="7" t="str">
        <f>VLOOKUP(E946,KeyValues!$A$2:$B603,2)</f>
        <v>Specific Items</v>
      </c>
      <c r="G946">
        <f t="shared" si="199"/>
        <v>32</v>
      </c>
      <c r="H946" s="7" t="str">
        <f>VLOOKUP($G946,KeyValues!$S$2:$T$64,2)</f>
        <v>Fang</v>
      </c>
      <c r="I946">
        <f t="shared" si="200"/>
        <v>587</v>
      </c>
      <c r="J946">
        <f t="shared" si="201"/>
        <v>0</v>
      </c>
      <c r="K946" s="8">
        <f>IF(OR($E946=9,$E946=5),VLOOKUP(J946,KeyValues!$D$2:$E$562,2),IF(AND($E946=14,NOT(VLOOKUP(J946,KeyValues!$D$2:$E$562,2) = 0)),"???",0))</f>
        <v>0</v>
      </c>
      <c r="L946">
        <f t="shared" si="202"/>
        <v>0</v>
      </c>
      <c r="M946">
        <f t="shared" si="203"/>
        <v>0</v>
      </c>
      <c r="N946">
        <f t="shared" si="204"/>
        <v>0</v>
      </c>
      <c r="O946">
        <f t="shared" si="205"/>
        <v>0</v>
      </c>
      <c r="P946">
        <f t="shared" si="206"/>
        <v>3</v>
      </c>
      <c r="Q946">
        <f t="shared" si="207"/>
        <v>0</v>
      </c>
      <c r="R946" t="str">
        <f t="shared" si="208"/>
        <v>00000011</v>
      </c>
      <c r="S946">
        <f t="shared" si="209"/>
        <v>1</v>
      </c>
    </row>
    <row r="947" spans="1:19" x14ac:dyDescent="0.25">
      <c r="A947" t="s">
        <v>590</v>
      </c>
      <c r="B947" s="5" t="str">
        <f>VLOOKUP(I947,KeyValues!$J$2:$K$1401,2)</f>
        <v>Charme-Fang</v>
      </c>
      <c r="C947">
        <f t="shared" si="196"/>
        <v>2500</v>
      </c>
      <c r="D947">
        <f t="shared" si="197"/>
        <v>125</v>
      </c>
      <c r="E947">
        <f t="shared" si="198"/>
        <v>15</v>
      </c>
      <c r="F947" s="7" t="str">
        <f>VLOOKUP(E947,KeyValues!$A$2:$B607,2)</f>
        <v>Specific Items</v>
      </c>
      <c r="G947">
        <f t="shared" si="199"/>
        <v>32</v>
      </c>
      <c r="H947" s="7" t="str">
        <f>VLOOKUP($G947,KeyValues!$S$2:$T$64,2)</f>
        <v>Fang</v>
      </c>
      <c r="I947">
        <f t="shared" si="200"/>
        <v>591</v>
      </c>
      <c r="J947">
        <f t="shared" si="201"/>
        <v>0</v>
      </c>
      <c r="K947" s="8">
        <f>IF(OR($E947=9,$E947=5),VLOOKUP(J947,KeyValues!$D$2:$E$562,2),IF(AND($E947=14,NOT(VLOOKUP(J947,KeyValues!$D$2:$E$562,2) = 0)),"???",0))</f>
        <v>0</v>
      </c>
      <c r="L947">
        <f t="shared" si="202"/>
        <v>0</v>
      </c>
      <c r="M947">
        <f t="shared" si="203"/>
        <v>0</v>
      </c>
      <c r="N947">
        <f t="shared" si="204"/>
        <v>0</v>
      </c>
      <c r="O947">
        <f t="shared" si="205"/>
        <v>0</v>
      </c>
      <c r="P947">
        <f t="shared" si="206"/>
        <v>3</v>
      </c>
      <c r="Q947">
        <f t="shared" si="207"/>
        <v>0</v>
      </c>
      <c r="R947" t="str">
        <f t="shared" si="208"/>
        <v>00000011</v>
      </c>
      <c r="S947">
        <f t="shared" si="209"/>
        <v>1</v>
      </c>
    </row>
    <row r="948" spans="1:19" x14ac:dyDescent="0.25">
      <c r="A948" t="s">
        <v>594</v>
      </c>
      <c r="B948" s="5" t="str">
        <f>VLOOKUP(I948,KeyValues!$J$2:$K$1401,2)</f>
        <v>Chariz-Fang</v>
      </c>
      <c r="C948">
        <f t="shared" si="196"/>
        <v>2500</v>
      </c>
      <c r="D948">
        <f t="shared" si="197"/>
        <v>125</v>
      </c>
      <c r="E948">
        <f t="shared" si="198"/>
        <v>15</v>
      </c>
      <c r="F948" s="7" t="str">
        <f>VLOOKUP(E948,KeyValues!$A$2:$B611,2)</f>
        <v>Specific Items</v>
      </c>
      <c r="G948">
        <f t="shared" si="199"/>
        <v>32</v>
      </c>
      <c r="H948" s="7" t="str">
        <f>VLOOKUP($G948,KeyValues!$S$2:$T$64,2)</f>
        <v>Fang</v>
      </c>
      <c r="I948">
        <f t="shared" si="200"/>
        <v>595</v>
      </c>
      <c r="J948">
        <f t="shared" si="201"/>
        <v>0</v>
      </c>
      <c r="K948" s="8">
        <f>IF(OR($E948=9,$E948=5),VLOOKUP(J948,KeyValues!$D$2:$E$562,2),IF(AND($E948=14,NOT(VLOOKUP(J948,KeyValues!$D$2:$E$562,2) = 0)),"???",0))</f>
        <v>0</v>
      </c>
      <c r="L948">
        <f t="shared" si="202"/>
        <v>0</v>
      </c>
      <c r="M948">
        <f t="shared" si="203"/>
        <v>0</v>
      </c>
      <c r="N948">
        <f t="shared" si="204"/>
        <v>0</v>
      </c>
      <c r="O948">
        <f t="shared" si="205"/>
        <v>0</v>
      </c>
      <c r="P948">
        <f t="shared" si="206"/>
        <v>3</v>
      </c>
      <c r="Q948">
        <f t="shared" si="207"/>
        <v>0</v>
      </c>
      <c r="R948" t="str">
        <f t="shared" si="208"/>
        <v>00000011</v>
      </c>
      <c r="S948">
        <f t="shared" si="209"/>
        <v>1</v>
      </c>
    </row>
    <row r="949" spans="1:19" x14ac:dyDescent="0.25">
      <c r="A949" t="s">
        <v>602</v>
      </c>
      <c r="B949" s="5" t="str">
        <f>VLOOKUP(I949,KeyValues!$J$2:$K$1401,2)</f>
        <v>Wartor-Fang</v>
      </c>
      <c r="C949">
        <f t="shared" si="196"/>
        <v>2500</v>
      </c>
      <c r="D949">
        <f t="shared" si="197"/>
        <v>125</v>
      </c>
      <c r="E949">
        <f t="shared" si="198"/>
        <v>15</v>
      </c>
      <c r="F949" s="7" t="str">
        <f>VLOOKUP(E949,KeyValues!$A$2:$B619,2)</f>
        <v>Specific Items</v>
      </c>
      <c r="G949">
        <f t="shared" si="199"/>
        <v>32</v>
      </c>
      <c r="H949" s="7" t="str">
        <f>VLOOKUP($G949,KeyValues!$S$2:$T$64,2)</f>
        <v>Fang</v>
      </c>
      <c r="I949">
        <f t="shared" si="200"/>
        <v>603</v>
      </c>
      <c r="J949">
        <f t="shared" si="201"/>
        <v>0</v>
      </c>
      <c r="K949" s="8">
        <f>IF(OR($E949=9,$E949=5),VLOOKUP(J949,KeyValues!$D$2:$E$562,2),IF(AND($E949=14,NOT(VLOOKUP(J949,KeyValues!$D$2:$E$562,2) = 0)),"???",0))</f>
        <v>0</v>
      </c>
      <c r="L949">
        <f t="shared" si="202"/>
        <v>0</v>
      </c>
      <c r="M949">
        <f t="shared" si="203"/>
        <v>0</v>
      </c>
      <c r="N949">
        <f t="shared" si="204"/>
        <v>0</v>
      </c>
      <c r="O949">
        <f t="shared" si="205"/>
        <v>0</v>
      </c>
      <c r="P949">
        <f t="shared" si="206"/>
        <v>3</v>
      </c>
      <c r="Q949">
        <f t="shared" si="207"/>
        <v>0</v>
      </c>
      <c r="R949" t="str">
        <f t="shared" si="208"/>
        <v>00000011</v>
      </c>
      <c r="S949">
        <f t="shared" si="209"/>
        <v>1</v>
      </c>
    </row>
    <row r="950" spans="1:19" x14ac:dyDescent="0.25">
      <c r="A950" t="s">
        <v>622</v>
      </c>
      <c r="B950" s="5" t="str">
        <f>VLOOKUP(I950,KeyValues!$J$2:$K$1401,2)</f>
        <v>Meowth Fang</v>
      </c>
      <c r="C950">
        <f t="shared" si="196"/>
        <v>2500</v>
      </c>
      <c r="D950">
        <f t="shared" si="197"/>
        <v>125</v>
      </c>
      <c r="E950">
        <f t="shared" si="198"/>
        <v>15</v>
      </c>
      <c r="F950" s="7" t="str">
        <f>VLOOKUP(E950,KeyValues!$A$2:$B639,2)</f>
        <v>Specific Items</v>
      </c>
      <c r="G950">
        <f t="shared" si="199"/>
        <v>32</v>
      </c>
      <c r="H950" s="7" t="str">
        <f>VLOOKUP($G950,KeyValues!$S$2:$T$64,2)</f>
        <v>Fang</v>
      </c>
      <c r="I950">
        <f t="shared" si="200"/>
        <v>623</v>
      </c>
      <c r="J950">
        <f t="shared" si="201"/>
        <v>0</v>
      </c>
      <c r="K950" s="8">
        <f>IF(OR($E950=9,$E950=5),VLOOKUP(J950,KeyValues!$D$2:$E$562,2),IF(AND($E950=14,NOT(VLOOKUP(J950,KeyValues!$D$2:$E$562,2) = 0)),"???",0))</f>
        <v>0</v>
      </c>
      <c r="L950">
        <f t="shared" si="202"/>
        <v>0</v>
      </c>
      <c r="M950">
        <f t="shared" si="203"/>
        <v>0</v>
      </c>
      <c r="N950">
        <f t="shared" si="204"/>
        <v>0</v>
      </c>
      <c r="O950">
        <f t="shared" si="205"/>
        <v>0</v>
      </c>
      <c r="P950">
        <f t="shared" si="206"/>
        <v>3</v>
      </c>
      <c r="Q950">
        <f t="shared" si="207"/>
        <v>0</v>
      </c>
      <c r="R950" t="str">
        <f t="shared" si="208"/>
        <v>00000011</v>
      </c>
      <c r="S950">
        <f t="shared" si="209"/>
        <v>1</v>
      </c>
    </row>
    <row r="951" spans="1:19" x14ac:dyDescent="0.25">
      <c r="A951" t="s">
        <v>626</v>
      </c>
      <c r="B951" s="5" t="str">
        <f>VLOOKUP(I951,KeyValues!$J$2:$K$1401,2)</f>
        <v>Persian Fang</v>
      </c>
      <c r="C951">
        <f t="shared" si="196"/>
        <v>2500</v>
      </c>
      <c r="D951">
        <f t="shared" si="197"/>
        <v>125</v>
      </c>
      <c r="E951">
        <f t="shared" si="198"/>
        <v>15</v>
      </c>
      <c r="F951" s="7" t="str">
        <f>VLOOKUP(E951,KeyValues!$A$2:$B643,2)</f>
        <v>Specific Items</v>
      </c>
      <c r="G951">
        <f t="shared" si="199"/>
        <v>32</v>
      </c>
      <c r="H951" s="7" t="str">
        <f>VLOOKUP($G951,KeyValues!$S$2:$T$64,2)</f>
        <v>Fang</v>
      </c>
      <c r="I951">
        <f t="shared" si="200"/>
        <v>627</v>
      </c>
      <c r="J951">
        <f t="shared" si="201"/>
        <v>0</v>
      </c>
      <c r="K951" s="8">
        <f>IF(OR($E951=9,$E951=5),VLOOKUP(J951,KeyValues!$D$2:$E$562,2),IF(AND($E951=14,NOT(VLOOKUP(J951,KeyValues!$D$2:$E$562,2) = 0)),"???",0))</f>
        <v>0</v>
      </c>
      <c r="L951">
        <f t="shared" si="202"/>
        <v>0</v>
      </c>
      <c r="M951">
        <f t="shared" si="203"/>
        <v>0</v>
      </c>
      <c r="N951">
        <f t="shared" si="204"/>
        <v>0</v>
      </c>
      <c r="O951">
        <f t="shared" si="205"/>
        <v>0</v>
      </c>
      <c r="P951">
        <f t="shared" si="206"/>
        <v>3</v>
      </c>
      <c r="Q951">
        <f t="shared" si="207"/>
        <v>0</v>
      </c>
      <c r="R951" t="str">
        <f t="shared" si="208"/>
        <v>00000011</v>
      </c>
      <c r="S951">
        <f t="shared" si="209"/>
        <v>1</v>
      </c>
    </row>
    <row r="952" spans="1:19" x14ac:dyDescent="0.25">
      <c r="A952" t="s">
        <v>650</v>
      </c>
      <c r="B952" s="5" t="str">
        <f>VLOOKUP(I952,KeyValues!$J$2:$K$1401,2)</f>
        <v>Typhlo-Fang</v>
      </c>
      <c r="C952">
        <f t="shared" si="196"/>
        <v>2500</v>
      </c>
      <c r="D952">
        <f t="shared" si="197"/>
        <v>125</v>
      </c>
      <c r="E952">
        <f t="shared" si="198"/>
        <v>15</v>
      </c>
      <c r="F952" s="7" t="str">
        <f>VLOOKUP(E952,KeyValues!$A$2:$B667,2)</f>
        <v>Specific Items</v>
      </c>
      <c r="G952">
        <f t="shared" si="199"/>
        <v>32</v>
      </c>
      <c r="H952" s="7" t="str">
        <f>VLOOKUP($G952,KeyValues!$S$2:$T$64,2)</f>
        <v>Fang</v>
      </c>
      <c r="I952">
        <f t="shared" si="200"/>
        <v>651</v>
      </c>
      <c r="J952">
        <f t="shared" si="201"/>
        <v>0</v>
      </c>
      <c r="K952" s="8">
        <f>IF(OR($E952=9,$E952=5),VLOOKUP(J952,KeyValues!$D$2:$E$562,2),IF(AND($E952=14,NOT(VLOOKUP(J952,KeyValues!$D$2:$E$562,2) = 0)),"???",0))</f>
        <v>0</v>
      </c>
      <c r="L952">
        <f t="shared" si="202"/>
        <v>0</v>
      </c>
      <c r="M952">
        <f t="shared" si="203"/>
        <v>0</v>
      </c>
      <c r="N952">
        <f t="shared" si="204"/>
        <v>0</v>
      </c>
      <c r="O952">
        <f t="shared" si="205"/>
        <v>0</v>
      </c>
      <c r="P952">
        <f t="shared" si="206"/>
        <v>3</v>
      </c>
      <c r="Q952">
        <f t="shared" si="207"/>
        <v>0</v>
      </c>
      <c r="R952" t="str">
        <f t="shared" si="208"/>
        <v>00000011</v>
      </c>
      <c r="S952">
        <f t="shared" si="209"/>
        <v>1</v>
      </c>
    </row>
    <row r="953" spans="1:19" x14ac:dyDescent="0.25">
      <c r="A953" t="s">
        <v>654</v>
      </c>
      <c r="B953" s="5" t="str">
        <f>VLOOKUP(I953,KeyValues!$J$2:$K$1401,2)</f>
        <v>Totodi-Fang</v>
      </c>
      <c r="C953">
        <f t="shared" si="196"/>
        <v>2500</v>
      </c>
      <c r="D953">
        <f t="shared" si="197"/>
        <v>125</v>
      </c>
      <c r="E953">
        <f t="shared" si="198"/>
        <v>15</v>
      </c>
      <c r="F953" s="7" t="str">
        <f>VLOOKUP(E953,KeyValues!$A$2:$B671,2)</f>
        <v>Specific Items</v>
      </c>
      <c r="G953">
        <f t="shared" si="199"/>
        <v>32</v>
      </c>
      <c r="H953" s="7" t="str">
        <f>VLOOKUP($G953,KeyValues!$S$2:$T$64,2)</f>
        <v>Fang</v>
      </c>
      <c r="I953">
        <f t="shared" si="200"/>
        <v>655</v>
      </c>
      <c r="J953">
        <f t="shared" si="201"/>
        <v>0</v>
      </c>
      <c r="K953" s="8">
        <f>IF(OR($E953=9,$E953=5),VLOOKUP(J953,KeyValues!$D$2:$E$562,2),IF(AND($E953=14,NOT(VLOOKUP(J953,KeyValues!$D$2:$E$562,2) = 0)),"???",0))</f>
        <v>0</v>
      </c>
      <c r="L953">
        <f t="shared" si="202"/>
        <v>0</v>
      </c>
      <c r="M953">
        <f t="shared" si="203"/>
        <v>0</v>
      </c>
      <c r="N953">
        <f t="shared" si="204"/>
        <v>0</v>
      </c>
      <c r="O953">
        <f t="shared" si="205"/>
        <v>0</v>
      </c>
      <c r="P953">
        <f t="shared" si="206"/>
        <v>3</v>
      </c>
      <c r="Q953">
        <f t="shared" si="207"/>
        <v>0</v>
      </c>
      <c r="R953" t="str">
        <f t="shared" si="208"/>
        <v>00000011</v>
      </c>
      <c r="S953">
        <f t="shared" si="209"/>
        <v>1</v>
      </c>
    </row>
    <row r="954" spans="1:19" x14ac:dyDescent="0.25">
      <c r="A954" t="s">
        <v>657</v>
      </c>
      <c r="B954" s="5" t="str">
        <f>VLOOKUP(I954,KeyValues!$J$2:$K$1401,2)</f>
        <v>Croco-Fang</v>
      </c>
      <c r="C954">
        <f t="shared" si="196"/>
        <v>2500</v>
      </c>
      <c r="D954">
        <f t="shared" si="197"/>
        <v>125</v>
      </c>
      <c r="E954">
        <f t="shared" si="198"/>
        <v>15</v>
      </c>
      <c r="F954" s="7" t="str">
        <f>VLOOKUP(E954,KeyValues!$A$2:$B674,2)</f>
        <v>Specific Items</v>
      </c>
      <c r="G954">
        <f t="shared" si="199"/>
        <v>32</v>
      </c>
      <c r="H954" s="7" t="str">
        <f>VLOOKUP($G954,KeyValues!$S$2:$T$64,2)</f>
        <v>Fang</v>
      </c>
      <c r="I954">
        <f t="shared" si="200"/>
        <v>658</v>
      </c>
      <c r="J954">
        <f t="shared" si="201"/>
        <v>0</v>
      </c>
      <c r="K954" s="8">
        <f>IF(OR($E954=9,$E954=5),VLOOKUP(J954,KeyValues!$D$2:$E$562,2),IF(AND($E954=14,NOT(VLOOKUP(J954,KeyValues!$D$2:$E$562,2) = 0)),"???",0))</f>
        <v>0</v>
      </c>
      <c r="L954">
        <f t="shared" si="202"/>
        <v>0</v>
      </c>
      <c r="M954">
        <f t="shared" si="203"/>
        <v>0</v>
      </c>
      <c r="N954">
        <f t="shared" si="204"/>
        <v>0</v>
      </c>
      <c r="O954">
        <f t="shared" si="205"/>
        <v>0</v>
      </c>
      <c r="P954">
        <f t="shared" si="206"/>
        <v>3</v>
      </c>
      <c r="Q954">
        <f t="shared" si="207"/>
        <v>0</v>
      </c>
      <c r="R954" t="str">
        <f t="shared" si="208"/>
        <v>00000011</v>
      </c>
      <c r="S954">
        <f t="shared" si="209"/>
        <v>1</v>
      </c>
    </row>
    <row r="955" spans="1:19" x14ac:dyDescent="0.25">
      <c r="A955" t="s">
        <v>662</v>
      </c>
      <c r="B955" s="5" t="str">
        <f>VLOOKUP(I955,KeyValues!$J$2:$K$1401,2)</f>
        <v>Feral-Fang</v>
      </c>
      <c r="C955">
        <f t="shared" si="196"/>
        <v>2500</v>
      </c>
      <c r="D955">
        <f t="shared" si="197"/>
        <v>125</v>
      </c>
      <c r="E955">
        <f t="shared" si="198"/>
        <v>15</v>
      </c>
      <c r="F955" s="7" t="str">
        <f>VLOOKUP(E955,KeyValues!$A$2:$B679,2)</f>
        <v>Specific Items</v>
      </c>
      <c r="G955">
        <f t="shared" si="199"/>
        <v>32</v>
      </c>
      <c r="H955" s="7" t="str">
        <f>VLOOKUP($G955,KeyValues!$S$2:$T$64,2)</f>
        <v>Fang</v>
      </c>
      <c r="I955">
        <f t="shared" si="200"/>
        <v>663</v>
      </c>
      <c r="J955">
        <f t="shared" si="201"/>
        <v>0</v>
      </c>
      <c r="K955" s="8">
        <f>IF(OR($E955=9,$E955=5),VLOOKUP(J955,KeyValues!$D$2:$E$562,2),IF(AND($E955=14,NOT(VLOOKUP(J955,KeyValues!$D$2:$E$562,2) = 0)),"???",0))</f>
        <v>0</v>
      </c>
      <c r="L955">
        <f t="shared" si="202"/>
        <v>0</v>
      </c>
      <c r="M955">
        <f t="shared" si="203"/>
        <v>0</v>
      </c>
      <c r="N955">
        <f t="shared" si="204"/>
        <v>0</v>
      </c>
      <c r="O955">
        <f t="shared" si="205"/>
        <v>0</v>
      </c>
      <c r="P955">
        <f t="shared" si="206"/>
        <v>3</v>
      </c>
      <c r="Q955">
        <f t="shared" si="207"/>
        <v>0</v>
      </c>
      <c r="R955" t="str">
        <f t="shared" si="208"/>
        <v>00000011</v>
      </c>
      <c r="S955">
        <f t="shared" si="209"/>
        <v>1</v>
      </c>
    </row>
    <row r="956" spans="1:19" x14ac:dyDescent="0.25">
      <c r="A956" t="s">
        <v>701</v>
      </c>
      <c r="B956" s="5" t="str">
        <f>VLOOKUP(I956,KeyValues!$J$2:$K$1401,2)</f>
        <v>Skitty Fang</v>
      </c>
      <c r="C956">
        <f t="shared" si="196"/>
        <v>2500</v>
      </c>
      <c r="D956">
        <f t="shared" si="197"/>
        <v>125</v>
      </c>
      <c r="E956">
        <f t="shared" si="198"/>
        <v>15</v>
      </c>
      <c r="F956" s="7" t="str">
        <f>VLOOKUP(E956,KeyValues!$A$2:$B718,2)</f>
        <v>Specific Items</v>
      </c>
      <c r="G956">
        <f t="shared" si="199"/>
        <v>32</v>
      </c>
      <c r="H956" s="7" t="str">
        <f>VLOOKUP($G956,KeyValues!$S$2:$T$64,2)</f>
        <v>Fang</v>
      </c>
      <c r="I956">
        <f t="shared" si="200"/>
        <v>702</v>
      </c>
      <c r="J956">
        <f t="shared" si="201"/>
        <v>0</v>
      </c>
      <c r="K956" s="8">
        <f>IF(OR($E956=9,$E956=5),VLOOKUP(J956,KeyValues!$D$2:$E$562,2),IF(AND($E956=14,NOT(VLOOKUP(J956,KeyValues!$D$2:$E$562,2) = 0)),"???",0))</f>
        <v>0</v>
      </c>
      <c r="L956">
        <f t="shared" si="202"/>
        <v>0</v>
      </c>
      <c r="M956">
        <f t="shared" si="203"/>
        <v>0</v>
      </c>
      <c r="N956">
        <f t="shared" si="204"/>
        <v>0</v>
      </c>
      <c r="O956">
        <f t="shared" si="205"/>
        <v>0</v>
      </c>
      <c r="P956">
        <f t="shared" si="206"/>
        <v>3</v>
      </c>
      <c r="Q956">
        <f t="shared" si="207"/>
        <v>0</v>
      </c>
      <c r="R956" t="str">
        <f t="shared" si="208"/>
        <v>00000011</v>
      </c>
      <c r="S956">
        <f t="shared" si="209"/>
        <v>1</v>
      </c>
    </row>
    <row r="957" spans="1:19" x14ac:dyDescent="0.25">
      <c r="A957" t="s">
        <v>706</v>
      </c>
      <c r="B957" s="5" t="str">
        <f>VLOOKUP(I957,KeyValues!$J$2:$K$1401,2)</f>
        <v>Delcat-Fang</v>
      </c>
      <c r="C957">
        <f t="shared" si="196"/>
        <v>2500</v>
      </c>
      <c r="D957">
        <f t="shared" si="197"/>
        <v>125</v>
      </c>
      <c r="E957">
        <f t="shared" si="198"/>
        <v>15</v>
      </c>
      <c r="F957" s="7" t="str">
        <f>VLOOKUP(E957,KeyValues!$A$2:$B723,2)</f>
        <v>Specific Items</v>
      </c>
      <c r="G957">
        <f t="shared" si="199"/>
        <v>32</v>
      </c>
      <c r="H957" s="7" t="str">
        <f>VLOOKUP($G957,KeyValues!$S$2:$T$64,2)</f>
        <v>Fang</v>
      </c>
      <c r="I957">
        <f t="shared" si="200"/>
        <v>707</v>
      </c>
      <c r="J957">
        <f t="shared" si="201"/>
        <v>0</v>
      </c>
      <c r="K957" s="8">
        <f>IF(OR($E957=9,$E957=5),VLOOKUP(J957,KeyValues!$D$2:$E$562,2),IF(AND($E957=14,NOT(VLOOKUP(J957,KeyValues!$D$2:$E$562,2) = 0)),"???",0))</f>
        <v>0</v>
      </c>
      <c r="L957">
        <f t="shared" si="202"/>
        <v>0</v>
      </c>
      <c r="M957">
        <f t="shared" si="203"/>
        <v>0</v>
      </c>
      <c r="N957">
        <f t="shared" si="204"/>
        <v>0</v>
      </c>
      <c r="O957">
        <f t="shared" si="205"/>
        <v>0</v>
      </c>
      <c r="P957">
        <f t="shared" si="206"/>
        <v>3</v>
      </c>
      <c r="Q957">
        <f t="shared" si="207"/>
        <v>0</v>
      </c>
      <c r="R957" t="str">
        <f t="shared" si="208"/>
        <v>00000011</v>
      </c>
      <c r="S957">
        <f t="shared" si="209"/>
        <v>1</v>
      </c>
    </row>
    <row r="958" spans="1:19" x14ac:dyDescent="0.25">
      <c r="A958" t="s">
        <v>722</v>
      </c>
      <c r="B958" s="5" t="str">
        <f>VLOOKUP(I958,KeyValues!$J$2:$K$1401,2)</f>
        <v>Chim-Fang</v>
      </c>
      <c r="C958">
        <f t="shared" si="196"/>
        <v>2500</v>
      </c>
      <c r="D958">
        <f t="shared" si="197"/>
        <v>125</v>
      </c>
      <c r="E958">
        <f t="shared" si="198"/>
        <v>15</v>
      </c>
      <c r="F958" s="7" t="str">
        <f>VLOOKUP(E958,KeyValues!$A$2:$B739,2)</f>
        <v>Specific Items</v>
      </c>
      <c r="G958">
        <f t="shared" si="199"/>
        <v>32</v>
      </c>
      <c r="H958" s="7" t="str">
        <f>VLOOKUP($G958,KeyValues!$S$2:$T$64,2)</f>
        <v>Fang</v>
      </c>
      <c r="I958">
        <f t="shared" si="200"/>
        <v>723</v>
      </c>
      <c r="J958">
        <f t="shared" si="201"/>
        <v>0</v>
      </c>
      <c r="K958" s="8">
        <f>IF(OR($E958=9,$E958=5),VLOOKUP(J958,KeyValues!$D$2:$E$562,2),IF(AND($E958=14,NOT(VLOOKUP(J958,KeyValues!$D$2:$E$562,2) = 0)),"???",0))</f>
        <v>0</v>
      </c>
      <c r="L958">
        <f t="shared" si="202"/>
        <v>0</v>
      </c>
      <c r="M958">
        <f t="shared" si="203"/>
        <v>0</v>
      </c>
      <c r="N958">
        <f t="shared" si="204"/>
        <v>0</v>
      </c>
      <c r="O958">
        <f t="shared" si="205"/>
        <v>0</v>
      </c>
      <c r="P958">
        <f t="shared" si="206"/>
        <v>3</v>
      </c>
      <c r="Q958">
        <f t="shared" si="207"/>
        <v>0</v>
      </c>
      <c r="R958" t="str">
        <f t="shared" si="208"/>
        <v>00000011</v>
      </c>
      <c r="S958">
        <f t="shared" si="209"/>
        <v>1</v>
      </c>
    </row>
    <row r="959" spans="1:19" x14ac:dyDescent="0.25">
      <c r="A959" t="s">
        <v>726</v>
      </c>
      <c r="B959" s="5" t="str">
        <f>VLOOKUP(I959,KeyValues!$J$2:$K$1401,2)</f>
        <v>Monfer-Fang</v>
      </c>
      <c r="C959">
        <f t="shared" si="196"/>
        <v>2500</v>
      </c>
      <c r="D959">
        <f t="shared" si="197"/>
        <v>125</v>
      </c>
      <c r="E959">
        <f t="shared" si="198"/>
        <v>15</v>
      </c>
      <c r="F959" s="7" t="str">
        <f>VLOOKUP(E959,KeyValues!$A$2:$B743,2)</f>
        <v>Specific Items</v>
      </c>
      <c r="G959">
        <f t="shared" si="199"/>
        <v>32</v>
      </c>
      <c r="H959" s="7" t="str">
        <f>VLOOKUP($G959,KeyValues!$S$2:$T$64,2)</f>
        <v>Fang</v>
      </c>
      <c r="I959">
        <f t="shared" si="200"/>
        <v>727</v>
      </c>
      <c r="J959">
        <f t="shared" si="201"/>
        <v>0</v>
      </c>
      <c r="K959" s="8">
        <f>IF(OR($E959=9,$E959=5),VLOOKUP(J959,KeyValues!$D$2:$E$562,2),IF(AND($E959=14,NOT(VLOOKUP(J959,KeyValues!$D$2:$E$562,2) = 0)),"???",0))</f>
        <v>0</v>
      </c>
      <c r="L959">
        <f t="shared" si="202"/>
        <v>0</v>
      </c>
      <c r="M959">
        <f t="shared" si="203"/>
        <v>0</v>
      </c>
      <c r="N959">
        <f t="shared" si="204"/>
        <v>0</v>
      </c>
      <c r="O959">
        <f t="shared" si="205"/>
        <v>0</v>
      </c>
      <c r="P959">
        <f t="shared" si="206"/>
        <v>3</v>
      </c>
      <c r="Q959">
        <f t="shared" si="207"/>
        <v>0</v>
      </c>
      <c r="R959" t="str">
        <f t="shared" si="208"/>
        <v>00000011</v>
      </c>
      <c r="S959">
        <f t="shared" si="209"/>
        <v>1</v>
      </c>
    </row>
    <row r="960" spans="1:19" x14ac:dyDescent="0.25">
      <c r="A960" t="s">
        <v>730</v>
      </c>
      <c r="B960" s="5" t="str">
        <f>VLOOKUP(I960,KeyValues!$J$2:$K$1401,2)</f>
        <v>Infern-Fang</v>
      </c>
      <c r="C960">
        <f t="shared" si="196"/>
        <v>2500</v>
      </c>
      <c r="D960">
        <f t="shared" si="197"/>
        <v>125</v>
      </c>
      <c r="E960">
        <f t="shared" si="198"/>
        <v>15</v>
      </c>
      <c r="F960" s="7" t="str">
        <f>VLOOKUP(E960,KeyValues!$A$2:$B747,2)</f>
        <v>Specific Items</v>
      </c>
      <c r="G960">
        <f t="shared" si="199"/>
        <v>32</v>
      </c>
      <c r="H960" s="7" t="str">
        <f>VLOOKUP($G960,KeyValues!$S$2:$T$64,2)</f>
        <v>Fang</v>
      </c>
      <c r="I960">
        <f t="shared" si="200"/>
        <v>731</v>
      </c>
      <c r="J960">
        <f t="shared" si="201"/>
        <v>0</v>
      </c>
      <c r="K960" s="8">
        <f>IF(OR($E960=9,$E960=5),VLOOKUP(J960,KeyValues!$D$2:$E$562,2),IF(AND($E960=14,NOT(VLOOKUP(J960,KeyValues!$D$2:$E$562,2) = 0)),"???",0))</f>
        <v>0</v>
      </c>
      <c r="L960">
        <f t="shared" si="202"/>
        <v>0</v>
      </c>
      <c r="M960">
        <f t="shared" si="203"/>
        <v>0</v>
      </c>
      <c r="N960">
        <f t="shared" si="204"/>
        <v>0</v>
      </c>
      <c r="O960">
        <f t="shared" si="205"/>
        <v>0</v>
      </c>
      <c r="P960">
        <f t="shared" si="206"/>
        <v>3</v>
      </c>
      <c r="Q960">
        <f t="shared" si="207"/>
        <v>0</v>
      </c>
      <c r="R960" t="str">
        <f t="shared" si="208"/>
        <v>00000011</v>
      </c>
      <c r="S960">
        <f t="shared" si="209"/>
        <v>1</v>
      </c>
    </row>
    <row r="961" spans="1:19" x14ac:dyDescent="0.25">
      <c r="A961" t="s">
        <v>750</v>
      </c>
      <c r="B961" s="5" t="str">
        <f>VLOOKUP(I961,KeyValues!$J$2:$K$1401,2)</f>
        <v>Snorlax Fang</v>
      </c>
      <c r="C961">
        <f t="shared" si="196"/>
        <v>2500</v>
      </c>
      <c r="D961">
        <f t="shared" si="197"/>
        <v>125</v>
      </c>
      <c r="E961">
        <f t="shared" si="198"/>
        <v>15</v>
      </c>
      <c r="F961" s="7" t="str">
        <f>VLOOKUP(E961,KeyValues!$A$2:$B767,2)</f>
        <v>Specific Items</v>
      </c>
      <c r="G961">
        <f t="shared" si="199"/>
        <v>32</v>
      </c>
      <c r="H961" s="7" t="str">
        <f>VLOOKUP($G961,KeyValues!$S$2:$T$64,2)</f>
        <v>Fang</v>
      </c>
      <c r="I961">
        <f t="shared" si="200"/>
        <v>751</v>
      </c>
      <c r="J961">
        <f t="shared" si="201"/>
        <v>0</v>
      </c>
      <c r="K961" s="8">
        <f>IF(OR($E961=9,$E961=5),VLOOKUP(J961,KeyValues!$D$2:$E$562,2),IF(AND($E961=14,NOT(VLOOKUP(J961,KeyValues!$D$2:$E$562,2) = 0)),"???",0))</f>
        <v>0</v>
      </c>
      <c r="L961">
        <f t="shared" si="202"/>
        <v>0</v>
      </c>
      <c r="M961">
        <f t="shared" si="203"/>
        <v>0</v>
      </c>
      <c r="N961">
        <f t="shared" si="204"/>
        <v>0</v>
      </c>
      <c r="O961">
        <f t="shared" si="205"/>
        <v>0</v>
      </c>
      <c r="P961">
        <f t="shared" si="206"/>
        <v>3</v>
      </c>
      <c r="Q961">
        <f t="shared" si="207"/>
        <v>0</v>
      </c>
      <c r="R961" t="str">
        <f t="shared" si="208"/>
        <v>00000011</v>
      </c>
      <c r="S961">
        <f t="shared" si="209"/>
        <v>1</v>
      </c>
    </row>
    <row r="962" spans="1:19" x14ac:dyDescent="0.25">
      <c r="A962" t="s">
        <v>753</v>
      </c>
      <c r="B962" s="5" t="str">
        <f>VLOOKUP(I962,KeyValues!$J$2:$K$1401,2)</f>
        <v>Scyther Fang</v>
      </c>
      <c r="C962">
        <f t="shared" ref="C962:C1025" si="210">HEX2DEC(MID($A962,4,2)&amp;MID($A962,1,2))</f>
        <v>2500</v>
      </c>
      <c r="D962">
        <f t="shared" ref="D962:D1025" si="211">HEX2DEC(MID($A962,10,2)&amp;MID($A962,7,2))</f>
        <v>125</v>
      </c>
      <c r="E962">
        <f t="shared" ref="E962:E1025" si="212">HEX2DEC(MID($A962,13,2))</f>
        <v>15</v>
      </c>
      <c r="F962" s="7" t="str">
        <f>VLOOKUP(E962,KeyValues!$A$2:$B770,2)</f>
        <v>Specific Items</v>
      </c>
      <c r="G962">
        <f t="shared" ref="G962:G1025" si="213">HEX2DEC(MID($A962,16,2))</f>
        <v>32</v>
      </c>
      <c r="H962" s="7" t="str">
        <f>VLOOKUP($G962,KeyValues!$S$2:$T$64,2)</f>
        <v>Fang</v>
      </c>
      <c r="I962">
        <f t="shared" ref="I962:I1025" si="214">HEX2DEC(MID($A962,22,2)&amp;MID($A962,19,2))</f>
        <v>754</v>
      </c>
      <c r="J962">
        <f t="shared" ref="J962:J1025" si="215">HEX2DEC(MID($A962,28,2)&amp;MID($A962,25,2))</f>
        <v>0</v>
      </c>
      <c r="K962" s="8">
        <f>IF(OR($E962=9,$E962=5),VLOOKUP(J962,KeyValues!$D$2:$E$562,2),IF(AND($E962=14,NOT(VLOOKUP(J962,KeyValues!$D$2:$E$562,2) = 0)),"???",0))</f>
        <v>0</v>
      </c>
      <c r="L962">
        <f t="shared" ref="L962:L1025" si="216">HEX2DEC(MID($A962,31,2))</f>
        <v>0</v>
      </c>
      <c r="M962">
        <f t="shared" ref="M962:M1025" si="217">HEX2DEC(MID($A962,34,2))</f>
        <v>0</v>
      </c>
      <c r="N962">
        <f t="shared" ref="N962:N1025" si="218">HEX2DEC(MID($A962,37,2))</f>
        <v>0</v>
      </c>
      <c r="O962">
        <f t="shared" ref="O962:O1025" si="219">HEX2DEC(MID($A962,40,2))</f>
        <v>0</v>
      </c>
      <c r="P962">
        <f t="shared" ref="P962:P1025" si="220">HEX2DEC(MID($A962,43,2))</f>
        <v>3</v>
      </c>
      <c r="Q962">
        <f t="shared" ref="Q962:Q1025" si="221">HEX2DEC(MID($A962,46,2))</f>
        <v>0</v>
      </c>
      <c r="R962" t="str">
        <f t="shared" ref="R962:R1025" si="222">DEC2BIN(P962,8)</f>
        <v>00000011</v>
      </c>
      <c r="S962">
        <f t="shared" ref="S962:S1025" si="223">VALUE(RIGHT(R962,1))</f>
        <v>1</v>
      </c>
    </row>
    <row r="963" spans="1:19" x14ac:dyDescent="0.25">
      <c r="A963" t="s">
        <v>774</v>
      </c>
      <c r="B963" s="5" t="str">
        <f>VLOOKUP(I963,KeyValues!$J$2:$K$1401,2)</f>
        <v>Clef-Fang</v>
      </c>
      <c r="C963">
        <f t="shared" si="210"/>
        <v>2500</v>
      </c>
      <c r="D963">
        <f t="shared" si="211"/>
        <v>125</v>
      </c>
      <c r="E963">
        <f t="shared" si="212"/>
        <v>15</v>
      </c>
      <c r="F963" s="7" t="str">
        <f>VLOOKUP(E963,KeyValues!$A$2:$B791,2)</f>
        <v>Specific Items</v>
      </c>
      <c r="G963">
        <f t="shared" si="213"/>
        <v>32</v>
      </c>
      <c r="H963" s="7" t="str">
        <f>VLOOKUP($G963,KeyValues!$S$2:$T$64,2)</f>
        <v>Fang</v>
      </c>
      <c r="I963">
        <f t="shared" si="214"/>
        <v>775</v>
      </c>
      <c r="J963">
        <f t="shared" si="215"/>
        <v>0</v>
      </c>
      <c r="K963" s="8">
        <f>IF(OR($E963=9,$E963=5),VLOOKUP(J963,KeyValues!$D$2:$E$562,2),IF(AND($E963=14,NOT(VLOOKUP(J963,KeyValues!$D$2:$E$562,2) = 0)),"???",0))</f>
        <v>0</v>
      </c>
      <c r="L963">
        <f t="shared" si="216"/>
        <v>0</v>
      </c>
      <c r="M963">
        <f t="shared" si="217"/>
        <v>0</v>
      </c>
      <c r="N963">
        <f t="shared" si="218"/>
        <v>0</v>
      </c>
      <c r="O963">
        <f t="shared" si="219"/>
        <v>0</v>
      </c>
      <c r="P963">
        <f t="shared" si="220"/>
        <v>3</v>
      </c>
      <c r="Q963">
        <f t="shared" si="221"/>
        <v>0</v>
      </c>
      <c r="R963" t="str">
        <f t="shared" si="222"/>
        <v>00000011</v>
      </c>
      <c r="S963">
        <f t="shared" si="223"/>
        <v>1</v>
      </c>
    </row>
    <row r="964" spans="1:19" x14ac:dyDescent="0.25">
      <c r="A964" t="s">
        <v>810</v>
      </c>
      <c r="B964" s="5" t="str">
        <f>VLOOKUP(I964,KeyValues!$J$2:$K$1401,2)</f>
        <v>Weavile Fang</v>
      </c>
      <c r="C964">
        <f t="shared" si="210"/>
        <v>2500</v>
      </c>
      <c r="D964">
        <f t="shared" si="211"/>
        <v>125</v>
      </c>
      <c r="E964">
        <f t="shared" si="212"/>
        <v>15</v>
      </c>
      <c r="F964" s="7" t="str">
        <f>VLOOKUP(E964,KeyValues!$A$2:$B827,2)</f>
        <v>Specific Items</v>
      </c>
      <c r="G964">
        <f t="shared" si="213"/>
        <v>32</v>
      </c>
      <c r="H964" s="7" t="str">
        <f>VLOOKUP($G964,KeyValues!$S$2:$T$64,2)</f>
        <v>Fang</v>
      </c>
      <c r="I964">
        <f t="shared" si="214"/>
        <v>811</v>
      </c>
      <c r="J964">
        <f t="shared" si="215"/>
        <v>0</v>
      </c>
      <c r="K964" s="8">
        <f>IF(OR($E964=9,$E964=5),VLOOKUP(J964,KeyValues!$D$2:$E$562,2),IF(AND($E964=14,NOT(VLOOKUP(J964,KeyValues!$D$2:$E$562,2) = 0)),"???",0))</f>
        <v>0</v>
      </c>
      <c r="L964">
        <f t="shared" si="216"/>
        <v>0</v>
      </c>
      <c r="M964">
        <f t="shared" si="217"/>
        <v>0</v>
      </c>
      <c r="N964">
        <f t="shared" si="218"/>
        <v>0</v>
      </c>
      <c r="O964">
        <f t="shared" si="219"/>
        <v>0</v>
      </c>
      <c r="P964">
        <f t="shared" si="220"/>
        <v>3</v>
      </c>
      <c r="Q964">
        <f t="shared" si="221"/>
        <v>0</v>
      </c>
      <c r="R964" t="str">
        <f t="shared" si="222"/>
        <v>00000011</v>
      </c>
      <c r="S964">
        <f t="shared" si="223"/>
        <v>1</v>
      </c>
    </row>
    <row r="965" spans="1:19" x14ac:dyDescent="0.25">
      <c r="A965" t="s">
        <v>818</v>
      </c>
      <c r="B965" s="5" t="str">
        <f>VLOOKUP(I965,KeyValues!$J$2:$K$1401,2)</f>
        <v>Ursa-Fang</v>
      </c>
      <c r="C965">
        <f t="shared" si="210"/>
        <v>2500</v>
      </c>
      <c r="D965">
        <f t="shared" si="211"/>
        <v>125</v>
      </c>
      <c r="E965">
        <f t="shared" si="212"/>
        <v>15</v>
      </c>
      <c r="F965" s="7" t="str">
        <f>VLOOKUP(E965,KeyValues!$A$2:$B835,2)</f>
        <v>Specific Items</v>
      </c>
      <c r="G965">
        <f t="shared" si="213"/>
        <v>32</v>
      </c>
      <c r="H965" s="7" t="str">
        <f>VLOOKUP($G965,KeyValues!$S$2:$T$64,2)</f>
        <v>Fang</v>
      </c>
      <c r="I965">
        <f t="shared" si="214"/>
        <v>819</v>
      </c>
      <c r="J965">
        <f t="shared" si="215"/>
        <v>0</v>
      </c>
      <c r="K965" s="8">
        <f>IF(OR($E965=9,$E965=5),VLOOKUP(J965,KeyValues!$D$2:$E$562,2),IF(AND($E965=14,NOT(VLOOKUP(J965,KeyValues!$D$2:$E$562,2) = 0)),"???",0))</f>
        <v>0</v>
      </c>
      <c r="L965">
        <f t="shared" si="216"/>
        <v>0</v>
      </c>
      <c r="M965">
        <f t="shared" si="217"/>
        <v>0</v>
      </c>
      <c r="N965">
        <f t="shared" si="218"/>
        <v>0</v>
      </c>
      <c r="O965">
        <f t="shared" si="219"/>
        <v>0</v>
      </c>
      <c r="P965">
        <f t="shared" si="220"/>
        <v>3</v>
      </c>
      <c r="Q965">
        <f t="shared" si="221"/>
        <v>0</v>
      </c>
      <c r="R965" t="str">
        <f t="shared" si="222"/>
        <v>00000011</v>
      </c>
      <c r="S965">
        <f t="shared" si="223"/>
        <v>1</v>
      </c>
    </row>
    <row r="966" spans="1:19" x14ac:dyDescent="0.25">
      <c r="A966" t="s">
        <v>838</v>
      </c>
      <c r="B966" s="5" t="str">
        <f>VLOOKUP(I966,KeyValues!$J$2:$K$1401,2)</f>
        <v>Electa-Fang</v>
      </c>
      <c r="C966">
        <f t="shared" si="210"/>
        <v>2500</v>
      </c>
      <c r="D966">
        <f t="shared" si="211"/>
        <v>125</v>
      </c>
      <c r="E966">
        <f t="shared" si="212"/>
        <v>15</v>
      </c>
      <c r="F966" s="7" t="str">
        <f>VLOOKUP(E966,KeyValues!$A$2:$B855,2)</f>
        <v>Specific Items</v>
      </c>
      <c r="G966">
        <f t="shared" si="213"/>
        <v>32</v>
      </c>
      <c r="H966" s="7" t="str">
        <f>VLOOKUP($G966,KeyValues!$S$2:$T$64,2)</f>
        <v>Fang</v>
      </c>
      <c r="I966">
        <f t="shared" si="214"/>
        <v>839</v>
      </c>
      <c r="J966">
        <f t="shared" si="215"/>
        <v>0</v>
      </c>
      <c r="K966" s="8">
        <f>IF(OR($E966=9,$E966=5),VLOOKUP(J966,KeyValues!$D$2:$E$562,2),IF(AND($E966=14,NOT(VLOOKUP(J966,KeyValues!$D$2:$E$562,2) = 0)),"???",0))</f>
        <v>0</v>
      </c>
      <c r="L966">
        <f t="shared" si="216"/>
        <v>0</v>
      </c>
      <c r="M966">
        <f t="shared" si="217"/>
        <v>0</v>
      </c>
      <c r="N966">
        <f t="shared" si="218"/>
        <v>0</v>
      </c>
      <c r="O966">
        <f t="shared" si="219"/>
        <v>0</v>
      </c>
      <c r="P966">
        <f t="shared" si="220"/>
        <v>3</v>
      </c>
      <c r="Q966">
        <f t="shared" si="221"/>
        <v>0</v>
      </c>
      <c r="R966" t="str">
        <f t="shared" si="222"/>
        <v>00000011</v>
      </c>
      <c r="S966">
        <f t="shared" si="223"/>
        <v>1</v>
      </c>
    </row>
    <row r="967" spans="1:19" x14ac:dyDescent="0.25">
      <c r="A967" t="s">
        <v>898</v>
      </c>
      <c r="B967" s="5" t="str">
        <f>VLOOKUP(I967,KeyValues!$J$2:$K$1401,2)</f>
        <v>Shinx Fang</v>
      </c>
      <c r="C967">
        <f t="shared" si="210"/>
        <v>2500</v>
      </c>
      <c r="D967">
        <f t="shared" si="211"/>
        <v>125</v>
      </c>
      <c r="E967">
        <f t="shared" si="212"/>
        <v>15</v>
      </c>
      <c r="F967" s="7" t="str">
        <f>VLOOKUP(E967,KeyValues!$A$2:$B915,2)</f>
        <v>Specific Items</v>
      </c>
      <c r="G967">
        <f t="shared" si="213"/>
        <v>32</v>
      </c>
      <c r="H967" s="7" t="str">
        <f>VLOOKUP($G967,KeyValues!$S$2:$T$64,2)</f>
        <v>Fang</v>
      </c>
      <c r="I967">
        <f t="shared" si="214"/>
        <v>899</v>
      </c>
      <c r="J967">
        <f t="shared" si="215"/>
        <v>0</v>
      </c>
      <c r="K967" s="8">
        <f>IF(OR($E967=9,$E967=5),VLOOKUP(J967,KeyValues!$D$2:$E$562,2),IF(AND($E967=14,NOT(VLOOKUP(J967,KeyValues!$D$2:$E$562,2) = 0)),"???",0))</f>
        <v>0</v>
      </c>
      <c r="L967">
        <f t="shared" si="216"/>
        <v>0</v>
      </c>
      <c r="M967">
        <f t="shared" si="217"/>
        <v>0</v>
      </c>
      <c r="N967">
        <f t="shared" si="218"/>
        <v>0</v>
      </c>
      <c r="O967">
        <f t="shared" si="219"/>
        <v>0</v>
      </c>
      <c r="P967">
        <f t="shared" si="220"/>
        <v>3</v>
      </c>
      <c r="Q967">
        <f t="shared" si="221"/>
        <v>0</v>
      </c>
      <c r="R967" t="str">
        <f t="shared" si="222"/>
        <v>00000011</v>
      </c>
      <c r="S967">
        <f t="shared" si="223"/>
        <v>1</v>
      </c>
    </row>
    <row r="968" spans="1:19" x14ac:dyDescent="0.25">
      <c r="A968" t="s">
        <v>902</v>
      </c>
      <c r="B968" s="5" t="str">
        <f>VLOOKUP(I968,KeyValues!$J$2:$K$1401,2)</f>
        <v>Luxio Fang</v>
      </c>
      <c r="C968">
        <f t="shared" si="210"/>
        <v>2500</v>
      </c>
      <c r="D968">
        <f t="shared" si="211"/>
        <v>125</v>
      </c>
      <c r="E968">
        <f t="shared" si="212"/>
        <v>15</v>
      </c>
      <c r="F968" s="7" t="str">
        <f>VLOOKUP(E968,KeyValues!$A$2:$B919,2)</f>
        <v>Specific Items</v>
      </c>
      <c r="G968">
        <f t="shared" si="213"/>
        <v>32</v>
      </c>
      <c r="H968" s="7" t="str">
        <f>VLOOKUP($G968,KeyValues!$S$2:$T$64,2)</f>
        <v>Fang</v>
      </c>
      <c r="I968">
        <f t="shared" si="214"/>
        <v>903</v>
      </c>
      <c r="J968">
        <f t="shared" si="215"/>
        <v>0</v>
      </c>
      <c r="K968" s="8">
        <f>IF(OR($E968=9,$E968=5),VLOOKUP(J968,KeyValues!$D$2:$E$562,2),IF(AND($E968=14,NOT(VLOOKUP(J968,KeyValues!$D$2:$E$562,2) = 0)),"???",0))</f>
        <v>0</v>
      </c>
      <c r="L968">
        <f t="shared" si="216"/>
        <v>0</v>
      </c>
      <c r="M968">
        <f t="shared" si="217"/>
        <v>0</v>
      </c>
      <c r="N968">
        <f t="shared" si="218"/>
        <v>0</v>
      </c>
      <c r="O968">
        <f t="shared" si="219"/>
        <v>0</v>
      </c>
      <c r="P968">
        <f t="shared" si="220"/>
        <v>3</v>
      </c>
      <c r="Q968">
        <f t="shared" si="221"/>
        <v>0</v>
      </c>
      <c r="R968" t="str">
        <f t="shared" si="222"/>
        <v>00000011</v>
      </c>
      <c r="S968">
        <f t="shared" si="223"/>
        <v>1</v>
      </c>
    </row>
    <row r="969" spans="1:19" x14ac:dyDescent="0.25">
      <c r="A969" t="s">
        <v>906</v>
      </c>
      <c r="B969" s="5" t="str">
        <f>VLOOKUP(I969,KeyValues!$J$2:$K$1401,2)</f>
        <v>Luxray Fang</v>
      </c>
      <c r="C969">
        <f t="shared" si="210"/>
        <v>2500</v>
      </c>
      <c r="D969">
        <f t="shared" si="211"/>
        <v>125</v>
      </c>
      <c r="E969">
        <f t="shared" si="212"/>
        <v>15</v>
      </c>
      <c r="F969" s="7" t="str">
        <f>VLOOKUP(E969,KeyValues!$A$2:$B923,2)</f>
        <v>Specific Items</v>
      </c>
      <c r="G969">
        <f t="shared" si="213"/>
        <v>32</v>
      </c>
      <c r="H969" s="7" t="str">
        <f>VLOOKUP($G969,KeyValues!$S$2:$T$64,2)</f>
        <v>Fang</v>
      </c>
      <c r="I969">
        <f t="shared" si="214"/>
        <v>907</v>
      </c>
      <c r="J969">
        <f t="shared" si="215"/>
        <v>0</v>
      </c>
      <c r="K969" s="8">
        <f>IF(OR($E969=9,$E969=5),VLOOKUP(J969,KeyValues!$D$2:$E$562,2),IF(AND($E969=14,NOT(VLOOKUP(J969,KeyValues!$D$2:$E$562,2) = 0)),"???",0))</f>
        <v>0</v>
      </c>
      <c r="L969">
        <f t="shared" si="216"/>
        <v>0</v>
      </c>
      <c r="M969">
        <f t="shared" si="217"/>
        <v>0</v>
      </c>
      <c r="N969">
        <f t="shared" si="218"/>
        <v>0</v>
      </c>
      <c r="O969">
        <f t="shared" si="219"/>
        <v>0</v>
      </c>
      <c r="P969">
        <f t="shared" si="220"/>
        <v>3</v>
      </c>
      <c r="Q969">
        <f t="shared" si="221"/>
        <v>0</v>
      </c>
      <c r="R969" t="str">
        <f t="shared" si="222"/>
        <v>00000011</v>
      </c>
      <c r="S969">
        <f t="shared" si="223"/>
        <v>1</v>
      </c>
    </row>
    <row r="970" spans="1:19" x14ac:dyDescent="0.25">
      <c r="A970" t="s">
        <v>913</v>
      </c>
      <c r="B970" s="5" t="str">
        <f>VLOOKUP(I970,KeyValues!$J$2:$K$1401,2)</f>
        <v>Buizel Fang</v>
      </c>
      <c r="C970">
        <f t="shared" si="210"/>
        <v>2500</v>
      </c>
      <c r="D970">
        <f t="shared" si="211"/>
        <v>125</v>
      </c>
      <c r="E970">
        <f t="shared" si="212"/>
        <v>15</v>
      </c>
      <c r="F970" s="7" t="str">
        <f>VLOOKUP(E970,KeyValues!$A$2:$B930,2)</f>
        <v>Specific Items</v>
      </c>
      <c r="G970">
        <f t="shared" si="213"/>
        <v>32</v>
      </c>
      <c r="H970" s="7" t="str">
        <f>VLOOKUP($G970,KeyValues!$S$2:$T$64,2)</f>
        <v>Fang</v>
      </c>
      <c r="I970">
        <f t="shared" si="214"/>
        <v>914</v>
      </c>
      <c r="J970">
        <f t="shared" si="215"/>
        <v>0</v>
      </c>
      <c r="K970" s="8">
        <f>IF(OR($E970=9,$E970=5),VLOOKUP(J970,KeyValues!$D$2:$E$562,2),IF(AND($E970=14,NOT(VLOOKUP(J970,KeyValues!$D$2:$E$562,2) = 0)),"???",0))</f>
        <v>0</v>
      </c>
      <c r="L970">
        <f t="shared" si="216"/>
        <v>0</v>
      </c>
      <c r="M970">
        <f t="shared" si="217"/>
        <v>0</v>
      </c>
      <c r="N970">
        <f t="shared" si="218"/>
        <v>0</v>
      </c>
      <c r="O970">
        <f t="shared" si="219"/>
        <v>0</v>
      </c>
      <c r="P970">
        <f t="shared" si="220"/>
        <v>3</v>
      </c>
      <c r="Q970">
        <f t="shared" si="221"/>
        <v>0</v>
      </c>
      <c r="R970" t="str">
        <f t="shared" si="222"/>
        <v>00000011</v>
      </c>
      <c r="S970">
        <f t="shared" si="223"/>
        <v>1</v>
      </c>
    </row>
    <row r="971" spans="1:19" x14ac:dyDescent="0.25">
      <c r="A971" t="s">
        <v>917</v>
      </c>
      <c r="B971" s="5" t="str">
        <f>VLOOKUP(I971,KeyValues!$J$2:$K$1401,2)</f>
        <v>Float-Fang</v>
      </c>
      <c r="C971">
        <f t="shared" si="210"/>
        <v>2500</v>
      </c>
      <c r="D971">
        <f t="shared" si="211"/>
        <v>125</v>
      </c>
      <c r="E971">
        <f t="shared" si="212"/>
        <v>15</v>
      </c>
      <c r="F971" s="7" t="str">
        <f>VLOOKUP(E971,KeyValues!$A$2:$B934,2)</f>
        <v>Specific Items</v>
      </c>
      <c r="G971">
        <f t="shared" si="213"/>
        <v>32</v>
      </c>
      <c r="H971" s="7" t="str">
        <f>VLOOKUP($G971,KeyValues!$S$2:$T$64,2)</f>
        <v>Fang</v>
      </c>
      <c r="I971">
        <f t="shared" si="214"/>
        <v>918</v>
      </c>
      <c r="J971">
        <f t="shared" si="215"/>
        <v>0</v>
      </c>
      <c r="K971" s="8">
        <f>IF(OR($E971=9,$E971=5),VLOOKUP(J971,KeyValues!$D$2:$E$562,2),IF(AND($E971=14,NOT(VLOOKUP(J971,KeyValues!$D$2:$E$562,2) = 0)),"???",0))</f>
        <v>0</v>
      </c>
      <c r="L971">
        <f t="shared" si="216"/>
        <v>0</v>
      </c>
      <c r="M971">
        <f t="shared" si="217"/>
        <v>0</v>
      </c>
      <c r="N971">
        <f t="shared" si="218"/>
        <v>0</v>
      </c>
      <c r="O971">
        <f t="shared" si="219"/>
        <v>0</v>
      </c>
      <c r="P971">
        <f t="shared" si="220"/>
        <v>3</v>
      </c>
      <c r="Q971">
        <f t="shared" si="221"/>
        <v>0</v>
      </c>
      <c r="R971" t="str">
        <f t="shared" si="222"/>
        <v>00000011</v>
      </c>
      <c r="S971">
        <f t="shared" si="223"/>
        <v>1</v>
      </c>
    </row>
    <row r="972" spans="1:19" x14ac:dyDescent="0.25">
      <c r="A972" t="s">
        <v>965</v>
      </c>
      <c r="B972" s="5" t="str">
        <f>VLOOKUP(I972,KeyValues!$J$2:$K$1401,2)</f>
        <v>Gible Fang</v>
      </c>
      <c r="C972">
        <f t="shared" si="210"/>
        <v>2500</v>
      </c>
      <c r="D972">
        <f t="shared" si="211"/>
        <v>125</v>
      </c>
      <c r="E972">
        <f t="shared" si="212"/>
        <v>15</v>
      </c>
      <c r="F972" s="7" t="str">
        <f>VLOOKUP(E972,KeyValues!$A$2:$B982,2)</f>
        <v>Specific Items</v>
      </c>
      <c r="G972">
        <f t="shared" si="213"/>
        <v>32</v>
      </c>
      <c r="H972" s="7" t="str">
        <f>VLOOKUP($G972,KeyValues!$S$2:$T$64,2)</f>
        <v>Fang</v>
      </c>
      <c r="I972">
        <f t="shared" si="214"/>
        <v>966</v>
      </c>
      <c r="J972">
        <f t="shared" si="215"/>
        <v>0</v>
      </c>
      <c r="K972" s="8">
        <f>IF(OR($E972=9,$E972=5),VLOOKUP(J972,KeyValues!$D$2:$E$562,2),IF(AND($E972=14,NOT(VLOOKUP(J972,KeyValues!$D$2:$E$562,2) = 0)),"???",0))</f>
        <v>0</v>
      </c>
      <c r="L972">
        <f t="shared" si="216"/>
        <v>0</v>
      </c>
      <c r="M972">
        <f t="shared" si="217"/>
        <v>0</v>
      </c>
      <c r="N972">
        <f t="shared" si="218"/>
        <v>0</v>
      </c>
      <c r="O972">
        <f t="shared" si="219"/>
        <v>0</v>
      </c>
      <c r="P972">
        <f t="shared" si="220"/>
        <v>3</v>
      </c>
      <c r="Q972">
        <f t="shared" si="221"/>
        <v>0</v>
      </c>
      <c r="R972" t="str">
        <f t="shared" si="222"/>
        <v>00000011</v>
      </c>
      <c r="S972">
        <f t="shared" si="223"/>
        <v>1</v>
      </c>
    </row>
    <row r="973" spans="1:19" x14ac:dyDescent="0.25">
      <c r="A973" t="s">
        <v>970</v>
      </c>
      <c r="B973" s="5" t="str">
        <f>VLOOKUP(I973,KeyValues!$J$2:$K$1401,2)</f>
        <v>Gabite Fang</v>
      </c>
      <c r="C973">
        <f t="shared" si="210"/>
        <v>2500</v>
      </c>
      <c r="D973">
        <f t="shared" si="211"/>
        <v>125</v>
      </c>
      <c r="E973">
        <f t="shared" si="212"/>
        <v>15</v>
      </c>
      <c r="F973" s="7" t="str">
        <f>VLOOKUP(E973,KeyValues!$A$2:$B987,2)</f>
        <v>Specific Items</v>
      </c>
      <c r="G973">
        <f t="shared" si="213"/>
        <v>32</v>
      </c>
      <c r="H973" s="7" t="str">
        <f>VLOOKUP($G973,KeyValues!$S$2:$T$64,2)</f>
        <v>Fang</v>
      </c>
      <c r="I973">
        <f t="shared" si="214"/>
        <v>971</v>
      </c>
      <c r="J973">
        <f t="shared" si="215"/>
        <v>0</v>
      </c>
      <c r="K973" s="8">
        <f>IF(OR($E973=9,$E973=5),VLOOKUP(J973,KeyValues!$D$2:$E$562,2),IF(AND($E973=14,NOT(VLOOKUP(J973,KeyValues!$D$2:$E$562,2) = 0)),"???",0))</f>
        <v>0</v>
      </c>
      <c r="L973">
        <f t="shared" si="216"/>
        <v>0</v>
      </c>
      <c r="M973">
        <f t="shared" si="217"/>
        <v>0</v>
      </c>
      <c r="N973">
        <f t="shared" si="218"/>
        <v>0</v>
      </c>
      <c r="O973">
        <f t="shared" si="219"/>
        <v>0</v>
      </c>
      <c r="P973">
        <f t="shared" si="220"/>
        <v>3</v>
      </c>
      <c r="Q973">
        <f t="shared" si="221"/>
        <v>0</v>
      </c>
      <c r="R973" t="str">
        <f t="shared" si="222"/>
        <v>00000011</v>
      </c>
      <c r="S973">
        <f t="shared" si="223"/>
        <v>1</v>
      </c>
    </row>
    <row r="974" spans="1:19" x14ac:dyDescent="0.25">
      <c r="A974" t="s">
        <v>974</v>
      </c>
      <c r="B974" s="5" t="str">
        <f>VLOOKUP(I974,KeyValues!$J$2:$K$1401,2)</f>
        <v>Gar-Fang</v>
      </c>
      <c r="C974">
        <f t="shared" si="210"/>
        <v>2500</v>
      </c>
      <c r="D974">
        <f t="shared" si="211"/>
        <v>125</v>
      </c>
      <c r="E974">
        <f t="shared" si="212"/>
        <v>15</v>
      </c>
      <c r="F974" s="7" t="str">
        <f>VLOOKUP(E974,KeyValues!$A$2:$B991,2)</f>
        <v>Specific Items</v>
      </c>
      <c r="G974">
        <f t="shared" si="213"/>
        <v>32</v>
      </c>
      <c r="H974" s="7" t="str">
        <f>VLOOKUP($G974,KeyValues!$S$2:$T$64,2)</f>
        <v>Fang</v>
      </c>
      <c r="I974">
        <f t="shared" si="214"/>
        <v>975</v>
      </c>
      <c r="J974">
        <f t="shared" si="215"/>
        <v>0</v>
      </c>
      <c r="K974" s="8">
        <f>IF(OR($E974=9,$E974=5),VLOOKUP(J974,KeyValues!$D$2:$E$562,2),IF(AND($E974=14,NOT(VLOOKUP(J974,KeyValues!$D$2:$E$562,2) = 0)),"???",0))</f>
        <v>0</v>
      </c>
      <c r="L974">
        <f t="shared" si="216"/>
        <v>0</v>
      </c>
      <c r="M974">
        <f t="shared" si="217"/>
        <v>0</v>
      </c>
      <c r="N974">
        <f t="shared" si="218"/>
        <v>0</v>
      </c>
      <c r="O974">
        <f t="shared" si="219"/>
        <v>0</v>
      </c>
      <c r="P974">
        <f t="shared" si="220"/>
        <v>3</v>
      </c>
      <c r="Q974">
        <f t="shared" si="221"/>
        <v>0</v>
      </c>
      <c r="R974" t="str">
        <f t="shared" si="222"/>
        <v>00000011</v>
      </c>
      <c r="S974">
        <f t="shared" si="223"/>
        <v>1</v>
      </c>
    </row>
    <row r="975" spans="1:19" x14ac:dyDescent="0.25">
      <c r="A975" t="s">
        <v>981</v>
      </c>
      <c r="B975" s="5" t="str">
        <f>VLOOKUP(I975,KeyValues!$J$2:$K$1401,2)</f>
        <v>Lucario Fang</v>
      </c>
      <c r="C975">
        <f t="shared" si="210"/>
        <v>2500</v>
      </c>
      <c r="D975">
        <f t="shared" si="211"/>
        <v>125</v>
      </c>
      <c r="E975">
        <f t="shared" si="212"/>
        <v>15</v>
      </c>
      <c r="F975" s="7" t="str">
        <f>VLOOKUP(E975,KeyValues!$A$2:$B998,2)</f>
        <v>Specific Items</v>
      </c>
      <c r="G975">
        <f t="shared" si="213"/>
        <v>32</v>
      </c>
      <c r="H975" s="7" t="str">
        <f>VLOOKUP($G975,KeyValues!$S$2:$T$64,2)</f>
        <v>Fang</v>
      </c>
      <c r="I975">
        <f t="shared" si="214"/>
        <v>982</v>
      </c>
      <c r="J975">
        <f t="shared" si="215"/>
        <v>0</v>
      </c>
      <c r="K975" s="8">
        <f>IF(OR($E975=9,$E975=5),VLOOKUP(J975,KeyValues!$D$2:$E$562,2),IF(AND($E975=14,NOT(VLOOKUP(J975,KeyValues!$D$2:$E$562,2) = 0)),"???",0))</f>
        <v>0</v>
      </c>
      <c r="L975">
        <f t="shared" si="216"/>
        <v>0</v>
      </c>
      <c r="M975">
        <f t="shared" si="217"/>
        <v>0</v>
      </c>
      <c r="N975">
        <f t="shared" si="218"/>
        <v>0</v>
      </c>
      <c r="O975">
        <f t="shared" si="219"/>
        <v>0</v>
      </c>
      <c r="P975">
        <f t="shared" si="220"/>
        <v>3</v>
      </c>
      <c r="Q975">
        <f t="shared" si="221"/>
        <v>0</v>
      </c>
      <c r="R975" t="str">
        <f t="shared" si="222"/>
        <v>00000011</v>
      </c>
      <c r="S975">
        <f t="shared" si="223"/>
        <v>1</v>
      </c>
    </row>
    <row r="976" spans="1:19" x14ac:dyDescent="0.25">
      <c r="A976" t="s">
        <v>664</v>
      </c>
      <c r="B976" s="5" t="str">
        <f>VLOOKUP(I976,KeyValues!$J$2:$K$1401,2)</f>
        <v>Hydro Jaw</v>
      </c>
      <c r="C976">
        <f t="shared" si="210"/>
        <v>2500</v>
      </c>
      <c r="D976">
        <f t="shared" si="211"/>
        <v>125</v>
      </c>
      <c r="E976">
        <f t="shared" si="212"/>
        <v>15</v>
      </c>
      <c r="F976" s="7" t="str">
        <f>VLOOKUP(E976,KeyValues!$A$2:$B681,2)</f>
        <v>Specific Items</v>
      </c>
      <c r="G976">
        <f t="shared" si="213"/>
        <v>32</v>
      </c>
      <c r="H976" s="7" t="str">
        <f>VLOOKUP($G976,KeyValues!$S$2:$T$64,2)</f>
        <v>Fang</v>
      </c>
      <c r="I976">
        <f t="shared" si="214"/>
        <v>665</v>
      </c>
      <c r="J976">
        <f t="shared" si="215"/>
        <v>0</v>
      </c>
      <c r="K976" s="8">
        <f>IF(OR($E976=9,$E976=5),VLOOKUP(J976,KeyValues!$D$2:$E$562,2),IF(AND($E976=14,NOT(VLOOKUP(J976,KeyValues!$D$2:$E$562,2) = 0)),"???",0))</f>
        <v>0</v>
      </c>
      <c r="L976">
        <f t="shared" si="216"/>
        <v>0</v>
      </c>
      <c r="M976">
        <f t="shared" si="217"/>
        <v>0</v>
      </c>
      <c r="N976">
        <f t="shared" si="218"/>
        <v>10</v>
      </c>
      <c r="O976">
        <f t="shared" si="219"/>
        <v>0</v>
      </c>
      <c r="P976">
        <f t="shared" si="220"/>
        <v>3</v>
      </c>
      <c r="Q976">
        <f t="shared" si="221"/>
        <v>0</v>
      </c>
      <c r="R976" t="str">
        <f t="shared" si="222"/>
        <v>00000011</v>
      </c>
      <c r="S976">
        <f t="shared" si="223"/>
        <v>1</v>
      </c>
    </row>
    <row r="977" spans="1:19" x14ac:dyDescent="0.25">
      <c r="A977" t="s">
        <v>609</v>
      </c>
      <c r="B977" s="5" t="str">
        <f>VLOOKUP(I977,KeyValues!$J$2:$K$1401,2)</f>
        <v>Pichu Hair</v>
      </c>
      <c r="C977">
        <f t="shared" si="210"/>
        <v>2500</v>
      </c>
      <c r="D977">
        <f t="shared" si="211"/>
        <v>125</v>
      </c>
      <c r="E977">
        <f t="shared" si="212"/>
        <v>15</v>
      </c>
      <c r="F977" s="7" t="str">
        <f>VLOOKUP(E977,KeyValues!$A$2:$B626,2)</f>
        <v>Specific Items</v>
      </c>
      <c r="G977">
        <f t="shared" si="213"/>
        <v>33</v>
      </c>
      <c r="H977" s="7" t="str">
        <f>VLOOKUP($G977,KeyValues!$S$2:$T$64,2)</f>
        <v>Hair</v>
      </c>
      <c r="I977">
        <f t="shared" si="214"/>
        <v>610</v>
      </c>
      <c r="J977">
        <f t="shared" si="215"/>
        <v>0</v>
      </c>
      <c r="K977" s="8">
        <f>IF(OR($E977=9,$E977=5),VLOOKUP(J977,KeyValues!$D$2:$E$562,2),IF(AND($E977=14,NOT(VLOOKUP(J977,KeyValues!$D$2:$E$562,2) = 0)),"???",0))</f>
        <v>0</v>
      </c>
      <c r="L977">
        <f t="shared" si="216"/>
        <v>0</v>
      </c>
      <c r="M977">
        <f t="shared" si="217"/>
        <v>0</v>
      </c>
      <c r="N977">
        <f t="shared" si="218"/>
        <v>1</v>
      </c>
      <c r="O977">
        <f t="shared" si="219"/>
        <v>0</v>
      </c>
      <c r="P977">
        <f t="shared" si="220"/>
        <v>3</v>
      </c>
      <c r="Q977">
        <f t="shared" si="221"/>
        <v>0</v>
      </c>
      <c r="R977" t="str">
        <f t="shared" si="222"/>
        <v>00000011</v>
      </c>
      <c r="S977">
        <f t="shared" si="223"/>
        <v>1</v>
      </c>
    </row>
    <row r="978" spans="1:19" x14ac:dyDescent="0.25">
      <c r="A978" t="s">
        <v>613</v>
      </c>
      <c r="B978" s="5" t="str">
        <f>VLOOKUP(I978,KeyValues!$J$2:$K$1401,2)</f>
        <v>Pikachu Hair</v>
      </c>
      <c r="C978">
        <f t="shared" si="210"/>
        <v>2500</v>
      </c>
      <c r="D978">
        <f t="shared" si="211"/>
        <v>125</v>
      </c>
      <c r="E978">
        <f t="shared" si="212"/>
        <v>15</v>
      </c>
      <c r="F978" s="7" t="str">
        <f>VLOOKUP(E978,KeyValues!$A$2:$B630,2)</f>
        <v>Specific Items</v>
      </c>
      <c r="G978">
        <f t="shared" si="213"/>
        <v>33</v>
      </c>
      <c r="H978" s="7" t="str">
        <f>VLOOKUP($G978,KeyValues!$S$2:$T$64,2)</f>
        <v>Hair</v>
      </c>
      <c r="I978">
        <f t="shared" si="214"/>
        <v>614</v>
      </c>
      <c r="J978">
        <f t="shared" si="215"/>
        <v>0</v>
      </c>
      <c r="K978" s="8">
        <f>IF(OR($E978=9,$E978=5),VLOOKUP(J978,KeyValues!$D$2:$E$562,2),IF(AND($E978=14,NOT(VLOOKUP(J978,KeyValues!$D$2:$E$562,2) = 0)),"???",0))</f>
        <v>0</v>
      </c>
      <c r="L978">
        <f t="shared" si="216"/>
        <v>0</v>
      </c>
      <c r="M978">
        <f t="shared" si="217"/>
        <v>0</v>
      </c>
      <c r="N978">
        <f t="shared" si="218"/>
        <v>1</v>
      </c>
      <c r="O978">
        <f t="shared" si="219"/>
        <v>0</v>
      </c>
      <c r="P978">
        <f t="shared" si="220"/>
        <v>3</v>
      </c>
      <c r="Q978">
        <f t="shared" si="221"/>
        <v>0</v>
      </c>
      <c r="R978" t="str">
        <f t="shared" si="222"/>
        <v>00000011</v>
      </c>
      <c r="S978">
        <f t="shared" si="223"/>
        <v>1</v>
      </c>
    </row>
    <row r="979" spans="1:19" x14ac:dyDescent="0.25">
      <c r="A979" t="s">
        <v>617</v>
      </c>
      <c r="B979" s="5" t="str">
        <f>VLOOKUP(I979,KeyValues!$J$2:$K$1401,2)</f>
        <v>Raichu Hair</v>
      </c>
      <c r="C979">
        <f t="shared" si="210"/>
        <v>2500</v>
      </c>
      <c r="D979">
        <f t="shared" si="211"/>
        <v>125</v>
      </c>
      <c r="E979">
        <f t="shared" si="212"/>
        <v>15</v>
      </c>
      <c r="F979" s="7" t="str">
        <f>VLOOKUP(E979,KeyValues!$A$2:$B634,2)</f>
        <v>Specific Items</v>
      </c>
      <c r="G979">
        <f t="shared" si="213"/>
        <v>33</v>
      </c>
      <c r="H979" s="7" t="str">
        <f>VLOOKUP($G979,KeyValues!$S$2:$T$64,2)</f>
        <v>Hair</v>
      </c>
      <c r="I979">
        <f t="shared" si="214"/>
        <v>618</v>
      </c>
      <c r="J979">
        <f t="shared" si="215"/>
        <v>0</v>
      </c>
      <c r="K979" s="8">
        <f>IF(OR($E979=9,$E979=5),VLOOKUP(J979,KeyValues!$D$2:$E$562,2),IF(AND($E979=14,NOT(VLOOKUP(J979,KeyValues!$D$2:$E$562,2) = 0)),"???",0))</f>
        <v>0</v>
      </c>
      <c r="L979">
        <f t="shared" si="216"/>
        <v>0</v>
      </c>
      <c r="M979">
        <f t="shared" si="217"/>
        <v>0</v>
      </c>
      <c r="N979">
        <f t="shared" si="218"/>
        <v>1</v>
      </c>
      <c r="O979">
        <f t="shared" si="219"/>
        <v>0</v>
      </c>
      <c r="P979">
        <f t="shared" si="220"/>
        <v>3</v>
      </c>
      <c r="Q979">
        <f t="shared" si="221"/>
        <v>0</v>
      </c>
      <c r="R979" t="str">
        <f t="shared" si="222"/>
        <v>00000011</v>
      </c>
      <c r="S979">
        <f t="shared" si="223"/>
        <v>1</v>
      </c>
    </row>
    <row r="980" spans="1:19" x14ac:dyDescent="0.25">
      <c r="A980" t="s">
        <v>641</v>
      </c>
      <c r="B980" s="5" t="str">
        <f>VLOOKUP(I980,KeyValues!$J$2:$K$1401,2)</f>
        <v>Cynda-Hair</v>
      </c>
      <c r="C980">
        <f t="shared" si="210"/>
        <v>2500</v>
      </c>
      <c r="D980">
        <f t="shared" si="211"/>
        <v>125</v>
      </c>
      <c r="E980">
        <f t="shared" si="212"/>
        <v>15</v>
      </c>
      <c r="F980" s="7" t="str">
        <f>VLOOKUP(E980,KeyValues!$A$2:$B658,2)</f>
        <v>Specific Items</v>
      </c>
      <c r="G980">
        <f t="shared" si="213"/>
        <v>33</v>
      </c>
      <c r="H980" s="7" t="str">
        <f>VLOOKUP($G980,KeyValues!$S$2:$T$64,2)</f>
        <v>Hair</v>
      </c>
      <c r="I980">
        <f t="shared" si="214"/>
        <v>642</v>
      </c>
      <c r="J980">
        <f t="shared" si="215"/>
        <v>0</v>
      </c>
      <c r="K980" s="8">
        <f>IF(OR($E980=9,$E980=5),VLOOKUP(J980,KeyValues!$D$2:$E$562,2),IF(AND($E980=14,NOT(VLOOKUP(J980,KeyValues!$D$2:$E$562,2) = 0)),"???",0))</f>
        <v>0</v>
      </c>
      <c r="L980">
        <f t="shared" si="216"/>
        <v>0</v>
      </c>
      <c r="M980">
        <f t="shared" si="217"/>
        <v>0</v>
      </c>
      <c r="N980">
        <f t="shared" si="218"/>
        <v>1</v>
      </c>
      <c r="O980">
        <f t="shared" si="219"/>
        <v>0</v>
      </c>
      <c r="P980">
        <f t="shared" si="220"/>
        <v>3</v>
      </c>
      <c r="Q980">
        <f t="shared" si="221"/>
        <v>0</v>
      </c>
      <c r="R980" t="str">
        <f t="shared" si="222"/>
        <v>00000011</v>
      </c>
      <c r="S980">
        <f t="shared" si="223"/>
        <v>1</v>
      </c>
    </row>
    <row r="981" spans="1:19" x14ac:dyDescent="0.25">
      <c r="A981" t="s">
        <v>645</v>
      </c>
      <c r="B981" s="5" t="str">
        <f>VLOOKUP(I981,KeyValues!$J$2:$K$1401,2)</f>
        <v>Quila-Hair</v>
      </c>
      <c r="C981">
        <f t="shared" si="210"/>
        <v>2500</v>
      </c>
      <c r="D981">
        <f t="shared" si="211"/>
        <v>125</v>
      </c>
      <c r="E981">
        <f t="shared" si="212"/>
        <v>15</v>
      </c>
      <c r="F981" s="7" t="str">
        <f>VLOOKUP(E981,KeyValues!$A$2:$B662,2)</f>
        <v>Specific Items</v>
      </c>
      <c r="G981">
        <f t="shared" si="213"/>
        <v>33</v>
      </c>
      <c r="H981" s="7" t="str">
        <f>VLOOKUP($G981,KeyValues!$S$2:$T$64,2)</f>
        <v>Hair</v>
      </c>
      <c r="I981">
        <f t="shared" si="214"/>
        <v>646</v>
      </c>
      <c r="J981">
        <f t="shared" si="215"/>
        <v>0</v>
      </c>
      <c r="K981" s="8">
        <f>IF(OR($E981=9,$E981=5),VLOOKUP(J981,KeyValues!$D$2:$E$562,2),IF(AND($E981=14,NOT(VLOOKUP(J981,KeyValues!$D$2:$E$562,2) = 0)),"???",0))</f>
        <v>0</v>
      </c>
      <c r="L981">
        <f t="shared" si="216"/>
        <v>0</v>
      </c>
      <c r="M981">
        <f t="shared" si="217"/>
        <v>0</v>
      </c>
      <c r="N981">
        <f t="shared" si="218"/>
        <v>1</v>
      </c>
      <c r="O981">
        <f t="shared" si="219"/>
        <v>0</v>
      </c>
      <c r="P981">
        <f t="shared" si="220"/>
        <v>3</v>
      </c>
      <c r="Q981">
        <f t="shared" si="221"/>
        <v>0</v>
      </c>
      <c r="R981" t="str">
        <f t="shared" si="222"/>
        <v>00000011</v>
      </c>
      <c r="S981">
        <f t="shared" si="223"/>
        <v>1</v>
      </c>
    </row>
    <row r="982" spans="1:19" x14ac:dyDescent="0.25">
      <c r="A982" t="s">
        <v>677</v>
      </c>
      <c r="B982" s="5" t="str">
        <f>VLOOKUP(I982,KeyValues!$J$2:$K$1401,2)</f>
        <v>Torchic Hair</v>
      </c>
      <c r="C982">
        <f t="shared" si="210"/>
        <v>2500</v>
      </c>
      <c r="D982">
        <f t="shared" si="211"/>
        <v>125</v>
      </c>
      <c r="E982">
        <f t="shared" si="212"/>
        <v>15</v>
      </c>
      <c r="F982" s="7" t="str">
        <f>VLOOKUP(E982,KeyValues!$A$2:$B694,2)</f>
        <v>Specific Items</v>
      </c>
      <c r="G982">
        <f t="shared" si="213"/>
        <v>33</v>
      </c>
      <c r="H982" s="7" t="str">
        <f>VLOOKUP($G982,KeyValues!$S$2:$T$64,2)</f>
        <v>Hair</v>
      </c>
      <c r="I982">
        <f t="shared" si="214"/>
        <v>678</v>
      </c>
      <c r="J982">
        <f t="shared" si="215"/>
        <v>0</v>
      </c>
      <c r="K982" s="8">
        <f>IF(OR($E982=9,$E982=5),VLOOKUP(J982,KeyValues!$D$2:$E$562,2),IF(AND($E982=14,NOT(VLOOKUP(J982,KeyValues!$D$2:$E$562,2) = 0)),"???",0))</f>
        <v>0</v>
      </c>
      <c r="L982">
        <f t="shared" si="216"/>
        <v>0</v>
      </c>
      <c r="M982">
        <f t="shared" si="217"/>
        <v>0</v>
      </c>
      <c r="N982">
        <f t="shared" si="218"/>
        <v>1</v>
      </c>
      <c r="O982">
        <f t="shared" si="219"/>
        <v>0</v>
      </c>
      <c r="P982">
        <f t="shared" si="220"/>
        <v>3</v>
      </c>
      <c r="Q982">
        <f t="shared" si="221"/>
        <v>0</v>
      </c>
      <c r="R982" t="str">
        <f t="shared" si="222"/>
        <v>00000011</v>
      </c>
      <c r="S982">
        <f t="shared" si="223"/>
        <v>1</v>
      </c>
    </row>
    <row r="983" spans="1:19" x14ac:dyDescent="0.25">
      <c r="A983" t="s">
        <v>705</v>
      </c>
      <c r="B983" s="5" t="str">
        <f>VLOOKUP(I983,KeyValues!$J$2:$K$1401,2)</f>
        <v>Delcat-Hair</v>
      </c>
      <c r="C983">
        <f t="shared" si="210"/>
        <v>2500</v>
      </c>
      <c r="D983">
        <f t="shared" si="211"/>
        <v>125</v>
      </c>
      <c r="E983">
        <f t="shared" si="212"/>
        <v>15</v>
      </c>
      <c r="F983" s="7" t="str">
        <f>VLOOKUP(E983,KeyValues!$A$2:$B722,2)</f>
        <v>Specific Items</v>
      </c>
      <c r="G983">
        <f t="shared" si="213"/>
        <v>33</v>
      </c>
      <c r="H983" s="7" t="str">
        <f>VLOOKUP($G983,KeyValues!$S$2:$T$64,2)</f>
        <v>Hair</v>
      </c>
      <c r="I983">
        <f t="shared" si="214"/>
        <v>706</v>
      </c>
      <c r="J983">
        <f t="shared" si="215"/>
        <v>0</v>
      </c>
      <c r="K983" s="8">
        <f>IF(OR($E983=9,$E983=5),VLOOKUP(J983,KeyValues!$D$2:$E$562,2),IF(AND($E983=14,NOT(VLOOKUP(J983,KeyValues!$D$2:$E$562,2) = 0)),"???",0))</f>
        <v>0</v>
      </c>
      <c r="L983">
        <f t="shared" si="216"/>
        <v>0</v>
      </c>
      <c r="M983">
        <f t="shared" si="217"/>
        <v>0</v>
      </c>
      <c r="N983">
        <f t="shared" si="218"/>
        <v>1</v>
      </c>
      <c r="O983">
        <f t="shared" si="219"/>
        <v>0</v>
      </c>
      <c r="P983">
        <f t="shared" si="220"/>
        <v>3</v>
      </c>
      <c r="Q983">
        <f t="shared" si="221"/>
        <v>0</v>
      </c>
      <c r="R983" t="str">
        <f t="shared" si="222"/>
        <v>00000011</v>
      </c>
      <c r="S983">
        <f t="shared" si="223"/>
        <v>1</v>
      </c>
    </row>
    <row r="984" spans="1:19" x14ac:dyDescent="0.25">
      <c r="A984" t="s">
        <v>721</v>
      </c>
      <c r="B984" s="5" t="str">
        <f>VLOOKUP(I984,KeyValues!$J$2:$K$1401,2)</f>
        <v>Chim-Hair</v>
      </c>
      <c r="C984">
        <f t="shared" si="210"/>
        <v>2500</v>
      </c>
      <c r="D984">
        <f t="shared" si="211"/>
        <v>125</v>
      </c>
      <c r="E984">
        <f t="shared" si="212"/>
        <v>15</v>
      </c>
      <c r="F984" s="7" t="str">
        <f>VLOOKUP(E984,KeyValues!$A$2:$B738,2)</f>
        <v>Specific Items</v>
      </c>
      <c r="G984">
        <f t="shared" si="213"/>
        <v>33</v>
      </c>
      <c r="H984" s="7" t="str">
        <f>VLOOKUP($G984,KeyValues!$S$2:$T$64,2)</f>
        <v>Hair</v>
      </c>
      <c r="I984">
        <f t="shared" si="214"/>
        <v>722</v>
      </c>
      <c r="J984">
        <f t="shared" si="215"/>
        <v>0</v>
      </c>
      <c r="K984" s="8">
        <f>IF(OR($E984=9,$E984=5),VLOOKUP(J984,KeyValues!$D$2:$E$562,2),IF(AND($E984=14,NOT(VLOOKUP(J984,KeyValues!$D$2:$E$562,2) = 0)),"???",0))</f>
        <v>0</v>
      </c>
      <c r="L984">
        <f t="shared" si="216"/>
        <v>0</v>
      </c>
      <c r="M984">
        <f t="shared" si="217"/>
        <v>0</v>
      </c>
      <c r="N984">
        <f t="shared" si="218"/>
        <v>1</v>
      </c>
      <c r="O984">
        <f t="shared" si="219"/>
        <v>0</v>
      </c>
      <c r="P984">
        <f t="shared" si="220"/>
        <v>3</v>
      </c>
      <c r="Q984">
        <f t="shared" si="221"/>
        <v>0</v>
      </c>
      <c r="R984" t="str">
        <f t="shared" si="222"/>
        <v>00000011</v>
      </c>
      <c r="S984">
        <f t="shared" si="223"/>
        <v>1</v>
      </c>
    </row>
    <row r="985" spans="1:19" x14ac:dyDescent="0.25">
      <c r="A985" t="s">
        <v>725</v>
      </c>
      <c r="B985" s="5" t="str">
        <f>VLOOKUP(I985,KeyValues!$J$2:$K$1401,2)</f>
        <v>Monfer-Hair</v>
      </c>
      <c r="C985">
        <f t="shared" si="210"/>
        <v>2500</v>
      </c>
      <c r="D985">
        <f t="shared" si="211"/>
        <v>125</v>
      </c>
      <c r="E985">
        <f t="shared" si="212"/>
        <v>15</v>
      </c>
      <c r="F985" s="7" t="str">
        <f>VLOOKUP(E985,KeyValues!$A$2:$B742,2)</f>
        <v>Specific Items</v>
      </c>
      <c r="G985">
        <f t="shared" si="213"/>
        <v>33</v>
      </c>
      <c r="H985" s="7" t="str">
        <f>VLOOKUP($G985,KeyValues!$S$2:$T$64,2)</f>
        <v>Hair</v>
      </c>
      <c r="I985">
        <f t="shared" si="214"/>
        <v>726</v>
      </c>
      <c r="J985">
        <f t="shared" si="215"/>
        <v>0</v>
      </c>
      <c r="K985" s="8">
        <f>IF(OR($E985=9,$E985=5),VLOOKUP(J985,KeyValues!$D$2:$E$562,2),IF(AND($E985=14,NOT(VLOOKUP(J985,KeyValues!$D$2:$E$562,2) = 0)),"???",0))</f>
        <v>0</v>
      </c>
      <c r="L985">
        <f t="shared" si="216"/>
        <v>0</v>
      </c>
      <c r="M985">
        <f t="shared" si="217"/>
        <v>0</v>
      </c>
      <c r="N985">
        <f t="shared" si="218"/>
        <v>1</v>
      </c>
      <c r="O985">
        <f t="shared" si="219"/>
        <v>0</v>
      </c>
      <c r="P985">
        <f t="shared" si="220"/>
        <v>3</v>
      </c>
      <c r="Q985">
        <f t="shared" si="221"/>
        <v>0</v>
      </c>
      <c r="R985" t="str">
        <f t="shared" si="222"/>
        <v>00000011</v>
      </c>
      <c r="S985">
        <f t="shared" si="223"/>
        <v>1</v>
      </c>
    </row>
    <row r="986" spans="1:19" x14ac:dyDescent="0.25">
      <c r="A986" t="s">
        <v>729</v>
      </c>
      <c r="B986" s="5" t="str">
        <f>VLOOKUP(I986,KeyValues!$J$2:$K$1401,2)</f>
        <v>Infern-Hair</v>
      </c>
      <c r="C986">
        <f t="shared" si="210"/>
        <v>2500</v>
      </c>
      <c r="D986">
        <f t="shared" si="211"/>
        <v>125</v>
      </c>
      <c r="E986">
        <f t="shared" si="212"/>
        <v>15</v>
      </c>
      <c r="F986" s="7" t="str">
        <f>VLOOKUP(E986,KeyValues!$A$2:$B746,2)</f>
        <v>Specific Items</v>
      </c>
      <c r="G986">
        <f t="shared" si="213"/>
        <v>33</v>
      </c>
      <c r="H986" s="7" t="str">
        <f>VLOOKUP($G986,KeyValues!$S$2:$T$64,2)</f>
        <v>Hair</v>
      </c>
      <c r="I986">
        <f t="shared" si="214"/>
        <v>730</v>
      </c>
      <c r="J986">
        <f t="shared" si="215"/>
        <v>0</v>
      </c>
      <c r="K986" s="8">
        <f>IF(OR($E986=9,$E986=5),VLOOKUP(J986,KeyValues!$D$2:$E$562,2),IF(AND($E986=14,NOT(VLOOKUP(J986,KeyValues!$D$2:$E$562,2) = 0)),"???",0))</f>
        <v>0</v>
      </c>
      <c r="L986">
        <f t="shared" si="216"/>
        <v>0</v>
      </c>
      <c r="M986">
        <f t="shared" si="217"/>
        <v>0</v>
      </c>
      <c r="N986">
        <f t="shared" si="218"/>
        <v>1</v>
      </c>
      <c r="O986">
        <f t="shared" si="219"/>
        <v>0</v>
      </c>
      <c r="P986">
        <f t="shared" si="220"/>
        <v>3</v>
      </c>
      <c r="Q986">
        <f t="shared" si="221"/>
        <v>0</v>
      </c>
      <c r="R986" t="str">
        <f t="shared" si="222"/>
        <v>00000011</v>
      </c>
      <c r="S986">
        <f t="shared" si="223"/>
        <v>1</v>
      </c>
    </row>
    <row r="987" spans="1:19" x14ac:dyDescent="0.25">
      <c r="A987" t="s">
        <v>789</v>
      </c>
      <c r="B987" s="5" t="str">
        <f>VLOOKUP(I987,KeyValues!$J$2:$K$1401,2)</f>
        <v>Wiggly-Hair</v>
      </c>
      <c r="C987">
        <f t="shared" si="210"/>
        <v>2500</v>
      </c>
      <c r="D987">
        <f t="shared" si="211"/>
        <v>125</v>
      </c>
      <c r="E987">
        <f t="shared" si="212"/>
        <v>15</v>
      </c>
      <c r="F987" s="7" t="str">
        <f>VLOOKUP(E987,KeyValues!$A$2:$B806,2)</f>
        <v>Specific Items</v>
      </c>
      <c r="G987">
        <f t="shared" si="213"/>
        <v>33</v>
      </c>
      <c r="H987" s="7" t="str">
        <f>VLOOKUP($G987,KeyValues!$S$2:$T$64,2)</f>
        <v>Hair</v>
      </c>
      <c r="I987">
        <f t="shared" si="214"/>
        <v>790</v>
      </c>
      <c r="J987">
        <f t="shared" si="215"/>
        <v>0</v>
      </c>
      <c r="K987" s="8">
        <f>IF(OR($E987=9,$E987=5),VLOOKUP(J987,KeyValues!$D$2:$E$562,2),IF(AND($E987=14,NOT(VLOOKUP(J987,KeyValues!$D$2:$E$562,2) = 0)),"???",0))</f>
        <v>0</v>
      </c>
      <c r="L987">
        <f t="shared" si="216"/>
        <v>0</v>
      </c>
      <c r="M987">
        <f t="shared" si="217"/>
        <v>0</v>
      </c>
      <c r="N987">
        <f t="shared" si="218"/>
        <v>1</v>
      </c>
      <c r="O987">
        <f t="shared" si="219"/>
        <v>0</v>
      </c>
      <c r="P987">
        <f t="shared" si="220"/>
        <v>3</v>
      </c>
      <c r="Q987">
        <f t="shared" si="221"/>
        <v>0</v>
      </c>
      <c r="R987" t="str">
        <f t="shared" si="222"/>
        <v>00000011</v>
      </c>
      <c r="S987">
        <f t="shared" si="223"/>
        <v>1</v>
      </c>
    </row>
    <row r="988" spans="1:19" x14ac:dyDescent="0.25">
      <c r="A988" t="s">
        <v>457</v>
      </c>
      <c r="B988" s="5" t="str">
        <f>VLOOKUP(I988,KeyValues!$J$2:$K$1401,2)</f>
        <v>Fluff Dust</v>
      </c>
      <c r="C988">
        <f t="shared" si="210"/>
        <v>2000</v>
      </c>
      <c r="D988">
        <f t="shared" si="211"/>
        <v>100</v>
      </c>
      <c r="E988">
        <f t="shared" si="212"/>
        <v>15</v>
      </c>
      <c r="F988" s="7" t="str">
        <f>VLOOKUP(E988,KeyValues!$A$2:$B474,2)</f>
        <v>Specific Items</v>
      </c>
      <c r="G988">
        <f t="shared" si="213"/>
        <v>34</v>
      </c>
      <c r="H988" s="7" t="str">
        <f>VLOOKUP($G988,KeyValues!$S$2:$T$64,2)</f>
        <v>Opaque Bottle</v>
      </c>
      <c r="I988">
        <f t="shared" si="214"/>
        <v>458</v>
      </c>
      <c r="J988">
        <f t="shared" si="215"/>
        <v>0</v>
      </c>
      <c r="K988" s="8">
        <f>IF(OR($E988=9,$E988=5),VLOOKUP(J988,KeyValues!$D$2:$E$562,2),IF(AND($E988=14,NOT(VLOOKUP(J988,KeyValues!$D$2:$E$562,2) = 0)),"???",0))</f>
        <v>0</v>
      </c>
      <c r="L988">
        <f t="shared" si="216"/>
        <v>0</v>
      </c>
      <c r="M988">
        <f t="shared" si="217"/>
        <v>0</v>
      </c>
      <c r="N988">
        <f t="shared" si="218"/>
        <v>7</v>
      </c>
      <c r="O988">
        <f t="shared" si="219"/>
        <v>0</v>
      </c>
      <c r="P988">
        <f t="shared" si="220"/>
        <v>3</v>
      </c>
      <c r="Q988">
        <f t="shared" si="221"/>
        <v>0</v>
      </c>
      <c r="R988" t="str">
        <f t="shared" si="222"/>
        <v>00000011</v>
      </c>
      <c r="S988">
        <f t="shared" si="223"/>
        <v>1</v>
      </c>
    </row>
    <row r="989" spans="1:19" x14ac:dyDescent="0.25">
      <c r="A989" t="s">
        <v>464</v>
      </c>
      <c r="B989" s="5" t="str">
        <f>VLOOKUP(I989,KeyValues!$J$2:$K$1401,2)</f>
        <v>Laugh Dust</v>
      </c>
      <c r="C989">
        <f t="shared" si="210"/>
        <v>2000</v>
      </c>
      <c r="D989">
        <f t="shared" si="211"/>
        <v>100</v>
      </c>
      <c r="E989">
        <f t="shared" si="212"/>
        <v>15</v>
      </c>
      <c r="F989" s="7" t="str">
        <f>VLOOKUP(E989,KeyValues!$A$2:$B481,2)</f>
        <v>Specific Items</v>
      </c>
      <c r="G989">
        <f t="shared" si="213"/>
        <v>34</v>
      </c>
      <c r="H989" s="7" t="str">
        <f>VLOOKUP($G989,KeyValues!$S$2:$T$64,2)</f>
        <v>Opaque Bottle</v>
      </c>
      <c r="I989">
        <f t="shared" si="214"/>
        <v>465</v>
      </c>
      <c r="J989">
        <f t="shared" si="215"/>
        <v>0</v>
      </c>
      <c r="K989" s="8">
        <f>IF(OR($E989=9,$E989=5),VLOOKUP(J989,KeyValues!$D$2:$E$562,2),IF(AND($E989=14,NOT(VLOOKUP(J989,KeyValues!$D$2:$E$562,2) = 0)),"???",0))</f>
        <v>0</v>
      </c>
      <c r="L989">
        <f t="shared" si="216"/>
        <v>0</v>
      </c>
      <c r="M989">
        <f t="shared" si="217"/>
        <v>0</v>
      </c>
      <c r="N989">
        <f t="shared" si="218"/>
        <v>7</v>
      </c>
      <c r="O989">
        <f t="shared" si="219"/>
        <v>0</v>
      </c>
      <c r="P989">
        <f t="shared" si="220"/>
        <v>3</v>
      </c>
      <c r="Q989">
        <f t="shared" si="221"/>
        <v>0</v>
      </c>
      <c r="R989" t="str">
        <f t="shared" si="222"/>
        <v>00000011</v>
      </c>
      <c r="S989">
        <f t="shared" si="223"/>
        <v>1</v>
      </c>
    </row>
    <row r="990" spans="1:19" x14ac:dyDescent="0.25">
      <c r="A990" t="s">
        <v>468</v>
      </c>
      <c r="B990" s="5" t="str">
        <f>VLOOKUP(I990,KeyValues!$J$2:$K$1401,2)</f>
        <v>Brave Dust</v>
      </c>
      <c r="C990">
        <f t="shared" si="210"/>
        <v>2000</v>
      </c>
      <c r="D990">
        <f t="shared" si="211"/>
        <v>100</v>
      </c>
      <c r="E990">
        <f t="shared" si="212"/>
        <v>15</v>
      </c>
      <c r="F990" s="7" t="str">
        <f>VLOOKUP(E990,KeyValues!$A$2:$B485,2)</f>
        <v>Specific Items</v>
      </c>
      <c r="G990">
        <f t="shared" si="213"/>
        <v>34</v>
      </c>
      <c r="H990" s="7" t="str">
        <f>VLOOKUP($G990,KeyValues!$S$2:$T$64,2)</f>
        <v>Opaque Bottle</v>
      </c>
      <c r="I990">
        <f t="shared" si="214"/>
        <v>469</v>
      </c>
      <c r="J990">
        <f t="shared" si="215"/>
        <v>0</v>
      </c>
      <c r="K990" s="8">
        <f>IF(OR($E990=9,$E990=5),VLOOKUP(J990,KeyValues!$D$2:$E$562,2),IF(AND($E990=14,NOT(VLOOKUP(J990,KeyValues!$D$2:$E$562,2) = 0)),"???",0))</f>
        <v>0</v>
      </c>
      <c r="L990">
        <f t="shared" si="216"/>
        <v>0</v>
      </c>
      <c r="M990">
        <f t="shared" si="217"/>
        <v>0</v>
      </c>
      <c r="N990">
        <f t="shared" si="218"/>
        <v>7</v>
      </c>
      <c r="O990">
        <f t="shared" si="219"/>
        <v>0</v>
      </c>
      <c r="P990">
        <f t="shared" si="220"/>
        <v>3</v>
      </c>
      <c r="Q990">
        <f t="shared" si="221"/>
        <v>0</v>
      </c>
      <c r="R990" t="str">
        <f t="shared" si="222"/>
        <v>00000011</v>
      </c>
      <c r="S990">
        <f t="shared" si="223"/>
        <v>1</v>
      </c>
    </row>
    <row r="991" spans="1:19" x14ac:dyDescent="0.25">
      <c r="A991" t="s">
        <v>506</v>
      </c>
      <c r="B991" s="5" t="str">
        <f>VLOOKUP(I991,KeyValues!$J$2:$K$1401,2)</f>
        <v>Normal Dust</v>
      </c>
      <c r="C991">
        <f t="shared" si="210"/>
        <v>5000</v>
      </c>
      <c r="D991">
        <f t="shared" si="211"/>
        <v>150</v>
      </c>
      <c r="E991">
        <f t="shared" si="212"/>
        <v>15</v>
      </c>
      <c r="F991" s="7" t="str">
        <f>VLOOKUP(E991,KeyValues!$A$2:$B523,2)</f>
        <v>Specific Items</v>
      </c>
      <c r="G991">
        <f t="shared" si="213"/>
        <v>34</v>
      </c>
      <c r="H991" s="7" t="str">
        <f>VLOOKUP($G991,KeyValues!$S$2:$T$64,2)</f>
        <v>Opaque Bottle</v>
      </c>
      <c r="I991">
        <f t="shared" si="214"/>
        <v>507</v>
      </c>
      <c r="J991">
        <f t="shared" si="215"/>
        <v>0</v>
      </c>
      <c r="K991" s="8">
        <f>IF(OR($E991=9,$E991=5),VLOOKUP(J991,KeyValues!$D$2:$E$562,2),IF(AND($E991=14,NOT(VLOOKUP(J991,KeyValues!$D$2:$E$562,2) = 0)),"???",0))</f>
        <v>0</v>
      </c>
      <c r="L991">
        <f t="shared" si="216"/>
        <v>0</v>
      </c>
      <c r="M991">
        <f t="shared" si="217"/>
        <v>0</v>
      </c>
      <c r="N991">
        <f t="shared" si="218"/>
        <v>7</v>
      </c>
      <c r="O991">
        <f t="shared" si="219"/>
        <v>0</v>
      </c>
      <c r="P991">
        <f t="shared" si="220"/>
        <v>3</v>
      </c>
      <c r="Q991">
        <f t="shared" si="221"/>
        <v>0</v>
      </c>
      <c r="R991" t="str">
        <f t="shared" si="222"/>
        <v>00000011</v>
      </c>
      <c r="S991">
        <f t="shared" si="223"/>
        <v>1</v>
      </c>
    </row>
    <row r="992" spans="1:19" x14ac:dyDescent="0.25">
      <c r="A992" t="s">
        <v>510</v>
      </c>
      <c r="B992" s="5" t="str">
        <f>VLOOKUP(I992,KeyValues!$J$2:$K$1401,2)</f>
        <v>Fire Dust</v>
      </c>
      <c r="C992">
        <f t="shared" si="210"/>
        <v>9500</v>
      </c>
      <c r="D992">
        <f t="shared" si="211"/>
        <v>350</v>
      </c>
      <c r="E992">
        <f t="shared" si="212"/>
        <v>15</v>
      </c>
      <c r="F992" s="7" t="str">
        <f>VLOOKUP(E992,KeyValues!$A$2:$B527,2)</f>
        <v>Specific Items</v>
      </c>
      <c r="G992">
        <f t="shared" si="213"/>
        <v>34</v>
      </c>
      <c r="H992" s="7" t="str">
        <f>VLOOKUP($G992,KeyValues!$S$2:$T$64,2)</f>
        <v>Opaque Bottle</v>
      </c>
      <c r="I992">
        <f t="shared" si="214"/>
        <v>511</v>
      </c>
      <c r="J992">
        <f t="shared" si="215"/>
        <v>0</v>
      </c>
      <c r="K992" s="8">
        <f>IF(OR($E992=9,$E992=5),VLOOKUP(J992,KeyValues!$D$2:$E$562,2),IF(AND($E992=14,NOT(VLOOKUP(J992,KeyValues!$D$2:$E$562,2) = 0)),"???",0))</f>
        <v>0</v>
      </c>
      <c r="L992">
        <f t="shared" si="216"/>
        <v>0</v>
      </c>
      <c r="M992">
        <f t="shared" si="217"/>
        <v>0</v>
      </c>
      <c r="N992">
        <f t="shared" si="218"/>
        <v>7</v>
      </c>
      <c r="O992">
        <f t="shared" si="219"/>
        <v>0</v>
      </c>
      <c r="P992">
        <f t="shared" si="220"/>
        <v>3</v>
      </c>
      <c r="Q992">
        <f t="shared" si="221"/>
        <v>0</v>
      </c>
      <c r="R992" t="str">
        <f t="shared" si="222"/>
        <v>00000011</v>
      </c>
      <c r="S992">
        <f t="shared" si="223"/>
        <v>1</v>
      </c>
    </row>
    <row r="993" spans="1:19" x14ac:dyDescent="0.25">
      <c r="A993" t="s">
        <v>514</v>
      </c>
      <c r="B993" s="5" t="str">
        <f>VLOOKUP(I993,KeyValues!$J$2:$K$1401,2)</f>
        <v>Water Dust</v>
      </c>
      <c r="C993">
        <f t="shared" si="210"/>
        <v>9500</v>
      </c>
      <c r="D993">
        <f t="shared" si="211"/>
        <v>350</v>
      </c>
      <c r="E993">
        <f t="shared" si="212"/>
        <v>15</v>
      </c>
      <c r="F993" s="7" t="str">
        <f>VLOOKUP(E993,KeyValues!$A$2:$B531,2)</f>
        <v>Specific Items</v>
      </c>
      <c r="G993">
        <f t="shared" si="213"/>
        <v>34</v>
      </c>
      <c r="H993" s="7" t="str">
        <f>VLOOKUP($G993,KeyValues!$S$2:$T$64,2)</f>
        <v>Opaque Bottle</v>
      </c>
      <c r="I993">
        <f t="shared" si="214"/>
        <v>515</v>
      </c>
      <c r="J993">
        <f t="shared" si="215"/>
        <v>0</v>
      </c>
      <c r="K993" s="8">
        <f>IF(OR($E993=9,$E993=5),VLOOKUP(J993,KeyValues!$D$2:$E$562,2),IF(AND($E993=14,NOT(VLOOKUP(J993,KeyValues!$D$2:$E$562,2) = 0)),"???",0))</f>
        <v>0</v>
      </c>
      <c r="L993">
        <f t="shared" si="216"/>
        <v>0</v>
      </c>
      <c r="M993">
        <f t="shared" si="217"/>
        <v>0</v>
      </c>
      <c r="N993">
        <f t="shared" si="218"/>
        <v>7</v>
      </c>
      <c r="O993">
        <f t="shared" si="219"/>
        <v>0</v>
      </c>
      <c r="P993">
        <f t="shared" si="220"/>
        <v>3</v>
      </c>
      <c r="Q993">
        <f t="shared" si="221"/>
        <v>0</v>
      </c>
      <c r="R993" t="str">
        <f t="shared" si="222"/>
        <v>00000011</v>
      </c>
      <c r="S993">
        <f t="shared" si="223"/>
        <v>1</v>
      </c>
    </row>
    <row r="994" spans="1:19" x14ac:dyDescent="0.25">
      <c r="A994" t="s">
        <v>518</v>
      </c>
      <c r="B994" s="5" t="str">
        <f>VLOOKUP(I994,KeyValues!$J$2:$K$1401,2)</f>
        <v>Grass Dust</v>
      </c>
      <c r="C994">
        <f t="shared" si="210"/>
        <v>9500</v>
      </c>
      <c r="D994">
        <f t="shared" si="211"/>
        <v>350</v>
      </c>
      <c r="E994">
        <f t="shared" si="212"/>
        <v>15</v>
      </c>
      <c r="F994" s="7" t="str">
        <f>VLOOKUP(E994,KeyValues!$A$2:$B535,2)</f>
        <v>Specific Items</v>
      </c>
      <c r="G994">
        <f t="shared" si="213"/>
        <v>34</v>
      </c>
      <c r="H994" s="7" t="str">
        <f>VLOOKUP($G994,KeyValues!$S$2:$T$64,2)</f>
        <v>Opaque Bottle</v>
      </c>
      <c r="I994">
        <f t="shared" si="214"/>
        <v>519</v>
      </c>
      <c r="J994">
        <f t="shared" si="215"/>
        <v>0</v>
      </c>
      <c r="K994" s="8">
        <f>IF(OR($E994=9,$E994=5),VLOOKUP(J994,KeyValues!$D$2:$E$562,2),IF(AND($E994=14,NOT(VLOOKUP(J994,KeyValues!$D$2:$E$562,2) = 0)),"???",0))</f>
        <v>0</v>
      </c>
      <c r="L994">
        <f t="shared" si="216"/>
        <v>0</v>
      </c>
      <c r="M994">
        <f t="shared" si="217"/>
        <v>0</v>
      </c>
      <c r="N994">
        <f t="shared" si="218"/>
        <v>7</v>
      </c>
      <c r="O994">
        <f t="shared" si="219"/>
        <v>0</v>
      </c>
      <c r="P994">
        <f t="shared" si="220"/>
        <v>3</v>
      </c>
      <c r="Q994">
        <f t="shared" si="221"/>
        <v>0</v>
      </c>
      <c r="R994" t="str">
        <f t="shared" si="222"/>
        <v>00000011</v>
      </c>
      <c r="S994">
        <f t="shared" si="223"/>
        <v>1</v>
      </c>
    </row>
    <row r="995" spans="1:19" x14ac:dyDescent="0.25">
      <c r="A995" t="s">
        <v>522</v>
      </c>
      <c r="B995" s="5" t="str">
        <f>VLOOKUP(I995,KeyValues!$J$2:$K$1401,2)</f>
        <v>Thunder Dust</v>
      </c>
      <c r="C995">
        <f t="shared" si="210"/>
        <v>9500</v>
      </c>
      <c r="D995">
        <f t="shared" si="211"/>
        <v>350</v>
      </c>
      <c r="E995">
        <f t="shared" si="212"/>
        <v>15</v>
      </c>
      <c r="F995" s="7" t="str">
        <f>VLOOKUP(E995,KeyValues!$A$2:$B539,2)</f>
        <v>Specific Items</v>
      </c>
      <c r="G995">
        <f t="shared" si="213"/>
        <v>34</v>
      </c>
      <c r="H995" s="7" t="str">
        <f>VLOOKUP($G995,KeyValues!$S$2:$T$64,2)</f>
        <v>Opaque Bottle</v>
      </c>
      <c r="I995">
        <f t="shared" si="214"/>
        <v>523</v>
      </c>
      <c r="J995">
        <f t="shared" si="215"/>
        <v>0</v>
      </c>
      <c r="K995" s="8">
        <f>IF(OR($E995=9,$E995=5),VLOOKUP(J995,KeyValues!$D$2:$E$562,2),IF(AND($E995=14,NOT(VLOOKUP(J995,KeyValues!$D$2:$E$562,2) = 0)),"???",0))</f>
        <v>0</v>
      </c>
      <c r="L995">
        <f t="shared" si="216"/>
        <v>0</v>
      </c>
      <c r="M995">
        <f t="shared" si="217"/>
        <v>0</v>
      </c>
      <c r="N995">
        <f t="shared" si="218"/>
        <v>7</v>
      </c>
      <c r="O995">
        <f t="shared" si="219"/>
        <v>0</v>
      </c>
      <c r="P995">
        <f t="shared" si="220"/>
        <v>3</v>
      </c>
      <c r="Q995">
        <f t="shared" si="221"/>
        <v>0</v>
      </c>
      <c r="R995" t="str">
        <f t="shared" si="222"/>
        <v>00000011</v>
      </c>
      <c r="S995">
        <f t="shared" si="223"/>
        <v>1</v>
      </c>
    </row>
    <row r="996" spans="1:19" x14ac:dyDescent="0.25">
      <c r="A996" t="s">
        <v>526</v>
      </c>
      <c r="B996" s="5" t="str">
        <f>VLOOKUP(I996,KeyValues!$J$2:$K$1401,2)</f>
        <v>Icy Dust</v>
      </c>
      <c r="C996">
        <f t="shared" si="210"/>
        <v>9500</v>
      </c>
      <c r="D996">
        <f t="shared" si="211"/>
        <v>350</v>
      </c>
      <c r="E996">
        <f t="shared" si="212"/>
        <v>15</v>
      </c>
      <c r="F996" s="7" t="str">
        <f>VLOOKUP(E996,KeyValues!$A$2:$B543,2)</f>
        <v>Specific Items</v>
      </c>
      <c r="G996">
        <f t="shared" si="213"/>
        <v>34</v>
      </c>
      <c r="H996" s="7" t="str">
        <f>VLOOKUP($G996,KeyValues!$S$2:$T$64,2)</f>
        <v>Opaque Bottle</v>
      </c>
      <c r="I996">
        <f t="shared" si="214"/>
        <v>527</v>
      </c>
      <c r="J996">
        <f t="shared" si="215"/>
        <v>0</v>
      </c>
      <c r="K996" s="8">
        <f>IF(OR($E996=9,$E996=5),VLOOKUP(J996,KeyValues!$D$2:$E$562,2),IF(AND($E996=14,NOT(VLOOKUP(J996,KeyValues!$D$2:$E$562,2) = 0)),"???",0))</f>
        <v>0</v>
      </c>
      <c r="L996">
        <f t="shared" si="216"/>
        <v>0</v>
      </c>
      <c r="M996">
        <f t="shared" si="217"/>
        <v>0</v>
      </c>
      <c r="N996">
        <f t="shared" si="218"/>
        <v>7</v>
      </c>
      <c r="O996">
        <f t="shared" si="219"/>
        <v>0</v>
      </c>
      <c r="P996">
        <f t="shared" si="220"/>
        <v>3</v>
      </c>
      <c r="Q996">
        <f t="shared" si="221"/>
        <v>0</v>
      </c>
      <c r="R996" t="str">
        <f t="shared" si="222"/>
        <v>00000011</v>
      </c>
      <c r="S996">
        <f t="shared" si="223"/>
        <v>1</v>
      </c>
    </row>
    <row r="997" spans="1:19" x14ac:dyDescent="0.25">
      <c r="A997" t="s">
        <v>530</v>
      </c>
      <c r="B997" s="5" t="str">
        <f>VLOOKUP(I997,KeyValues!$J$2:$K$1401,2)</f>
        <v>Courage Dust</v>
      </c>
      <c r="C997">
        <f t="shared" si="210"/>
        <v>9500</v>
      </c>
      <c r="D997">
        <f t="shared" si="211"/>
        <v>350</v>
      </c>
      <c r="E997">
        <f t="shared" si="212"/>
        <v>15</v>
      </c>
      <c r="F997" s="7" t="str">
        <f>VLOOKUP(E997,KeyValues!$A$2:$B547,2)</f>
        <v>Specific Items</v>
      </c>
      <c r="G997">
        <f t="shared" si="213"/>
        <v>34</v>
      </c>
      <c r="H997" s="7" t="str">
        <f>VLOOKUP($G997,KeyValues!$S$2:$T$64,2)</f>
        <v>Opaque Bottle</v>
      </c>
      <c r="I997">
        <f t="shared" si="214"/>
        <v>531</v>
      </c>
      <c r="J997">
        <f t="shared" si="215"/>
        <v>0</v>
      </c>
      <c r="K997" s="8">
        <f>IF(OR($E997=9,$E997=5),VLOOKUP(J997,KeyValues!$D$2:$E$562,2),IF(AND($E997=14,NOT(VLOOKUP(J997,KeyValues!$D$2:$E$562,2) = 0)),"???",0))</f>
        <v>0</v>
      </c>
      <c r="L997">
        <f t="shared" si="216"/>
        <v>0</v>
      </c>
      <c r="M997">
        <f t="shared" si="217"/>
        <v>0</v>
      </c>
      <c r="N997">
        <f t="shared" si="218"/>
        <v>7</v>
      </c>
      <c r="O997">
        <f t="shared" si="219"/>
        <v>0</v>
      </c>
      <c r="P997">
        <f t="shared" si="220"/>
        <v>3</v>
      </c>
      <c r="Q997">
        <f t="shared" si="221"/>
        <v>0</v>
      </c>
      <c r="R997" t="str">
        <f t="shared" si="222"/>
        <v>00000011</v>
      </c>
      <c r="S997">
        <f t="shared" si="223"/>
        <v>1</v>
      </c>
    </row>
    <row r="998" spans="1:19" x14ac:dyDescent="0.25">
      <c r="A998" t="s">
        <v>534</v>
      </c>
      <c r="B998" s="5" t="str">
        <f>VLOOKUP(I998,KeyValues!$J$2:$K$1401,2)</f>
        <v>Poison Dust</v>
      </c>
      <c r="C998">
        <f t="shared" si="210"/>
        <v>9500</v>
      </c>
      <c r="D998">
        <f t="shared" si="211"/>
        <v>350</v>
      </c>
      <c r="E998">
        <f t="shared" si="212"/>
        <v>15</v>
      </c>
      <c r="F998" s="7" t="str">
        <f>VLOOKUP(E998,KeyValues!$A$2:$B551,2)</f>
        <v>Specific Items</v>
      </c>
      <c r="G998">
        <f t="shared" si="213"/>
        <v>34</v>
      </c>
      <c r="H998" s="7" t="str">
        <f>VLOOKUP($G998,KeyValues!$S$2:$T$64,2)</f>
        <v>Opaque Bottle</v>
      </c>
      <c r="I998">
        <f t="shared" si="214"/>
        <v>535</v>
      </c>
      <c r="J998">
        <f t="shared" si="215"/>
        <v>0</v>
      </c>
      <c r="K998" s="8">
        <f>IF(OR($E998=9,$E998=5),VLOOKUP(J998,KeyValues!$D$2:$E$562,2),IF(AND($E998=14,NOT(VLOOKUP(J998,KeyValues!$D$2:$E$562,2) = 0)),"???",0))</f>
        <v>0</v>
      </c>
      <c r="L998">
        <f t="shared" si="216"/>
        <v>0</v>
      </c>
      <c r="M998">
        <f t="shared" si="217"/>
        <v>0</v>
      </c>
      <c r="N998">
        <f t="shared" si="218"/>
        <v>7</v>
      </c>
      <c r="O998">
        <f t="shared" si="219"/>
        <v>0</v>
      </c>
      <c r="P998">
        <f t="shared" si="220"/>
        <v>3</v>
      </c>
      <c r="Q998">
        <f t="shared" si="221"/>
        <v>0</v>
      </c>
      <c r="R998" t="str">
        <f t="shared" si="222"/>
        <v>00000011</v>
      </c>
      <c r="S998">
        <f t="shared" si="223"/>
        <v>1</v>
      </c>
    </row>
    <row r="999" spans="1:19" x14ac:dyDescent="0.25">
      <c r="A999" t="s">
        <v>538</v>
      </c>
      <c r="B999" s="5" t="str">
        <f>VLOOKUP(I999,KeyValues!$J$2:$K$1401,2)</f>
        <v>Ground Dust</v>
      </c>
      <c r="C999">
        <f t="shared" si="210"/>
        <v>9500</v>
      </c>
      <c r="D999">
        <f t="shared" si="211"/>
        <v>350</v>
      </c>
      <c r="E999">
        <f t="shared" si="212"/>
        <v>15</v>
      </c>
      <c r="F999" s="7" t="str">
        <f>VLOOKUP(E999,KeyValues!$A$2:$B555,2)</f>
        <v>Specific Items</v>
      </c>
      <c r="G999">
        <f t="shared" si="213"/>
        <v>34</v>
      </c>
      <c r="H999" s="7" t="str">
        <f>VLOOKUP($G999,KeyValues!$S$2:$T$64,2)</f>
        <v>Opaque Bottle</v>
      </c>
      <c r="I999">
        <f t="shared" si="214"/>
        <v>539</v>
      </c>
      <c r="J999">
        <f t="shared" si="215"/>
        <v>0</v>
      </c>
      <c r="K999" s="8">
        <f>IF(OR($E999=9,$E999=5),VLOOKUP(J999,KeyValues!$D$2:$E$562,2),IF(AND($E999=14,NOT(VLOOKUP(J999,KeyValues!$D$2:$E$562,2) = 0)),"???",0))</f>
        <v>0</v>
      </c>
      <c r="L999">
        <f t="shared" si="216"/>
        <v>0</v>
      </c>
      <c r="M999">
        <f t="shared" si="217"/>
        <v>0</v>
      </c>
      <c r="N999">
        <f t="shared" si="218"/>
        <v>7</v>
      </c>
      <c r="O999">
        <f t="shared" si="219"/>
        <v>0</v>
      </c>
      <c r="P999">
        <f t="shared" si="220"/>
        <v>3</v>
      </c>
      <c r="Q999">
        <f t="shared" si="221"/>
        <v>0</v>
      </c>
      <c r="R999" t="str">
        <f t="shared" si="222"/>
        <v>00000011</v>
      </c>
      <c r="S999">
        <f t="shared" si="223"/>
        <v>1</v>
      </c>
    </row>
    <row r="1000" spans="1:19" x14ac:dyDescent="0.25">
      <c r="A1000" t="s">
        <v>542</v>
      </c>
      <c r="B1000" s="5" t="str">
        <f>VLOOKUP(I1000,KeyValues!$J$2:$K$1401,2)</f>
        <v>Sky Dust</v>
      </c>
      <c r="C1000">
        <f t="shared" si="210"/>
        <v>9500</v>
      </c>
      <c r="D1000">
        <f t="shared" si="211"/>
        <v>350</v>
      </c>
      <c r="E1000">
        <f t="shared" si="212"/>
        <v>15</v>
      </c>
      <c r="F1000" s="7" t="str">
        <f>VLOOKUP(E1000,KeyValues!$A$2:$B559,2)</f>
        <v>Specific Items</v>
      </c>
      <c r="G1000">
        <f t="shared" si="213"/>
        <v>34</v>
      </c>
      <c r="H1000" s="7" t="str">
        <f>VLOOKUP($G1000,KeyValues!$S$2:$T$64,2)</f>
        <v>Opaque Bottle</v>
      </c>
      <c r="I1000">
        <f t="shared" si="214"/>
        <v>543</v>
      </c>
      <c r="J1000">
        <f t="shared" si="215"/>
        <v>0</v>
      </c>
      <c r="K1000" s="8">
        <f>IF(OR($E1000=9,$E1000=5),VLOOKUP(J1000,KeyValues!$D$2:$E$562,2),IF(AND($E1000=14,NOT(VLOOKUP(J1000,KeyValues!$D$2:$E$562,2) = 0)),"???",0))</f>
        <v>0</v>
      </c>
      <c r="L1000">
        <f t="shared" si="216"/>
        <v>0</v>
      </c>
      <c r="M1000">
        <f t="shared" si="217"/>
        <v>0</v>
      </c>
      <c r="N1000">
        <f t="shared" si="218"/>
        <v>7</v>
      </c>
      <c r="O1000">
        <f t="shared" si="219"/>
        <v>0</v>
      </c>
      <c r="P1000">
        <f t="shared" si="220"/>
        <v>3</v>
      </c>
      <c r="Q1000">
        <f t="shared" si="221"/>
        <v>0</v>
      </c>
      <c r="R1000" t="str">
        <f t="shared" si="222"/>
        <v>00000011</v>
      </c>
      <c r="S1000">
        <f t="shared" si="223"/>
        <v>1</v>
      </c>
    </row>
    <row r="1001" spans="1:19" x14ac:dyDescent="0.25">
      <c r="A1001" t="s">
        <v>546</v>
      </c>
      <c r="B1001" s="5" t="str">
        <f>VLOOKUP(I1001,KeyValues!$J$2:$K$1401,2)</f>
        <v>Psyche Dust</v>
      </c>
      <c r="C1001">
        <f t="shared" si="210"/>
        <v>9500</v>
      </c>
      <c r="D1001">
        <f t="shared" si="211"/>
        <v>350</v>
      </c>
      <c r="E1001">
        <f t="shared" si="212"/>
        <v>15</v>
      </c>
      <c r="F1001" s="7" t="str">
        <f>VLOOKUP(E1001,KeyValues!$A$2:$B563,2)</f>
        <v>Specific Items</v>
      </c>
      <c r="G1001">
        <f t="shared" si="213"/>
        <v>34</v>
      </c>
      <c r="H1001" s="7" t="str">
        <f>VLOOKUP($G1001,KeyValues!$S$2:$T$64,2)</f>
        <v>Opaque Bottle</v>
      </c>
      <c r="I1001">
        <f t="shared" si="214"/>
        <v>547</v>
      </c>
      <c r="J1001">
        <f t="shared" si="215"/>
        <v>0</v>
      </c>
      <c r="K1001" s="8">
        <f>IF(OR($E1001=9,$E1001=5),VLOOKUP(J1001,KeyValues!$D$2:$E$562,2),IF(AND($E1001=14,NOT(VLOOKUP(J1001,KeyValues!$D$2:$E$562,2) = 0)),"???",0))</f>
        <v>0</v>
      </c>
      <c r="L1001">
        <f t="shared" si="216"/>
        <v>0</v>
      </c>
      <c r="M1001">
        <f t="shared" si="217"/>
        <v>0</v>
      </c>
      <c r="N1001">
        <f t="shared" si="218"/>
        <v>7</v>
      </c>
      <c r="O1001">
        <f t="shared" si="219"/>
        <v>0</v>
      </c>
      <c r="P1001">
        <f t="shared" si="220"/>
        <v>3</v>
      </c>
      <c r="Q1001">
        <f t="shared" si="221"/>
        <v>0</v>
      </c>
      <c r="R1001" t="str">
        <f t="shared" si="222"/>
        <v>00000011</v>
      </c>
      <c r="S1001">
        <f t="shared" si="223"/>
        <v>1</v>
      </c>
    </row>
    <row r="1002" spans="1:19" x14ac:dyDescent="0.25">
      <c r="A1002" t="s">
        <v>550</v>
      </c>
      <c r="B1002" s="5" t="str">
        <f>VLOOKUP(I1002,KeyValues!$J$2:$K$1401,2)</f>
        <v>Wonder Dust</v>
      </c>
      <c r="C1002">
        <f t="shared" si="210"/>
        <v>9500</v>
      </c>
      <c r="D1002">
        <f t="shared" si="211"/>
        <v>350</v>
      </c>
      <c r="E1002">
        <f t="shared" si="212"/>
        <v>15</v>
      </c>
      <c r="F1002" s="7" t="str">
        <f>VLOOKUP(E1002,KeyValues!$A$2:$B567,2)</f>
        <v>Specific Items</v>
      </c>
      <c r="G1002">
        <f t="shared" si="213"/>
        <v>34</v>
      </c>
      <c r="H1002" s="7" t="str">
        <f>VLOOKUP($G1002,KeyValues!$S$2:$T$64,2)</f>
        <v>Opaque Bottle</v>
      </c>
      <c r="I1002">
        <f t="shared" si="214"/>
        <v>551</v>
      </c>
      <c r="J1002">
        <f t="shared" si="215"/>
        <v>0</v>
      </c>
      <c r="K1002" s="8">
        <f>IF(OR($E1002=9,$E1002=5),VLOOKUP(J1002,KeyValues!$D$2:$E$562,2),IF(AND($E1002=14,NOT(VLOOKUP(J1002,KeyValues!$D$2:$E$562,2) = 0)),"???",0))</f>
        <v>0</v>
      </c>
      <c r="L1002">
        <f t="shared" si="216"/>
        <v>0</v>
      </c>
      <c r="M1002">
        <f t="shared" si="217"/>
        <v>0</v>
      </c>
      <c r="N1002">
        <f t="shared" si="218"/>
        <v>7</v>
      </c>
      <c r="O1002">
        <f t="shared" si="219"/>
        <v>0</v>
      </c>
      <c r="P1002">
        <f t="shared" si="220"/>
        <v>3</v>
      </c>
      <c r="Q1002">
        <f t="shared" si="221"/>
        <v>0</v>
      </c>
      <c r="R1002" t="str">
        <f t="shared" si="222"/>
        <v>00000011</v>
      </c>
      <c r="S1002">
        <f t="shared" si="223"/>
        <v>1</v>
      </c>
    </row>
    <row r="1003" spans="1:19" x14ac:dyDescent="0.25">
      <c r="A1003" t="s">
        <v>554</v>
      </c>
      <c r="B1003" s="5" t="str">
        <f>VLOOKUP(I1003,KeyValues!$J$2:$K$1401,2)</f>
        <v>Rock Dust</v>
      </c>
      <c r="C1003">
        <f t="shared" si="210"/>
        <v>9500</v>
      </c>
      <c r="D1003">
        <f t="shared" si="211"/>
        <v>350</v>
      </c>
      <c r="E1003">
        <f t="shared" si="212"/>
        <v>15</v>
      </c>
      <c r="F1003" s="7" t="str">
        <f>VLOOKUP(E1003,KeyValues!$A$2:$B571,2)</f>
        <v>Specific Items</v>
      </c>
      <c r="G1003">
        <f t="shared" si="213"/>
        <v>34</v>
      </c>
      <c r="H1003" s="7" t="str">
        <f>VLOOKUP($G1003,KeyValues!$S$2:$T$64,2)</f>
        <v>Opaque Bottle</v>
      </c>
      <c r="I1003">
        <f t="shared" si="214"/>
        <v>555</v>
      </c>
      <c r="J1003">
        <f t="shared" si="215"/>
        <v>0</v>
      </c>
      <c r="K1003" s="8">
        <f>IF(OR($E1003=9,$E1003=5),VLOOKUP(J1003,KeyValues!$D$2:$E$562,2),IF(AND($E1003=14,NOT(VLOOKUP(J1003,KeyValues!$D$2:$E$562,2) = 0)),"???",0))</f>
        <v>0</v>
      </c>
      <c r="L1003">
        <f t="shared" si="216"/>
        <v>0</v>
      </c>
      <c r="M1003">
        <f t="shared" si="217"/>
        <v>0</v>
      </c>
      <c r="N1003">
        <f t="shared" si="218"/>
        <v>7</v>
      </c>
      <c r="O1003">
        <f t="shared" si="219"/>
        <v>0</v>
      </c>
      <c r="P1003">
        <f t="shared" si="220"/>
        <v>3</v>
      </c>
      <c r="Q1003">
        <f t="shared" si="221"/>
        <v>0</v>
      </c>
      <c r="R1003" t="str">
        <f t="shared" si="222"/>
        <v>00000011</v>
      </c>
      <c r="S1003">
        <f t="shared" si="223"/>
        <v>1</v>
      </c>
    </row>
    <row r="1004" spans="1:19" x14ac:dyDescent="0.25">
      <c r="A1004" t="s">
        <v>558</v>
      </c>
      <c r="B1004" s="5" t="str">
        <f>VLOOKUP(I1004,KeyValues!$J$2:$K$1401,2)</f>
        <v>Shady Dust</v>
      </c>
      <c r="C1004">
        <f t="shared" si="210"/>
        <v>9500</v>
      </c>
      <c r="D1004">
        <f t="shared" si="211"/>
        <v>350</v>
      </c>
      <c r="E1004">
        <f t="shared" si="212"/>
        <v>15</v>
      </c>
      <c r="F1004" s="7" t="str">
        <f>VLOOKUP(E1004,KeyValues!$A$2:$B575,2)</f>
        <v>Specific Items</v>
      </c>
      <c r="G1004">
        <f t="shared" si="213"/>
        <v>34</v>
      </c>
      <c r="H1004" s="7" t="str">
        <f>VLOOKUP($G1004,KeyValues!$S$2:$T$64,2)</f>
        <v>Opaque Bottle</v>
      </c>
      <c r="I1004">
        <f t="shared" si="214"/>
        <v>559</v>
      </c>
      <c r="J1004">
        <f t="shared" si="215"/>
        <v>0</v>
      </c>
      <c r="K1004" s="8">
        <f>IF(OR($E1004=9,$E1004=5),VLOOKUP(J1004,KeyValues!$D$2:$E$562,2),IF(AND($E1004=14,NOT(VLOOKUP(J1004,KeyValues!$D$2:$E$562,2) = 0)),"???",0))</f>
        <v>0</v>
      </c>
      <c r="L1004">
        <f t="shared" si="216"/>
        <v>0</v>
      </c>
      <c r="M1004">
        <f t="shared" si="217"/>
        <v>0</v>
      </c>
      <c r="N1004">
        <f t="shared" si="218"/>
        <v>7</v>
      </c>
      <c r="O1004">
        <f t="shared" si="219"/>
        <v>0</v>
      </c>
      <c r="P1004">
        <f t="shared" si="220"/>
        <v>3</v>
      </c>
      <c r="Q1004">
        <f t="shared" si="221"/>
        <v>0</v>
      </c>
      <c r="R1004" t="str">
        <f t="shared" si="222"/>
        <v>00000011</v>
      </c>
      <c r="S1004">
        <f t="shared" si="223"/>
        <v>1</v>
      </c>
    </row>
    <row r="1005" spans="1:19" x14ac:dyDescent="0.25">
      <c r="A1005" t="s">
        <v>562</v>
      </c>
      <c r="B1005" s="5" t="str">
        <f>VLOOKUP(I1005,KeyValues!$J$2:$K$1401,2)</f>
        <v>Dragon Dust</v>
      </c>
      <c r="C1005">
        <f t="shared" si="210"/>
        <v>9500</v>
      </c>
      <c r="D1005">
        <f t="shared" si="211"/>
        <v>350</v>
      </c>
      <c r="E1005">
        <f t="shared" si="212"/>
        <v>15</v>
      </c>
      <c r="F1005" s="7" t="str">
        <f>VLOOKUP(E1005,KeyValues!$A$2:$B579,2)</f>
        <v>Specific Items</v>
      </c>
      <c r="G1005">
        <f t="shared" si="213"/>
        <v>34</v>
      </c>
      <c r="H1005" s="7" t="str">
        <f>VLOOKUP($G1005,KeyValues!$S$2:$T$64,2)</f>
        <v>Opaque Bottle</v>
      </c>
      <c r="I1005">
        <f t="shared" si="214"/>
        <v>563</v>
      </c>
      <c r="J1005">
        <f t="shared" si="215"/>
        <v>0</v>
      </c>
      <c r="K1005" s="8">
        <f>IF(OR($E1005=9,$E1005=5),VLOOKUP(J1005,KeyValues!$D$2:$E$562,2),IF(AND($E1005=14,NOT(VLOOKUP(J1005,KeyValues!$D$2:$E$562,2) = 0)),"???",0))</f>
        <v>0</v>
      </c>
      <c r="L1005">
        <f t="shared" si="216"/>
        <v>0</v>
      </c>
      <c r="M1005">
        <f t="shared" si="217"/>
        <v>0</v>
      </c>
      <c r="N1005">
        <f t="shared" si="218"/>
        <v>7</v>
      </c>
      <c r="O1005">
        <f t="shared" si="219"/>
        <v>0</v>
      </c>
      <c r="P1005">
        <f t="shared" si="220"/>
        <v>3</v>
      </c>
      <c r="Q1005">
        <f t="shared" si="221"/>
        <v>0</v>
      </c>
      <c r="R1005" t="str">
        <f t="shared" si="222"/>
        <v>00000011</v>
      </c>
      <c r="S1005">
        <f t="shared" si="223"/>
        <v>1</v>
      </c>
    </row>
    <row r="1006" spans="1:19" x14ac:dyDescent="0.25">
      <c r="A1006" t="s">
        <v>566</v>
      </c>
      <c r="B1006" s="5" t="str">
        <f>VLOOKUP(I1006,KeyValues!$J$2:$K$1401,2)</f>
        <v>Dark Dust</v>
      </c>
      <c r="C1006">
        <f t="shared" si="210"/>
        <v>9500</v>
      </c>
      <c r="D1006">
        <f t="shared" si="211"/>
        <v>350</v>
      </c>
      <c r="E1006">
        <f t="shared" si="212"/>
        <v>15</v>
      </c>
      <c r="F1006" s="7" t="str">
        <f>VLOOKUP(E1006,KeyValues!$A$2:$B583,2)</f>
        <v>Specific Items</v>
      </c>
      <c r="G1006">
        <f t="shared" si="213"/>
        <v>34</v>
      </c>
      <c r="H1006" s="7" t="str">
        <f>VLOOKUP($G1006,KeyValues!$S$2:$T$64,2)</f>
        <v>Opaque Bottle</v>
      </c>
      <c r="I1006">
        <f t="shared" si="214"/>
        <v>567</v>
      </c>
      <c r="J1006">
        <f t="shared" si="215"/>
        <v>0</v>
      </c>
      <c r="K1006" s="8">
        <f>IF(OR($E1006=9,$E1006=5),VLOOKUP(J1006,KeyValues!$D$2:$E$562,2),IF(AND($E1006=14,NOT(VLOOKUP(J1006,KeyValues!$D$2:$E$562,2) = 0)),"???",0))</f>
        <v>0</v>
      </c>
      <c r="L1006">
        <f t="shared" si="216"/>
        <v>0</v>
      </c>
      <c r="M1006">
        <f t="shared" si="217"/>
        <v>0</v>
      </c>
      <c r="N1006">
        <f t="shared" si="218"/>
        <v>7</v>
      </c>
      <c r="O1006">
        <f t="shared" si="219"/>
        <v>0</v>
      </c>
      <c r="P1006">
        <f t="shared" si="220"/>
        <v>3</v>
      </c>
      <c r="Q1006">
        <f t="shared" si="221"/>
        <v>0</v>
      </c>
      <c r="R1006" t="str">
        <f t="shared" si="222"/>
        <v>00000011</v>
      </c>
      <c r="S1006">
        <f t="shared" si="223"/>
        <v>1</v>
      </c>
    </row>
    <row r="1007" spans="1:19" x14ac:dyDescent="0.25">
      <c r="A1007" t="s">
        <v>570</v>
      </c>
      <c r="B1007" s="5" t="str">
        <f>VLOOKUP(I1007,KeyValues!$J$2:$K$1401,2)</f>
        <v>Steel Dust</v>
      </c>
      <c r="C1007">
        <f t="shared" si="210"/>
        <v>9500</v>
      </c>
      <c r="D1007">
        <f t="shared" si="211"/>
        <v>350</v>
      </c>
      <c r="E1007">
        <f t="shared" si="212"/>
        <v>15</v>
      </c>
      <c r="F1007" s="7" t="str">
        <f>VLOOKUP(E1007,KeyValues!$A$2:$B587,2)</f>
        <v>Specific Items</v>
      </c>
      <c r="G1007">
        <f t="shared" si="213"/>
        <v>34</v>
      </c>
      <c r="H1007" s="7" t="str">
        <f>VLOOKUP($G1007,KeyValues!$S$2:$T$64,2)</f>
        <v>Opaque Bottle</v>
      </c>
      <c r="I1007">
        <f t="shared" si="214"/>
        <v>571</v>
      </c>
      <c r="J1007">
        <f t="shared" si="215"/>
        <v>0</v>
      </c>
      <c r="K1007" s="8">
        <f>IF(OR($E1007=9,$E1007=5),VLOOKUP(J1007,KeyValues!$D$2:$E$562,2),IF(AND($E1007=14,NOT(VLOOKUP(J1007,KeyValues!$D$2:$E$562,2) = 0)),"???",0))</f>
        <v>0</v>
      </c>
      <c r="L1007">
        <f t="shared" si="216"/>
        <v>0</v>
      </c>
      <c r="M1007">
        <f t="shared" si="217"/>
        <v>0</v>
      </c>
      <c r="N1007">
        <f t="shared" si="218"/>
        <v>7</v>
      </c>
      <c r="O1007">
        <f t="shared" si="219"/>
        <v>0</v>
      </c>
      <c r="P1007">
        <f t="shared" si="220"/>
        <v>3</v>
      </c>
      <c r="Q1007">
        <f t="shared" si="221"/>
        <v>0</v>
      </c>
      <c r="R1007" t="str">
        <f t="shared" si="222"/>
        <v>00000011</v>
      </c>
      <c r="S1007">
        <f t="shared" si="223"/>
        <v>1</v>
      </c>
    </row>
    <row r="1008" spans="1:19" x14ac:dyDescent="0.25">
      <c r="A1008" t="s">
        <v>465</v>
      </c>
      <c r="B1008" s="5" t="str">
        <f>VLOOKUP(I1008,KeyValues!$J$2:$K$1401,2)</f>
        <v>Guard Sand</v>
      </c>
      <c r="C1008">
        <f t="shared" si="210"/>
        <v>2000</v>
      </c>
      <c r="D1008">
        <f t="shared" si="211"/>
        <v>100</v>
      </c>
      <c r="E1008">
        <f t="shared" si="212"/>
        <v>15</v>
      </c>
      <c r="F1008" s="7" t="str">
        <f>VLOOKUP(E1008,KeyValues!$A$2:$B482,2)</f>
        <v>Specific Items</v>
      </c>
      <c r="G1008">
        <f t="shared" si="213"/>
        <v>34</v>
      </c>
      <c r="H1008" s="7" t="str">
        <f>VLOOKUP($G1008,KeyValues!$S$2:$T$64,2)</f>
        <v>Opaque Bottle</v>
      </c>
      <c r="I1008">
        <f t="shared" si="214"/>
        <v>466</v>
      </c>
      <c r="J1008">
        <f t="shared" si="215"/>
        <v>0</v>
      </c>
      <c r="K1008" s="8">
        <f>IF(OR($E1008=9,$E1008=5),VLOOKUP(J1008,KeyValues!$D$2:$E$562,2),IF(AND($E1008=14,NOT(VLOOKUP(J1008,KeyValues!$D$2:$E$562,2) = 0)),"???",0))</f>
        <v>0</v>
      </c>
      <c r="L1008">
        <f t="shared" si="216"/>
        <v>0</v>
      </c>
      <c r="M1008">
        <f t="shared" si="217"/>
        <v>0</v>
      </c>
      <c r="N1008">
        <f t="shared" si="218"/>
        <v>10</v>
      </c>
      <c r="O1008">
        <f t="shared" si="219"/>
        <v>0</v>
      </c>
      <c r="P1008">
        <f t="shared" si="220"/>
        <v>3</v>
      </c>
      <c r="Q1008">
        <f t="shared" si="221"/>
        <v>0</v>
      </c>
      <c r="R1008" t="str">
        <f t="shared" si="222"/>
        <v>00000011</v>
      </c>
      <c r="S1008">
        <f t="shared" si="223"/>
        <v>1</v>
      </c>
    </row>
    <row r="1009" spans="1:19" x14ac:dyDescent="0.25">
      <c r="A1009" t="s">
        <v>681</v>
      </c>
      <c r="B1009" s="5" t="str">
        <f>VLOOKUP(I1009,KeyValues!$J$2:$K$1401,2)</f>
        <v>Combus-Sweat</v>
      </c>
      <c r="C1009">
        <f t="shared" si="210"/>
        <v>2500</v>
      </c>
      <c r="D1009">
        <f t="shared" si="211"/>
        <v>125</v>
      </c>
      <c r="E1009">
        <f t="shared" si="212"/>
        <v>15</v>
      </c>
      <c r="F1009" s="7" t="str">
        <f>VLOOKUP(E1009,KeyValues!$A$2:$B698,2)</f>
        <v>Specific Items</v>
      </c>
      <c r="G1009">
        <f t="shared" si="213"/>
        <v>35</v>
      </c>
      <c r="H1009" s="7" t="str">
        <f>VLOOKUP($G1009,KeyValues!$S$2:$T$64,2)</f>
        <v>Clear Bottle</v>
      </c>
      <c r="I1009">
        <f t="shared" si="214"/>
        <v>682</v>
      </c>
      <c r="J1009">
        <f t="shared" si="215"/>
        <v>0</v>
      </c>
      <c r="K1009" s="8">
        <f>IF(OR($E1009=9,$E1009=5),VLOOKUP(J1009,KeyValues!$D$2:$E$562,2),IF(AND($E1009=14,NOT(VLOOKUP(J1009,KeyValues!$D$2:$E$562,2) = 0)),"???",0))</f>
        <v>0</v>
      </c>
      <c r="L1009">
        <f t="shared" si="216"/>
        <v>0</v>
      </c>
      <c r="M1009">
        <f t="shared" si="217"/>
        <v>0</v>
      </c>
      <c r="N1009">
        <f t="shared" si="218"/>
        <v>3</v>
      </c>
      <c r="O1009">
        <f t="shared" si="219"/>
        <v>0</v>
      </c>
      <c r="P1009">
        <f t="shared" si="220"/>
        <v>3</v>
      </c>
      <c r="Q1009">
        <f t="shared" si="221"/>
        <v>0</v>
      </c>
      <c r="R1009" t="str">
        <f t="shared" si="222"/>
        <v>00000011</v>
      </c>
      <c r="S1009">
        <f t="shared" si="223"/>
        <v>1</v>
      </c>
    </row>
    <row r="1010" spans="1:19" x14ac:dyDescent="0.25">
      <c r="A1010" t="s">
        <v>821</v>
      </c>
      <c r="B1010" s="5" t="str">
        <f>VLOOKUP(I1010,KeyValues!$J$2:$K$1401,2)</f>
        <v>Tyro-Sweat</v>
      </c>
      <c r="C1010">
        <f t="shared" si="210"/>
        <v>2500</v>
      </c>
      <c r="D1010">
        <f t="shared" si="211"/>
        <v>125</v>
      </c>
      <c r="E1010">
        <f t="shared" si="212"/>
        <v>15</v>
      </c>
      <c r="F1010" s="7" t="str">
        <f>VLOOKUP(E1010,KeyValues!$A$2:$B838,2)</f>
        <v>Specific Items</v>
      </c>
      <c r="G1010">
        <f t="shared" si="213"/>
        <v>35</v>
      </c>
      <c r="H1010" s="7" t="str">
        <f>VLOOKUP($G1010,KeyValues!$S$2:$T$64,2)</f>
        <v>Clear Bottle</v>
      </c>
      <c r="I1010">
        <f t="shared" si="214"/>
        <v>822</v>
      </c>
      <c r="J1010">
        <f t="shared" si="215"/>
        <v>0</v>
      </c>
      <c r="K1010" s="8">
        <f>IF(OR($E1010=9,$E1010=5),VLOOKUP(J1010,KeyValues!$D$2:$E$562,2),IF(AND($E1010=14,NOT(VLOOKUP(J1010,KeyValues!$D$2:$E$562,2) = 0)),"???",0))</f>
        <v>0</v>
      </c>
      <c r="L1010">
        <f t="shared" si="216"/>
        <v>0</v>
      </c>
      <c r="M1010">
        <f t="shared" si="217"/>
        <v>0</v>
      </c>
      <c r="N1010">
        <f t="shared" si="218"/>
        <v>3</v>
      </c>
      <c r="O1010">
        <f t="shared" si="219"/>
        <v>0</v>
      </c>
      <c r="P1010">
        <f t="shared" si="220"/>
        <v>3</v>
      </c>
      <c r="Q1010">
        <f t="shared" si="221"/>
        <v>0</v>
      </c>
      <c r="R1010" t="str">
        <f t="shared" si="222"/>
        <v>00000011</v>
      </c>
      <c r="S1010">
        <f t="shared" si="223"/>
        <v>1</v>
      </c>
    </row>
    <row r="1011" spans="1:19" x14ac:dyDescent="0.25">
      <c r="A1011" t="s">
        <v>885</v>
      </c>
      <c r="B1011" s="5" t="str">
        <f>VLOOKUP(I1011,KeyValues!$J$2:$K$1401,2)</f>
        <v>Wobbu-Sweat</v>
      </c>
      <c r="C1011">
        <f t="shared" si="210"/>
        <v>2500</v>
      </c>
      <c r="D1011">
        <f t="shared" si="211"/>
        <v>125</v>
      </c>
      <c r="E1011">
        <f t="shared" si="212"/>
        <v>15</v>
      </c>
      <c r="F1011" s="7" t="str">
        <f>VLOOKUP(E1011,KeyValues!$A$2:$B902,2)</f>
        <v>Specific Items</v>
      </c>
      <c r="G1011">
        <f t="shared" si="213"/>
        <v>35</v>
      </c>
      <c r="H1011" s="7" t="str">
        <f>VLOOKUP($G1011,KeyValues!$S$2:$T$64,2)</f>
        <v>Clear Bottle</v>
      </c>
      <c r="I1011">
        <f t="shared" si="214"/>
        <v>886</v>
      </c>
      <c r="J1011">
        <f t="shared" si="215"/>
        <v>0</v>
      </c>
      <c r="K1011" s="8">
        <f>IF(OR($E1011=9,$E1011=5),VLOOKUP(J1011,KeyValues!$D$2:$E$562,2),IF(AND($E1011=14,NOT(VLOOKUP(J1011,KeyValues!$D$2:$E$562,2) = 0)),"???",0))</f>
        <v>0</v>
      </c>
      <c r="L1011">
        <f t="shared" si="216"/>
        <v>0</v>
      </c>
      <c r="M1011">
        <f t="shared" si="217"/>
        <v>0</v>
      </c>
      <c r="N1011">
        <f t="shared" si="218"/>
        <v>3</v>
      </c>
      <c r="O1011">
        <f t="shared" si="219"/>
        <v>0</v>
      </c>
      <c r="P1011">
        <f t="shared" si="220"/>
        <v>3</v>
      </c>
      <c r="Q1011">
        <f t="shared" si="221"/>
        <v>0</v>
      </c>
      <c r="R1011" t="str">
        <f t="shared" si="222"/>
        <v>00000011</v>
      </c>
      <c r="S1011">
        <f t="shared" si="223"/>
        <v>1</v>
      </c>
    </row>
    <row r="1012" spans="1:19" x14ac:dyDescent="0.25">
      <c r="A1012" t="s">
        <v>941</v>
      </c>
      <c r="B1012" s="5" t="str">
        <f>VLOOKUP(I1012,KeyValues!$J$2:$K$1401,2)</f>
        <v>Sudo-Sweat</v>
      </c>
      <c r="C1012">
        <f t="shared" si="210"/>
        <v>2500</v>
      </c>
      <c r="D1012">
        <f t="shared" si="211"/>
        <v>125</v>
      </c>
      <c r="E1012">
        <f t="shared" si="212"/>
        <v>15</v>
      </c>
      <c r="F1012" s="7" t="str">
        <f>VLOOKUP(E1012,KeyValues!$A$2:$B958,2)</f>
        <v>Specific Items</v>
      </c>
      <c r="G1012">
        <f t="shared" si="213"/>
        <v>35</v>
      </c>
      <c r="H1012" s="7" t="str">
        <f>VLOOKUP($G1012,KeyValues!$S$2:$T$64,2)</f>
        <v>Clear Bottle</v>
      </c>
      <c r="I1012">
        <f t="shared" si="214"/>
        <v>942</v>
      </c>
      <c r="J1012">
        <f t="shared" si="215"/>
        <v>0</v>
      </c>
      <c r="K1012" s="8">
        <f>IF(OR($E1012=9,$E1012=5),VLOOKUP(J1012,KeyValues!$D$2:$E$562,2),IF(AND($E1012=14,NOT(VLOOKUP(J1012,KeyValues!$D$2:$E$562,2) = 0)),"???",0))</f>
        <v>0</v>
      </c>
      <c r="L1012">
        <f t="shared" si="216"/>
        <v>0</v>
      </c>
      <c r="M1012">
        <f t="shared" si="217"/>
        <v>0</v>
      </c>
      <c r="N1012">
        <f t="shared" si="218"/>
        <v>3</v>
      </c>
      <c r="O1012">
        <f t="shared" si="219"/>
        <v>0</v>
      </c>
      <c r="P1012">
        <f t="shared" si="220"/>
        <v>3</v>
      </c>
      <c r="Q1012">
        <f t="shared" si="221"/>
        <v>0</v>
      </c>
      <c r="R1012" t="str">
        <f t="shared" si="222"/>
        <v>00000011</v>
      </c>
      <c r="S1012">
        <f t="shared" si="223"/>
        <v>1</v>
      </c>
    </row>
    <row r="1013" spans="1:19" x14ac:dyDescent="0.25">
      <c r="A1013" t="s">
        <v>745</v>
      </c>
      <c r="B1013" s="5" t="str">
        <f>VLOOKUP(I1013,KeyValues!$J$2:$K$1401,2)</f>
        <v>Munch-Drool</v>
      </c>
      <c r="C1013">
        <f t="shared" si="210"/>
        <v>2500</v>
      </c>
      <c r="D1013">
        <f t="shared" si="211"/>
        <v>125</v>
      </c>
      <c r="E1013">
        <f t="shared" si="212"/>
        <v>15</v>
      </c>
      <c r="F1013" s="7" t="str">
        <f>VLOOKUP(E1013,KeyValues!$A$2:$B762,2)</f>
        <v>Specific Items</v>
      </c>
      <c r="G1013">
        <f t="shared" si="213"/>
        <v>35</v>
      </c>
      <c r="H1013" s="7" t="str">
        <f>VLOOKUP($G1013,KeyValues!$S$2:$T$64,2)</f>
        <v>Clear Bottle</v>
      </c>
      <c r="I1013">
        <f t="shared" si="214"/>
        <v>746</v>
      </c>
      <c r="J1013">
        <f t="shared" si="215"/>
        <v>0</v>
      </c>
      <c r="K1013" s="8">
        <f>IF(OR($E1013=9,$E1013=5),VLOOKUP(J1013,KeyValues!$D$2:$E$562,2),IF(AND($E1013=14,NOT(VLOOKUP(J1013,KeyValues!$D$2:$E$562,2) = 0)),"???",0))</f>
        <v>0</v>
      </c>
      <c r="L1013">
        <f t="shared" si="216"/>
        <v>0</v>
      </c>
      <c r="M1013">
        <f t="shared" si="217"/>
        <v>0</v>
      </c>
      <c r="N1013">
        <f t="shared" si="218"/>
        <v>4</v>
      </c>
      <c r="O1013">
        <f t="shared" si="219"/>
        <v>0</v>
      </c>
      <c r="P1013">
        <f t="shared" si="220"/>
        <v>3</v>
      </c>
      <c r="Q1013">
        <f t="shared" si="221"/>
        <v>0</v>
      </c>
      <c r="R1013" t="str">
        <f t="shared" si="222"/>
        <v>00000011</v>
      </c>
      <c r="S1013">
        <f t="shared" si="223"/>
        <v>1</v>
      </c>
    </row>
    <row r="1014" spans="1:19" x14ac:dyDescent="0.25">
      <c r="A1014" t="s">
        <v>469</v>
      </c>
      <c r="B1014" s="5" t="str">
        <f>VLOOKUP(I1014,KeyValues!$J$2:$K$1401,2)</f>
        <v>Heal Dew</v>
      </c>
      <c r="C1014">
        <f t="shared" si="210"/>
        <v>2000</v>
      </c>
      <c r="D1014">
        <f t="shared" si="211"/>
        <v>100</v>
      </c>
      <c r="E1014">
        <f t="shared" si="212"/>
        <v>15</v>
      </c>
      <c r="F1014" s="7" t="str">
        <f>VLOOKUP(E1014,KeyValues!$A$2:$B486,2)</f>
        <v>Specific Items</v>
      </c>
      <c r="G1014">
        <f t="shared" si="213"/>
        <v>35</v>
      </c>
      <c r="H1014" s="7" t="str">
        <f>VLOOKUP($G1014,KeyValues!$S$2:$T$64,2)</f>
        <v>Clear Bottle</v>
      </c>
      <c r="I1014">
        <f t="shared" si="214"/>
        <v>470</v>
      </c>
      <c r="J1014">
        <f t="shared" si="215"/>
        <v>0</v>
      </c>
      <c r="K1014" s="8">
        <f>IF(OR($E1014=9,$E1014=5),VLOOKUP(J1014,KeyValues!$D$2:$E$562,2),IF(AND($E1014=14,NOT(VLOOKUP(J1014,KeyValues!$D$2:$E$562,2) = 0)),"???",0))</f>
        <v>0</v>
      </c>
      <c r="L1014">
        <f t="shared" si="216"/>
        <v>0</v>
      </c>
      <c r="M1014">
        <f t="shared" si="217"/>
        <v>0</v>
      </c>
      <c r="N1014">
        <f t="shared" si="218"/>
        <v>10</v>
      </c>
      <c r="O1014">
        <f t="shared" si="219"/>
        <v>0</v>
      </c>
      <c r="P1014">
        <f t="shared" si="220"/>
        <v>3</v>
      </c>
      <c r="Q1014">
        <f t="shared" si="221"/>
        <v>0</v>
      </c>
      <c r="R1014" t="str">
        <f t="shared" si="222"/>
        <v>00000011</v>
      </c>
      <c r="S1014">
        <f t="shared" si="223"/>
        <v>1</v>
      </c>
    </row>
    <row r="1015" spans="1:19" x14ac:dyDescent="0.25">
      <c r="A1015" t="s">
        <v>653</v>
      </c>
      <c r="B1015" s="5" t="str">
        <f>VLOOKUP(I1015,KeyValues!$J$2:$K$1401,2)</f>
        <v>Totodi-Dew</v>
      </c>
      <c r="C1015">
        <f t="shared" si="210"/>
        <v>2500</v>
      </c>
      <c r="D1015">
        <f t="shared" si="211"/>
        <v>125</v>
      </c>
      <c r="E1015">
        <f t="shared" si="212"/>
        <v>15</v>
      </c>
      <c r="F1015" s="7" t="str">
        <f>VLOOKUP(E1015,KeyValues!$A$2:$B670,2)</f>
        <v>Specific Items</v>
      </c>
      <c r="G1015">
        <f t="shared" si="213"/>
        <v>35</v>
      </c>
      <c r="H1015" s="7" t="str">
        <f>VLOOKUP($G1015,KeyValues!$S$2:$T$64,2)</f>
        <v>Clear Bottle</v>
      </c>
      <c r="I1015">
        <f t="shared" si="214"/>
        <v>654</v>
      </c>
      <c r="J1015">
        <f t="shared" si="215"/>
        <v>0</v>
      </c>
      <c r="K1015" s="8">
        <f>IF(OR($E1015=9,$E1015=5),VLOOKUP(J1015,KeyValues!$D$2:$E$562,2),IF(AND($E1015=14,NOT(VLOOKUP(J1015,KeyValues!$D$2:$E$562,2) = 0)),"???",0))</f>
        <v>0</v>
      </c>
      <c r="L1015">
        <f t="shared" si="216"/>
        <v>0</v>
      </c>
      <c r="M1015">
        <f t="shared" si="217"/>
        <v>0</v>
      </c>
      <c r="N1015">
        <f t="shared" si="218"/>
        <v>10</v>
      </c>
      <c r="O1015">
        <f t="shared" si="219"/>
        <v>0</v>
      </c>
      <c r="P1015">
        <f t="shared" si="220"/>
        <v>3</v>
      </c>
      <c r="Q1015">
        <f t="shared" si="221"/>
        <v>0</v>
      </c>
      <c r="R1015" t="str">
        <f t="shared" si="222"/>
        <v>00000011</v>
      </c>
      <c r="S1015">
        <f t="shared" si="223"/>
        <v>1</v>
      </c>
    </row>
    <row r="1016" spans="1:19" x14ac:dyDescent="0.25">
      <c r="A1016" t="s">
        <v>861</v>
      </c>
      <c r="B1016" s="5" t="str">
        <f>VLOOKUP(I1016,KeyValues!$J$2:$K$1401,2)</f>
        <v>Marill Dew</v>
      </c>
      <c r="C1016">
        <f t="shared" si="210"/>
        <v>2500</v>
      </c>
      <c r="D1016">
        <f t="shared" si="211"/>
        <v>125</v>
      </c>
      <c r="E1016">
        <f t="shared" si="212"/>
        <v>15</v>
      </c>
      <c r="F1016" s="7" t="str">
        <f>VLOOKUP(E1016,KeyValues!$A$2:$B878,2)</f>
        <v>Specific Items</v>
      </c>
      <c r="G1016">
        <f t="shared" si="213"/>
        <v>35</v>
      </c>
      <c r="H1016" s="7" t="str">
        <f>VLOOKUP($G1016,KeyValues!$S$2:$T$64,2)</f>
        <v>Clear Bottle</v>
      </c>
      <c r="I1016">
        <f t="shared" si="214"/>
        <v>862</v>
      </c>
      <c r="J1016">
        <f t="shared" si="215"/>
        <v>0</v>
      </c>
      <c r="K1016" s="8">
        <f>IF(OR($E1016=9,$E1016=5),VLOOKUP(J1016,KeyValues!$D$2:$E$562,2),IF(AND($E1016=14,NOT(VLOOKUP(J1016,KeyValues!$D$2:$E$562,2) = 0)),"???",0))</f>
        <v>0</v>
      </c>
      <c r="L1016">
        <f t="shared" si="216"/>
        <v>0</v>
      </c>
      <c r="M1016">
        <f t="shared" si="217"/>
        <v>0</v>
      </c>
      <c r="N1016">
        <f t="shared" si="218"/>
        <v>10</v>
      </c>
      <c r="O1016">
        <f t="shared" si="219"/>
        <v>0</v>
      </c>
      <c r="P1016">
        <f t="shared" si="220"/>
        <v>3</v>
      </c>
      <c r="Q1016">
        <f t="shared" si="221"/>
        <v>0</v>
      </c>
      <c r="R1016" t="str">
        <f t="shared" si="222"/>
        <v>00000011</v>
      </c>
      <c r="S1016">
        <f t="shared" si="223"/>
        <v>1</v>
      </c>
    </row>
    <row r="1017" spans="1:19" x14ac:dyDescent="0.25">
      <c r="A1017" t="s">
        <v>865</v>
      </c>
      <c r="B1017" s="5" t="str">
        <f>VLOOKUP(I1017,KeyValues!$J$2:$K$1401,2)</f>
        <v>Azuma-Dew</v>
      </c>
      <c r="C1017">
        <f t="shared" si="210"/>
        <v>2500</v>
      </c>
      <c r="D1017">
        <f t="shared" si="211"/>
        <v>125</v>
      </c>
      <c r="E1017">
        <f t="shared" si="212"/>
        <v>15</v>
      </c>
      <c r="F1017" s="7" t="str">
        <f>VLOOKUP(E1017,KeyValues!$A$2:$B882,2)</f>
        <v>Specific Items</v>
      </c>
      <c r="G1017">
        <f t="shared" si="213"/>
        <v>35</v>
      </c>
      <c r="H1017" s="7" t="str">
        <f>VLOOKUP($G1017,KeyValues!$S$2:$T$64,2)</f>
        <v>Clear Bottle</v>
      </c>
      <c r="I1017">
        <f t="shared" si="214"/>
        <v>866</v>
      </c>
      <c r="J1017">
        <f t="shared" si="215"/>
        <v>0</v>
      </c>
      <c r="K1017" s="8">
        <f>IF(OR($E1017=9,$E1017=5),VLOOKUP(J1017,KeyValues!$D$2:$E$562,2),IF(AND($E1017=14,NOT(VLOOKUP(J1017,KeyValues!$D$2:$E$562,2) = 0)),"???",0))</f>
        <v>0</v>
      </c>
      <c r="L1017">
        <f t="shared" si="216"/>
        <v>0</v>
      </c>
      <c r="M1017">
        <f t="shared" si="217"/>
        <v>0</v>
      </c>
      <c r="N1017">
        <f t="shared" si="218"/>
        <v>10</v>
      </c>
      <c r="O1017">
        <f t="shared" si="219"/>
        <v>0</v>
      </c>
      <c r="P1017">
        <f t="shared" si="220"/>
        <v>3</v>
      </c>
      <c r="Q1017">
        <f t="shared" si="221"/>
        <v>0</v>
      </c>
      <c r="R1017" t="str">
        <f t="shared" si="222"/>
        <v>00000011</v>
      </c>
      <c r="S1017">
        <f t="shared" si="223"/>
        <v>1</v>
      </c>
    </row>
    <row r="1018" spans="1:19" x14ac:dyDescent="0.25">
      <c r="A1018" t="s">
        <v>877</v>
      </c>
      <c r="B1018" s="5" t="str">
        <f>VLOOKUP(I1018,KeyValues!$J$2:$K$1401,2)</f>
        <v>Cast-Dew</v>
      </c>
      <c r="C1018">
        <f t="shared" si="210"/>
        <v>2500</v>
      </c>
      <c r="D1018">
        <f t="shared" si="211"/>
        <v>125</v>
      </c>
      <c r="E1018">
        <f t="shared" si="212"/>
        <v>15</v>
      </c>
      <c r="F1018" s="7" t="str">
        <f>VLOOKUP(E1018,KeyValues!$A$2:$B894,2)</f>
        <v>Specific Items</v>
      </c>
      <c r="G1018">
        <f t="shared" si="213"/>
        <v>35</v>
      </c>
      <c r="H1018" s="7" t="str">
        <f>VLOOKUP($G1018,KeyValues!$S$2:$T$64,2)</f>
        <v>Clear Bottle</v>
      </c>
      <c r="I1018">
        <f t="shared" si="214"/>
        <v>878</v>
      </c>
      <c r="J1018">
        <f t="shared" si="215"/>
        <v>0</v>
      </c>
      <c r="K1018" s="8">
        <f>IF(OR($E1018=9,$E1018=5),VLOOKUP(J1018,KeyValues!$D$2:$E$562,2),IF(AND($E1018=14,NOT(VLOOKUP(J1018,KeyValues!$D$2:$E$562,2) = 0)),"???",0))</f>
        <v>0</v>
      </c>
      <c r="L1018">
        <f t="shared" si="216"/>
        <v>0</v>
      </c>
      <c r="M1018">
        <f t="shared" si="217"/>
        <v>0</v>
      </c>
      <c r="N1018">
        <f t="shared" si="218"/>
        <v>10</v>
      </c>
      <c r="O1018">
        <f t="shared" si="219"/>
        <v>0</v>
      </c>
      <c r="P1018">
        <f t="shared" si="220"/>
        <v>3</v>
      </c>
      <c r="Q1018">
        <f t="shared" si="221"/>
        <v>0</v>
      </c>
      <c r="R1018" t="str">
        <f t="shared" si="222"/>
        <v>00000011</v>
      </c>
      <c r="S1018">
        <f t="shared" si="223"/>
        <v>1</v>
      </c>
    </row>
    <row r="1019" spans="1:19" x14ac:dyDescent="0.25">
      <c r="A1019" t="s">
        <v>933</v>
      </c>
      <c r="B1019" s="5" t="str">
        <f>VLOOKUP(I1019,KeyValues!$J$2:$K$1401,2)</f>
        <v>Cherrim Dew</v>
      </c>
      <c r="C1019">
        <f t="shared" si="210"/>
        <v>2500</v>
      </c>
      <c r="D1019">
        <f t="shared" si="211"/>
        <v>125</v>
      </c>
      <c r="E1019">
        <f t="shared" si="212"/>
        <v>15</v>
      </c>
      <c r="F1019" s="7" t="str">
        <f>VLOOKUP(E1019,KeyValues!$A$2:$B950,2)</f>
        <v>Specific Items</v>
      </c>
      <c r="G1019">
        <f t="shared" si="213"/>
        <v>35</v>
      </c>
      <c r="H1019" s="7" t="str">
        <f>VLOOKUP($G1019,KeyValues!$S$2:$T$64,2)</f>
        <v>Clear Bottle</v>
      </c>
      <c r="I1019">
        <f t="shared" si="214"/>
        <v>934</v>
      </c>
      <c r="J1019">
        <f t="shared" si="215"/>
        <v>0</v>
      </c>
      <c r="K1019" s="8">
        <f>IF(OR($E1019=9,$E1019=5),VLOOKUP(J1019,KeyValues!$D$2:$E$562,2),IF(AND($E1019=14,NOT(VLOOKUP(J1019,KeyValues!$D$2:$E$562,2) = 0)),"???",0))</f>
        <v>0</v>
      </c>
      <c r="L1019">
        <f t="shared" si="216"/>
        <v>0</v>
      </c>
      <c r="M1019">
        <f t="shared" si="217"/>
        <v>0</v>
      </c>
      <c r="N1019">
        <f t="shared" si="218"/>
        <v>10</v>
      </c>
      <c r="O1019">
        <f t="shared" si="219"/>
        <v>0</v>
      </c>
      <c r="P1019">
        <f t="shared" si="220"/>
        <v>3</v>
      </c>
      <c r="Q1019">
        <f t="shared" si="221"/>
        <v>0</v>
      </c>
      <c r="R1019" t="str">
        <f t="shared" si="222"/>
        <v>00000011</v>
      </c>
      <c r="S1019">
        <f t="shared" si="223"/>
        <v>1</v>
      </c>
    </row>
    <row r="1020" spans="1:19" x14ac:dyDescent="0.25">
      <c r="A1020" t="s">
        <v>769</v>
      </c>
      <c r="B1020" s="5" t="str">
        <f>VLOOKUP(I1020,KeyValues!$J$2:$K$1401,2)</f>
        <v>Cleffa Dew</v>
      </c>
      <c r="C1020">
        <f t="shared" si="210"/>
        <v>2500</v>
      </c>
      <c r="D1020">
        <f t="shared" si="211"/>
        <v>125</v>
      </c>
      <c r="E1020">
        <f t="shared" si="212"/>
        <v>15</v>
      </c>
      <c r="F1020" s="7" t="str">
        <f>VLOOKUP(E1020,KeyValues!$A$2:$B786,2)</f>
        <v>Specific Items</v>
      </c>
      <c r="G1020">
        <f t="shared" si="213"/>
        <v>35</v>
      </c>
      <c r="H1020" s="7" t="str">
        <f>VLOOKUP($G1020,KeyValues!$S$2:$T$64,2)</f>
        <v>Clear Bottle</v>
      </c>
      <c r="I1020">
        <f t="shared" si="214"/>
        <v>770</v>
      </c>
      <c r="J1020">
        <f t="shared" si="215"/>
        <v>0</v>
      </c>
      <c r="K1020" s="8">
        <f>IF(OR($E1020=9,$E1020=5),VLOOKUP(J1020,KeyValues!$D$2:$E$562,2),IF(AND($E1020=14,NOT(VLOOKUP(J1020,KeyValues!$D$2:$E$562,2) = 0)),"???",0))</f>
        <v>0</v>
      </c>
      <c r="L1020">
        <f t="shared" si="216"/>
        <v>0</v>
      </c>
      <c r="M1020">
        <f t="shared" si="217"/>
        <v>0</v>
      </c>
      <c r="N1020">
        <f t="shared" si="218"/>
        <v>12</v>
      </c>
      <c r="O1020">
        <f t="shared" si="219"/>
        <v>0</v>
      </c>
      <c r="P1020">
        <f t="shared" si="220"/>
        <v>3</v>
      </c>
      <c r="Q1020">
        <f t="shared" si="221"/>
        <v>0</v>
      </c>
      <c r="R1020" t="str">
        <f t="shared" si="222"/>
        <v>00000011</v>
      </c>
      <c r="S1020">
        <f t="shared" si="223"/>
        <v>1</v>
      </c>
    </row>
    <row r="1021" spans="1:19" x14ac:dyDescent="0.25">
      <c r="A1021" t="s">
        <v>781</v>
      </c>
      <c r="B1021" s="5" t="str">
        <f>VLOOKUP(I1021,KeyValues!$J$2:$K$1401,2)</f>
        <v>Iggly-Dew</v>
      </c>
      <c r="C1021">
        <f t="shared" si="210"/>
        <v>2500</v>
      </c>
      <c r="D1021">
        <f t="shared" si="211"/>
        <v>125</v>
      </c>
      <c r="E1021">
        <f t="shared" si="212"/>
        <v>15</v>
      </c>
      <c r="F1021" s="7" t="str">
        <f>VLOOKUP(E1021,KeyValues!$A$2:$B798,2)</f>
        <v>Specific Items</v>
      </c>
      <c r="G1021">
        <f t="shared" si="213"/>
        <v>35</v>
      </c>
      <c r="H1021" s="7" t="str">
        <f>VLOOKUP($G1021,KeyValues!$S$2:$T$64,2)</f>
        <v>Clear Bottle</v>
      </c>
      <c r="I1021">
        <f t="shared" si="214"/>
        <v>782</v>
      </c>
      <c r="J1021">
        <f t="shared" si="215"/>
        <v>0</v>
      </c>
      <c r="K1021" s="8">
        <f>IF(OR($E1021=9,$E1021=5),VLOOKUP(J1021,KeyValues!$D$2:$E$562,2),IF(AND($E1021=14,NOT(VLOOKUP(J1021,KeyValues!$D$2:$E$562,2) = 0)),"???",0))</f>
        <v>0</v>
      </c>
      <c r="L1021">
        <f t="shared" si="216"/>
        <v>0</v>
      </c>
      <c r="M1021">
        <f t="shared" si="217"/>
        <v>0</v>
      </c>
      <c r="N1021">
        <f t="shared" si="218"/>
        <v>12</v>
      </c>
      <c r="O1021">
        <f t="shared" si="219"/>
        <v>0</v>
      </c>
      <c r="P1021">
        <f t="shared" si="220"/>
        <v>3</v>
      </c>
      <c r="Q1021">
        <f t="shared" si="221"/>
        <v>0</v>
      </c>
      <c r="R1021" t="str">
        <f t="shared" si="222"/>
        <v>00000011</v>
      </c>
      <c r="S1021">
        <f t="shared" si="223"/>
        <v>1</v>
      </c>
    </row>
    <row r="1022" spans="1:19" x14ac:dyDescent="0.25">
      <c r="A1022" t="s">
        <v>793</v>
      </c>
      <c r="B1022" s="5" t="str">
        <f>VLOOKUP(I1022,KeyValues!$J$2:$K$1401,2)</f>
        <v>Togepi Dew</v>
      </c>
      <c r="C1022">
        <f t="shared" si="210"/>
        <v>2500</v>
      </c>
      <c r="D1022">
        <f t="shared" si="211"/>
        <v>125</v>
      </c>
      <c r="E1022">
        <f t="shared" si="212"/>
        <v>15</v>
      </c>
      <c r="F1022" s="7" t="str">
        <f>VLOOKUP(E1022,KeyValues!$A$2:$B810,2)</f>
        <v>Specific Items</v>
      </c>
      <c r="G1022">
        <f t="shared" si="213"/>
        <v>35</v>
      </c>
      <c r="H1022" s="7" t="str">
        <f>VLOOKUP($G1022,KeyValues!$S$2:$T$64,2)</f>
        <v>Clear Bottle</v>
      </c>
      <c r="I1022">
        <f t="shared" si="214"/>
        <v>794</v>
      </c>
      <c r="J1022">
        <f t="shared" si="215"/>
        <v>0</v>
      </c>
      <c r="K1022" s="8">
        <f>IF(OR($E1022=9,$E1022=5),VLOOKUP(J1022,KeyValues!$D$2:$E$562,2),IF(AND($E1022=14,NOT(VLOOKUP(J1022,KeyValues!$D$2:$E$562,2) = 0)),"???",0))</f>
        <v>0</v>
      </c>
      <c r="L1022">
        <f t="shared" si="216"/>
        <v>0</v>
      </c>
      <c r="M1022">
        <f t="shared" si="217"/>
        <v>0</v>
      </c>
      <c r="N1022">
        <f t="shared" si="218"/>
        <v>12</v>
      </c>
      <c r="O1022">
        <f t="shared" si="219"/>
        <v>0</v>
      </c>
      <c r="P1022">
        <f t="shared" si="220"/>
        <v>3</v>
      </c>
      <c r="Q1022">
        <f t="shared" si="221"/>
        <v>0</v>
      </c>
      <c r="R1022" t="str">
        <f t="shared" si="222"/>
        <v>00000011</v>
      </c>
      <c r="S1022">
        <f t="shared" si="223"/>
        <v>1</v>
      </c>
    </row>
    <row r="1023" spans="1:19" x14ac:dyDescent="0.25">
      <c r="A1023" t="s">
        <v>857</v>
      </c>
      <c r="B1023" s="5" t="str">
        <f>VLOOKUP(I1023,KeyValues!$J$2:$K$1401,2)</f>
        <v>Azuri-Dew</v>
      </c>
      <c r="C1023">
        <f t="shared" si="210"/>
        <v>2500</v>
      </c>
      <c r="D1023">
        <f t="shared" si="211"/>
        <v>125</v>
      </c>
      <c r="E1023">
        <f t="shared" si="212"/>
        <v>15</v>
      </c>
      <c r="F1023" s="7" t="str">
        <f>VLOOKUP(E1023,KeyValues!$A$2:$B874,2)</f>
        <v>Specific Items</v>
      </c>
      <c r="G1023">
        <f t="shared" si="213"/>
        <v>35</v>
      </c>
      <c r="H1023" s="7" t="str">
        <f>VLOOKUP($G1023,KeyValues!$S$2:$T$64,2)</f>
        <v>Clear Bottle</v>
      </c>
      <c r="I1023">
        <f t="shared" si="214"/>
        <v>858</v>
      </c>
      <c r="J1023">
        <f t="shared" si="215"/>
        <v>0</v>
      </c>
      <c r="K1023" s="8">
        <f>IF(OR($E1023=9,$E1023=5),VLOOKUP(J1023,KeyValues!$D$2:$E$562,2),IF(AND($E1023=14,NOT(VLOOKUP(J1023,KeyValues!$D$2:$E$562,2) = 0)),"???",0))</f>
        <v>0</v>
      </c>
      <c r="L1023">
        <f t="shared" si="216"/>
        <v>0</v>
      </c>
      <c r="M1023">
        <f t="shared" si="217"/>
        <v>0</v>
      </c>
      <c r="N1023">
        <f t="shared" si="218"/>
        <v>12</v>
      </c>
      <c r="O1023">
        <f t="shared" si="219"/>
        <v>0</v>
      </c>
      <c r="P1023">
        <f t="shared" si="220"/>
        <v>3</v>
      </c>
      <c r="Q1023">
        <f t="shared" si="221"/>
        <v>0</v>
      </c>
      <c r="R1023" t="str">
        <f t="shared" si="222"/>
        <v>00000011</v>
      </c>
      <c r="S1023">
        <f t="shared" si="223"/>
        <v>1</v>
      </c>
    </row>
    <row r="1024" spans="1:19" x14ac:dyDescent="0.25">
      <c r="A1024" t="s">
        <v>937</v>
      </c>
      <c r="B1024" s="5" t="str">
        <f>VLOOKUP(I1024,KeyValues!$J$2:$K$1401,2)</f>
        <v>Bonsly Dew</v>
      </c>
      <c r="C1024">
        <f t="shared" si="210"/>
        <v>2500</v>
      </c>
      <c r="D1024">
        <f t="shared" si="211"/>
        <v>125</v>
      </c>
      <c r="E1024">
        <f t="shared" si="212"/>
        <v>15</v>
      </c>
      <c r="F1024" s="7" t="str">
        <f>VLOOKUP(E1024,KeyValues!$A$2:$B954,2)</f>
        <v>Specific Items</v>
      </c>
      <c r="G1024">
        <f t="shared" si="213"/>
        <v>35</v>
      </c>
      <c r="H1024" s="7" t="str">
        <f>VLOOKUP($G1024,KeyValues!$S$2:$T$64,2)</f>
        <v>Clear Bottle</v>
      </c>
      <c r="I1024">
        <f t="shared" si="214"/>
        <v>938</v>
      </c>
      <c r="J1024">
        <f t="shared" si="215"/>
        <v>0</v>
      </c>
      <c r="K1024" s="8">
        <f>IF(OR($E1024=9,$E1024=5),VLOOKUP(J1024,KeyValues!$D$2:$E$562,2),IF(AND($E1024=14,NOT(VLOOKUP(J1024,KeyValues!$D$2:$E$562,2) = 0)),"???",0))</f>
        <v>0</v>
      </c>
      <c r="L1024">
        <f t="shared" si="216"/>
        <v>0</v>
      </c>
      <c r="M1024">
        <f t="shared" si="217"/>
        <v>0</v>
      </c>
      <c r="N1024">
        <f t="shared" si="218"/>
        <v>12</v>
      </c>
      <c r="O1024">
        <f t="shared" si="219"/>
        <v>0</v>
      </c>
      <c r="P1024">
        <f t="shared" si="220"/>
        <v>3</v>
      </c>
      <c r="Q1024">
        <f t="shared" si="221"/>
        <v>0</v>
      </c>
      <c r="R1024" t="str">
        <f t="shared" si="222"/>
        <v>00000011</v>
      </c>
      <c r="S1024">
        <f t="shared" si="223"/>
        <v>1</v>
      </c>
    </row>
    <row r="1025" spans="1:19" x14ac:dyDescent="0.25">
      <c r="A1025" t="s">
        <v>953</v>
      </c>
      <c r="B1025" s="5" t="str">
        <f>VLOOKUP(I1025,KeyValues!$J$2:$K$1401,2)</f>
        <v>Happiny Dew</v>
      </c>
      <c r="C1025">
        <f t="shared" si="210"/>
        <v>2500</v>
      </c>
      <c r="D1025">
        <f t="shared" si="211"/>
        <v>125</v>
      </c>
      <c r="E1025">
        <f t="shared" si="212"/>
        <v>15</v>
      </c>
      <c r="F1025" s="7" t="str">
        <f>VLOOKUP(E1025,KeyValues!$A$2:$B970,2)</f>
        <v>Specific Items</v>
      </c>
      <c r="G1025">
        <f t="shared" si="213"/>
        <v>35</v>
      </c>
      <c r="H1025" s="7" t="str">
        <f>VLOOKUP($G1025,KeyValues!$S$2:$T$64,2)</f>
        <v>Clear Bottle</v>
      </c>
      <c r="I1025">
        <f t="shared" si="214"/>
        <v>954</v>
      </c>
      <c r="J1025">
        <f t="shared" si="215"/>
        <v>0</v>
      </c>
      <c r="K1025" s="8">
        <f>IF(OR($E1025=9,$E1025=5),VLOOKUP(J1025,KeyValues!$D$2:$E$562,2),IF(AND($E1025=14,NOT(VLOOKUP(J1025,KeyValues!$D$2:$E$562,2) = 0)),"???",0))</f>
        <v>0</v>
      </c>
      <c r="L1025">
        <f t="shared" si="216"/>
        <v>0</v>
      </c>
      <c r="M1025">
        <f t="shared" si="217"/>
        <v>0</v>
      </c>
      <c r="N1025">
        <f t="shared" si="218"/>
        <v>12</v>
      </c>
      <c r="O1025">
        <f t="shared" si="219"/>
        <v>0</v>
      </c>
      <c r="P1025">
        <f t="shared" si="220"/>
        <v>3</v>
      </c>
      <c r="Q1025">
        <f t="shared" si="221"/>
        <v>0</v>
      </c>
      <c r="R1025" t="str">
        <f t="shared" si="222"/>
        <v>00000011</v>
      </c>
      <c r="S1025">
        <f t="shared" si="223"/>
        <v>1</v>
      </c>
    </row>
    <row r="1026" spans="1:19" x14ac:dyDescent="0.25">
      <c r="A1026" t="s">
        <v>935</v>
      </c>
      <c r="B1026" s="5" t="str">
        <f>VLOOKUP(I1026,KeyValues!$J$2:$K$1401,2)</f>
        <v>Sweet Aroma</v>
      </c>
      <c r="C1026">
        <f t="shared" ref="C1026:C1089" si="224">HEX2DEC(MID($A1026,4,2)&amp;MID($A1026,1,2))</f>
        <v>2500</v>
      </c>
      <c r="D1026">
        <f t="shared" ref="D1026:D1089" si="225">HEX2DEC(MID($A1026,10,2)&amp;MID($A1026,7,2))</f>
        <v>125</v>
      </c>
      <c r="E1026">
        <f t="shared" ref="E1026:E1089" si="226">HEX2DEC(MID($A1026,13,2))</f>
        <v>15</v>
      </c>
      <c r="F1026" s="7" t="str">
        <f>VLOOKUP(E1026,KeyValues!$A$2:$B952,2)</f>
        <v>Specific Items</v>
      </c>
      <c r="G1026">
        <f t="shared" ref="G1026:G1089" si="227">HEX2DEC(MID($A1026,16,2))</f>
        <v>35</v>
      </c>
      <c r="H1026" s="7" t="str">
        <f>VLOOKUP($G1026,KeyValues!$S$2:$T$64,2)</f>
        <v>Clear Bottle</v>
      </c>
      <c r="I1026">
        <f t="shared" ref="I1026:I1089" si="228">HEX2DEC(MID($A1026,22,2)&amp;MID($A1026,19,2))</f>
        <v>936</v>
      </c>
      <c r="J1026">
        <f t="shared" ref="J1026:J1089" si="229">HEX2DEC(MID($A1026,28,2)&amp;MID($A1026,25,2))</f>
        <v>0</v>
      </c>
      <c r="K1026" s="8">
        <f>IF(OR($E1026=9,$E1026=5),VLOOKUP(J1026,KeyValues!$D$2:$E$562,2),IF(AND($E1026=14,NOT(VLOOKUP(J1026,KeyValues!$D$2:$E$562,2) = 0)),"???",0))</f>
        <v>0</v>
      </c>
      <c r="L1026">
        <f t="shared" ref="L1026:L1089" si="230">HEX2DEC(MID($A1026,31,2))</f>
        <v>0</v>
      </c>
      <c r="M1026">
        <f t="shared" ref="M1026:M1089" si="231">HEX2DEC(MID($A1026,34,2))</f>
        <v>0</v>
      </c>
      <c r="N1026">
        <f t="shared" ref="N1026:N1089" si="232">HEX2DEC(MID($A1026,37,2))</f>
        <v>13</v>
      </c>
      <c r="O1026">
        <f t="shared" ref="O1026:O1089" si="233">HEX2DEC(MID($A1026,40,2))</f>
        <v>0</v>
      </c>
      <c r="P1026">
        <f t="shared" ref="P1026:P1089" si="234">HEX2DEC(MID($A1026,43,2))</f>
        <v>3</v>
      </c>
      <c r="Q1026">
        <f t="shared" ref="Q1026:Q1089" si="235">HEX2DEC(MID($A1026,46,2))</f>
        <v>0</v>
      </c>
      <c r="R1026" t="str">
        <f t="shared" ref="R1026:R1089" si="236">DEC2BIN(P1026,8)</f>
        <v>00000011</v>
      </c>
      <c r="S1026">
        <f t="shared" ref="S1026:S1089" si="237">VALUE(RIGHT(R1026,1))</f>
        <v>1</v>
      </c>
    </row>
    <row r="1027" spans="1:19" x14ac:dyDescent="0.25">
      <c r="A1027" t="s">
        <v>869</v>
      </c>
      <c r="B1027" s="5" t="str">
        <f>VLOOKUP(I1027,KeyValues!$J$2:$K$1401,2)</f>
        <v>Plusle Tail</v>
      </c>
      <c r="C1027">
        <f t="shared" si="224"/>
        <v>2500</v>
      </c>
      <c r="D1027">
        <f t="shared" si="225"/>
        <v>125</v>
      </c>
      <c r="E1027">
        <f t="shared" si="226"/>
        <v>15</v>
      </c>
      <c r="F1027" s="7" t="str">
        <f>VLOOKUP(E1027,KeyValues!$A$2:$B886,2)</f>
        <v>Specific Items</v>
      </c>
      <c r="G1027">
        <f t="shared" si="227"/>
        <v>36</v>
      </c>
      <c r="H1027" s="7" t="str">
        <f>VLOOKUP($G1027,KeyValues!$S$2:$T$64,2)</f>
        <v>Tail 2</v>
      </c>
      <c r="I1027">
        <f t="shared" si="228"/>
        <v>870</v>
      </c>
      <c r="J1027">
        <f t="shared" si="229"/>
        <v>0</v>
      </c>
      <c r="K1027" s="8">
        <f>IF(OR($E1027=9,$E1027=5),VLOOKUP(J1027,KeyValues!$D$2:$E$562,2),IF(AND($E1027=14,NOT(VLOOKUP(J1027,KeyValues!$D$2:$E$562,2) = 0)),"???",0))</f>
        <v>0</v>
      </c>
      <c r="L1027">
        <f t="shared" si="230"/>
        <v>0</v>
      </c>
      <c r="M1027">
        <f t="shared" si="231"/>
        <v>0</v>
      </c>
      <c r="N1027">
        <f t="shared" si="232"/>
        <v>15</v>
      </c>
      <c r="O1027">
        <f t="shared" si="233"/>
        <v>0</v>
      </c>
      <c r="P1027">
        <f t="shared" si="234"/>
        <v>3</v>
      </c>
      <c r="Q1027">
        <f t="shared" si="235"/>
        <v>0</v>
      </c>
      <c r="R1027" t="str">
        <f t="shared" si="236"/>
        <v>00000011</v>
      </c>
      <c r="S1027">
        <f t="shared" si="237"/>
        <v>1</v>
      </c>
    </row>
    <row r="1028" spans="1:19" x14ac:dyDescent="0.25">
      <c r="A1028" t="s">
        <v>873</v>
      </c>
      <c r="B1028" s="5" t="str">
        <f>VLOOKUP(I1028,KeyValues!$J$2:$K$1401,2)</f>
        <v>Minun Tail</v>
      </c>
      <c r="C1028">
        <f t="shared" si="224"/>
        <v>2500</v>
      </c>
      <c r="D1028">
        <f t="shared" si="225"/>
        <v>125</v>
      </c>
      <c r="E1028">
        <f t="shared" si="226"/>
        <v>15</v>
      </c>
      <c r="F1028" s="7" t="str">
        <f>VLOOKUP(E1028,KeyValues!$A$2:$B890,2)</f>
        <v>Specific Items</v>
      </c>
      <c r="G1028">
        <f t="shared" si="227"/>
        <v>36</v>
      </c>
      <c r="H1028" s="7" t="str">
        <f>VLOOKUP($G1028,KeyValues!$S$2:$T$64,2)</f>
        <v>Tail 2</v>
      </c>
      <c r="I1028">
        <f t="shared" si="228"/>
        <v>874</v>
      </c>
      <c r="J1028">
        <f t="shared" si="229"/>
        <v>0</v>
      </c>
      <c r="K1028" s="8">
        <f>IF(OR($E1028=9,$E1028=5),VLOOKUP(J1028,KeyValues!$D$2:$E$562,2),IF(AND($E1028=14,NOT(VLOOKUP(J1028,KeyValues!$D$2:$E$562,2) = 0)),"???",0))</f>
        <v>0</v>
      </c>
      <c r="L1028">
        <f t="shared" si="230"/>
        <v>0</v>
      </c>
      <c r="M1028">
        <f t="shared" si="231"/>
        <v>0</v>
      </c>
      <c r="N1028">
        <f t="shared" si="232"/>
        <v>15</v>
      </c>
      <c r="O1028">
        <f t="shared" si="233"/>
        <v>0</v>
      </c>
      <c r="P1028">
        <f t="shared" si="234"/>
        <v>3</v>
      </c>
      <c r="Q1028">
        <f t="shared" si="235"/>
        <v>0</v>
      </c>
      <c r="R1028" t="str">
        <f t="shared" si="236"/>
        <v>00000011</v>
      </c>
      <c r="S1028">
        <f t="shared" si="237"/>
        <v>1</v>
      </c>
    </row>
    <row r="1029" spans="1:19" x14ac:dyDescent="0.25">
      <c r="A1029" t="s">
        <v>881</v>
      </c>
      <c r="B1029" s="5" t="str">
        <f>VLOOKUP(I1029,KeyValues!$J$2:$K$1401,2)</f>
        <v>Wynaut Tail</v>
      </c>
      <c r="C1029">
        <f t="shared" si="224"/>
        <v>2500</v>
      </c>
      <c r="D1029">
        <f t="shared" si="225"/>
        <v>125</v>
      </c>
      <c r="E1029">
        <f t="shared" si="226"/>
        <v>15</v>
      </c>
      <c r="F1029" s="7" t="str">
        <f>VLOOKUP(E1029,KeyValues!$A$2:$B898,2)</f>
        <v>Specific Items</v>
      </c>
      <c r="G1029">
        <f t="shared" si="227"/>
        <v>36</v>
      </c>
      <c r="H1029" s="7" t="str">
        <f>VLOOKUP($G1029,KeyValues!$S$2:$T$64,2)</f>
        <v>Tail 2</v>
      </c>
      <c r="I1029">
        <f t="shared" si="228"/>
        <v>882</v>
      </c>
      <c r="J1029">
        <f t="shared" si="229"/>
        <v>0</v>
      </c>
      <c r="K1029" s="8">
        <f>IF(OR($E1029=9,$E1029=5),VLOOKUP(J1029,KeyValues!$D$2:$E$562,2),IF(AND($E1029=14,NOT(VLOOKUP(J1029,KeyValues!$D$2:$E$562,2) = 0)),"???",0))</f>
        <v>0</v>
      </c>
      <c r="L1029">
        <f t="shared" si="230"/>
        <v>0</v>
      </c>
      <c r="M1029">
        <f t="shared" si="231"/>
        <v>0</v>
      </c>
      <c r="N1029">
        <f t="shared" si="232"/>
        <v>15</v>
      </c>
      <c r="O1029">
        <f t="shared" si="233"/>
        <v>0</v>
      </c>
      <c r="P1029">
        <f t="shared" si="234"/>
        <v>3</v>
      </c>
      <c r="Q1029">
        <f t="shared" si="235"/>
        <v>0</v>
      </c>
      <c r="R1029" t="str">
        <f t="shared" si="236"/>
        <v>00000011</v>
      </c>
      <c r="S1029">
        <f t="shared" si="237"/>
        <v>1</v>
      </c>
    </row>
    <row r="1030" spans="1:19" x14ac:dyDescent="0.25">
      <c r="A1030" t="s">
        <v>451</v>
      </c>
      <c r="B1030" s="5" t="str">
        <f>VLOOKUP(I1030,KeyValues!$J$2:$K$1401,2)</f>
        <v>Pep Sash</v>
      </c>
      <c r="C1030">
        <f t="shared" si="224"/>
        <v>3000</v>
      </c>
      <c r="D1030">
        <f t="shared" si="225"/>
        <v>100</v>
      </c>
      <c r="E1030">
        <f t="shared" si="226"/>
        <v>15</v>
      </c>
      <c r="F1030" s="7" t="str">
        <f>VLOOKUP(E1030,KeyValues!$A$2:$B468,2)</f>
        <v>Specific Items</v>
      </c>
      <c r="G1030">
        <f t="shared" si="227"/>
        <v>37</v>
      </c>
      <c r="H1030" s="7" t="str">
        <f>VLOOKUP($G1030,KeyValues!$S$2:$T$64,2)</f>
        <v>Scarf 2</v>
      </c>
      <c r="I1030">
        <f t="shared" si="228"/>
        <v>452</v>
      </c>
      <c r="J1030">
        <f t="shared" si="229"/>
        <v>0</v>
      </c>
      <c r="K1030" s="8">
        <f>IF(OR($E1030=9,$E1030=5),VLOOKUP(J1030,KeyValues!$D$2:$E$562,2),IF(AND($E1030=14,NOT(VLOOKUP(J1030,KeyValues!$D$2:$E$562,2) = 0)),"???",0))</f>
        <v>0</v>
      </c>
      <c r="L1030">
        <f t="shared" si="230"/>
        <v>0</v>
      </c>
      <c r="M1030">
        <f t="shared" si="231"/>
        <v>0</v>
      </c>
      <c r="N1030">
        <f t="shared" si="232"/>
        <v>0</v>
      </c>
      <c r="O1030">
        <f t="shared" si="233"/>
        <v>0</v>
      </c>
      <c r="P1030">
        <f t="shared" si="234"/>
        <v>3</v>
      </c>
      <c r="Q1030">
        <f t="shared" si="235"/>
        <v>0</v>
      </c>
      <c r="R1030" t="str">
        <f t="shared" si="236"/>
        <v>00000011</v>
      </c>
      <c r="S1030">
        <f t="shared" si="237"/>
        <v>1</v>
      </c>
    </row>
    <row r="1031" spans="1:19" x14ac:dyDescent="0.25">
      <c r="A1031" t="s">
        <v>482</v>
      </c>
      <c r="B1031" s="5" t="str">
        <f>VLOOKUP(I1031,KeyValues!$J$2:$K$1401,2)</f>
        <v>Rock Sash</v>
      </c>
      <c r="C1031">
        <f t="shared" si="224"/>
        <v>5000</v>
      </c>
      <c r="D1031">
        <f t="shared" si="225"/>
        <v>150</v>
      </c>
      <c r="E1031">
        <f t="shared" si="226"/>
        <v>15</v>
      </c>
      <c r="F1031" s="7" t="str">
        <f>VLOOKUP(E1031,KeyValues!$A$2:$B499,2)</f>
        <v>Specific Items</v>
      </c>
      <c r="G1031">
        <f t="shared" si="227"/>
        <v>37</v>
      </c>
      <c r="H1031" s="7" t="str">
        <f>VLOOKUP($G1031,KeyValues!$S$2:$T$64,2)</f>
        <v>Scarf 2</v>
      </c>
      <c r="I1031">
        <f t="shared" si="228"/>
        <v>483</v>
      </c>
      <c r="J1031">
        <f t="shared" si="229"/>
        <v>0</v>
      </c>
      <c r="K1031" s="8">
        <f>IF(OR($E1031=9,$E1031=5),VLOOKUP(J1031,KeyValues!$D$2:$E$562,2),IF(AND($E1031=14,NOT(VLOOKUP(J1031,KeyValues!$D$2:$E$562,2) = 0)),"???",0))</f>
        <v>0</v>
      </c>
      <c r="L1031">
        <f t="shared" si="230"/>
        <v>0</v>
      </c>
      <c r="M1031">
        <f t="shared" si="231"/>
        <v>0</v>
      </c>
      <c r="N1031">
        <f t="shared" si="232"/>
        <v>0</v>
      </c>
      <c r="O1031">
        <f t="shared" si="233"/>
        <v>0</v>
      </c>
      <c r="P1031">
        <f t="shared" si="234"/>
        <v>3</v>
      </c>
      <c r="Q1031">
        <f t="shared" si="235"/>
        <v>0</v>
      </c>
      <c r="R1031" t="str">
        <f t="shared" si="236"/>
        <v>00000011</v>
      </c>
      <c r="S1031">
        <f t="shared" si="237"/>
        <v>1</v>
      </c>
    </row>
    <row r="1032" spans="1:19" x14ac:dyDescent="0.25">
      <c r="A1032" t="s">
        <v>483</v>
      </c>
      <c r="B1032" s="5" t="str">
        <f>VLOOKUP(I1032,KeyValues!$J$2:$K$1401,2)</f>
        <v>Ice Sash</v>
      </c>
      <c r="C1032">
        <f t="shared" si="224"/>
        <v>5000</v>
      </c>
      <c r="D1032">
        <f t="shared" si="225"/>
        <v>150</v>
      </c>
      <c r="E1032">
        <f t="shared" si="226"/>
        <v>15</v>
      </c>
      <c r="F1032" s="7" t="str">
        <f>VLOOKUP(E1032,KeyValues!$A$2:$B500,2)</f>
        <v>Specific Items</v>
      </c>
      <c r="G1032">
        <f t="shared" si="227"/>
        <v>37</v>
      </c>
      <c r="H1032" s="7" t="str">
        <f>VLOOKUP($G1032,KeyValues!$S$2:$T$64,2)</f>
        <v>Scarf 2</v>
      </c>
      <c r="I1032">
        <f t="shared" si="228"/>
        <v>484</v>
      </c>
      <c r="J1032">
        <f t="shared" si="229"/>
        <v>0</v>
      </c>
      <c r="K1032" s="8">
        <f>IF(OR($E1032=9,$E1032=5),VLOOKUP(J1032,KeyValues!$D$2:$E$562,2),IF(AND($E1032=14,NOT(VLOOKUP(J1032,KeyValues!$D$2:$E$562,2) = 0)),"???",0))</f>
        <v>0</v>
      </c>
      <c r="L1032">
        <f t="shared" si="230"/>
        <v>0</v>
      </c>
      <c r="M1032">
        <f t="shared" si="231"/>
        <v>0</v>
      </c>
      <c r="N1032">
        <f t="shared" si="232"/>
        <v>0</v>
      </c>
      <c r="O1032">
        <f t="shared" si="233"/>
        <v>0</v>
      </c>
      <c r="P1032">
        <f t="shared" si="234"/>
        <v>3</v>
      </c>
      <c r="Q1032">
        <f t="shared" si="235"/>
        <v>0</v>
      </c>
      <c r="R1032" t="str">
        <f t="shared" si="236"/>
        <v>00000011</v>
      </c>
      <c r="S1032">
        <f t="shared" si="237"/>
        <v>1</v>
      </c>
    </row>
    <row r="1033" spans="1:19" x14ac:dyDescent="0.25">
      <c r="A1033" t="s">
        <v>484</v>
      </c>
      <c r="B1033" s="5" t="str">
        <f>VLOOKUP(I1033,KeyValues!$J$2:$K$1401,2)</f>
        <v>Steel Sash</v>
      </c>
      <c r="C1033">
        <f t="shared" si="224"/>
        <v>5000</v>
      </c>
      <c r="D1033">
        <f t="shared" si="225"/>
        <v>150</v>
      </c>
      <c r="E1033">
        <f t="shared" si="226"/>
        <v>15</v>
      </c>
      <c r="F1033" s="7" t="str">
        <f>VLOOKUP(E1033,KeyValues!$A$2:$B501,2)</f>
        <v>Specific Items</v>
      </c>
      <c r="G1033">
        <f t="shared" si="227"/>
        <v>37</v>
      </c>
      <c r="H1033" s="7" t="str">
        <f>VLOOKUP($G1033,KeyValues!$S$2:$T$64,2)</f>
        <v>Scarf 2</v>
      </c>
      <c r="I1033">
        <f t="shared" si="228"/>
        <v>485</v>
      </c>
      <c r="J1033">
        <f t="shared" si="229"/>
        <v>0</v>
      </c>
      <c r="K1033" s="8">
        <f>IF(OR($E1033=9,$E1033=5),VLOOKUP(J1033,KeyValues!$D$2:$E$562,2),IF(AND($E1033=14,NOT(VLOOKUP(J1033,KeyValues!$D$2:$E$562,2) = 0)),"???",0))</f>
        <v>0</v>
      </c>
      <c r="L1033">
        <f t="shared" si="230"/>
        <v>0</v>
      </c>
      <c r="M1033">
        <f t="shared" si="231"/>
        <v>0</v>
      </c>
      <c r="N1033">
        <f t="shared" si="232"/>
        <v>0</v>
      </c>
      <c r="O1033">
        <f t="shared" si="233"/>
        <v>0</v>
      </c>
      <c r="P1033">
        <f t="shared" si="234"/>
        <v>3</v>
      </c>
      <c r="Q1033">
        <f t="shared" si="235"/>
        <v>0</v>
      </c>
      <c r="R1033" t="str">
        <f t="shared" si="236"/>
        <v>00000011</v>
      </c>
      <c r="S1033">
        <f t="shared" si="237"/>
        <v>1</v>
      </c>
    </row>
    <row r="1034" spans="1:19" x14ac:dyDescent="0.25">
      <c r="A1034" t="s">
        <v>584</v>
      </c>
      <c r="B1034" s="5" t="str">
        <f>VLOOKUP(I1034,KeyValues!$J$2:$K$1401,2)</f>
        <v>Solar Sash</v>
      </c>
      <c r="C1034">
        <f t="shared" si="224"/>
        <v>2500</v>
      </c>
      <c r="D1034">
        <f t="shared" si="225"/>
        <v>125</v>
      </c>
      <c r="E1034">
        <f t="shared" si="226"/>
        <v>15</v>
      </c>
      <c r="F1034" s="7" t="str">
        <f>VLOOKUP(E1034,KeyValues!$A$2:$B601,2)</f>
        <v>Specific Items</v>
      </c>
      <c r="G1034">
        <f t="shared" si="227"/>
        <v>37</v>
      </c>
      <c r="H1034" s="7" t="str">
        <f>VLOOKUP($G1034,KeyValues!$S$2:$T$64,2)</f>
        <v>Scarf 2</v>
      </c>
      <c r="I1034">
        <f t="shared" si="228"/>
        <v>585</v>
      </c>
      <c r="J1034">
        <f t="shared" si="229"/>
        <v>0</v>
      </c>
      <c r="K1034" s="8">
        <f>IF(OR($E1034=9,$E1034=5),VLOOKUP(J1034,KeyValues!$D$2:$E$562,2),IF(AND($E1034=14,NOT(VLOOKUP(J1034,KeyValues!$D$2:$E$562,2) = 0)),"???",0))</f>
        <v>0</v>
      </c>
      <c r="L1034">
        <f t="shared" si="230"/>
        <v>0</v>
      </c>
      <c r="M1034">
        <f t="shared" si="231"/>
        <v>0</v>
      </c>
      <c r="N1034">
        <f t="shared" si="232"/>
        <v>0</v>
      </c>
      <c r="O1034">
        <f t="shared" si="233"/>
        <v>0</v>
      </c>
      <c r="P1034">
        <f t="shared" si="234"/>
        <v>3</v>
      </c>
      <c r="Q1034">
        <f t="shared" si="235"/>
        <v>0</v>
      </c>
      <c r="R1034" t="str">
        <f t="shared" si="236"/>
        <v>00000011</v>
      </c>
      <c r="S1034">
        <f t="shared" si="237"/>
        <v>1</v>
      </c>
    </row>
    <row r="1035" spans="1:19" x14ac:dyDescent="0.25">
      <c r="A1035" t="s">
        <v>644</v>
      </c>
      <c r="B1035" s="5" t="str">
        <f>VLOOKUP(I1035,KeyValues!$J$2:$K$1401,2)</f>
        <v>Storm Sash</v>
      </c>
      <c r="C1035">
        <f t="shared" si="224"/>
        <v>2500</v>
      </c>
      <c r="D1035">
        <f t="shared" si="225"/>
        <v>125</v>
      </c>
      <c r="E1035">
        <f t="shared" si="226"/>
        <v>15</v>
      </c>
      <c r="F1035" s="7" t="str">
        <f>VLOOKUP(E1035,KeyValues!$A$2:$B661,2)</f>
        <v>Specific Items</v>
      </c>
      <c r="G1035">
        <f t="shared" si="227"/>
        <v>37</v>
      </c>
      <c r="H1035" s="7" t="str">
        <f>VLOOKUP($G1035,KeyValues!$S$2:$T$64,2)</f>
        <v>Scarf 2</v>
      </c>
      <c r="I1035">
        <f t="shared" si="228"/>
        <v>645</v>
      </c>
      <c r="J1035">
        <f t="shared" si="229"/>
        <v>0</v>
      </c>
      <c r="K1035" s="8">
        <f>IF(OR($E1035=9,$E1035=5),VLOOKUP(J1035,KeyValues!$D$2:$E$562,2),IF(AND($E1035=14,NOT(VLOOKUP(J1035,KeyValues!$D$2:$E$562,2) = 0)),"???",0))</f>
        <v>0</v>
      </c>
      <c r="L1035">
        <f t="shared" si="230"/>
        <v>0</v>
      </c>
      <c r="M1035">
        <f t="shared" si="231"/>
        <v>0</v>
      </c>
      <c r="N1035">
        <f t="shared" si="232"/>
        <v>0</v>
      </c>
      <c r="O1035">
        <f t="shared" si="233"/>
        <v>0</v>
      </c>
      <c r="P1035">
        <f t="shared" si="234"/>
        <v>3</v>
      </c>
      <c r="Q1035">
        <f t="shared" si="235"/>
        <v>0</v>
      </c>
      <c r="R1035" t="str">
        <f t="shared" si="236"/>
        <v>00000011</v>
      </c>
      <c r="S1035">
        <f t="shared" si="237"/>
        <v>1</v>
      </c>
    </row>
    <row r="1036" spans="1:19" x14ac:dyDescent="0.25">
      <c r="A1036" t="s">
        <v>728</v>
      </c>
      <c r="B1036" s="5" t="str">
        <f>VLOOKUP(I1036,KeyValues!$J$2:$K$1401,2)</f>
        <v>Burst Sash</v>
      </c>
      <c r="C1036">
        <f t="shared" si="224"/>
        <v>2500</v>
      </c>
      <c r="D1036">
        <f t="shared" si="225"/>
        <v>125</v>
      </c>
      <c r="E1036">
        <f t="shared" si="226"/>
        <v>15</v>
      </c>
      <c r="F1036" s="7" t="str">
        <f>VLOOKUP(E1036,KeyValues!$A$2:$B745,2)</f>
        <v>Specific Items</v>
      </c>
      <c r="G1036">
        <f t="shared" si="227"/>
        <v>37</v>
      </c>
      <c r="H1036" s="7" t="str">
        <f>VLOOKUP($G1036,KeyValues!$S$2:$T$64,2)</f>
        <v>Scarf 2</v>
      </c>
      <c r="I1036">
        <f t="shared" si="228"/>
        <v>729</v>
      </c>
      <c r="J1036">
        <f t="shared" si="229"/>
        <v>0</v>
      </c>
      <c r="K1036" s="8">
        <f>IF(OR($E1036=9,$E1036=5),VLOOKUP(J1036,KeyValues!$D$2:$E$562,2),IF(AND($E1036=14,NOT(VLOOKUP(J1036,KeyValues!$D$2:$E$562,2) = 0)),"???",0))</f>
        <v>0</v>
      </c>
      <c r="L1036">
        <f t="shared" si="230"/>
        <v>0</v>
      </c>
      <c r="M1036">
        <f t="shared" si="231"/>
        <v>0</v>
      </c>
      <c r="N1036">
        <f t="shared" si="232"/>
        <v>0</v>
      </c>
      <c r="O1036">
        <f t="shared" si="233"/>
        <v>0</v>
      </c>
      <c r="P1036">
        <f t="shared" si="234"/>
        <v>3</v>
      </c>
      <c r="Q1036">
        <f t="shared" si="235"/>
        <v>0</v>
      </c>
      <c r="R1036" t="str">
        <f t="shared" si="236"/>
        <v>00000011</v>
      </c>
      <c r="S1036">
        <f t="shared" si="237"/>
        <v>1</v>
      </c>
    </row>
    <row r="1037" spans="1:19" x14ac:dyDescent="0.25">
      <c r="A1037" t="s">
        <v>908</v>
      </c>
      <c r="B1037" s="5" t="str">
        <f>VLOOKUP(I1037,KeyValues!$J$2:$K$1401,2)</f>
        <v>Glare Sash</v>
      </c>
      <c r="C1037">
        <f t="shared" si="224"/>
        <v>2500</v>
      </c>
      <c r="D1037">
        <f t="shared" si="225"/>
        <v>125</v>
      </c>
      <c r="E1037">
        <f t="shared" si="226"/>
        <v>15</v>
      </c>
      <c r="F1037" s="7" t="str">
        <f>VLOOKUP(E1037,KeyValues!$A$2:$B925,2)</f>
        <v>Specific Items</v>
      </c>
      <c r="G1037">
        <f t="shared" si="227"/>
        <v>37</v>
      </c>
      <c r="H1037" s="7" t="str">
        <f>VLOOKUP($G1037,KeyValues!$S$2:$T$64,2)</f>
        <v>Scarf 2</v>
      </c>
      <c r="I1037">
        <f t="shared" si="228"/>
        <v>909</v>
      </c>
      <c r="J1037">
        <f t="shared" si="229"/>
        <v>0</v>
      </c>
      <c r="K1037" s="8">
        <f>IF(OR($E1037=9,$E1037=5),VLOOKUP(J1037,KeyValues!$D$2:$E$562,2),IF(AND($E1037=14,NOT(VLOOKUP(J1037,KeyValues!$D$2:$E$562,2) = 0)),"???",0))</f>
        <v>0</v>
      </c>
      <c r="L1037">
        <f t="shared" si="230"/>
        <v>0</v>
      </c>
      <c r="M1037">
        <f t="shared" si="231"/>
        <v>0</v>
      </c>
      <c r="N1037">
        <f t="shared" si="232"/>
        <v>0</v>
      </c>
      <c r="O1037">
        <f t="shared" si="233"/>
        <v>0</v>
      </c>
      <c r="P1037">
        <f t="shared" si="234"/>
        <v>3</v>
      </c>
      <c r="Q1037">
        <f t="shared" si="235"/>
        <v>0</v>
      </c>
      <c r="R1037" t="str">
        <f t="shared" si="236"/>
        <v>00000011</v>
      </c>
      <c r="S1037">
        <f t="shared" si="237"/>
        <v>1</v>
      </c>
    </row>
    <row r="1038" spans="1:19" x14ac:dyDescent="0.25">
      <c r="A1038" t="s">
        <v>503</v>
      </c>
      <c r="B1038" s="5" t="str">
        <f>VLOOKUP(I1038,KeyValues!$J$2:$K$1401,2)</f>
        <v>Tidal Cape</v>
      </c>
      <c r="C1038">
        <f t="shared" si="224"/>
        <v>5000</v>
      </c>
      <c r="D1038">
        <f t="shared" si="225"/>
        <v>150</v>
      </c>
      <c r="E1038">
        <f t="shared" si="226"/>
        <v>15</v>
      </c>
      <c r="F1038" s="7" t="str">
        <f>VLOOKUP(E1038,KeyValues!$A$2:$B520,2)</f>
        <v>Specific Items</v>
      </c>
      <c r="G1038">
        <f t="shared" si="227"/>
        <v>37</v>
      </c>
      <c r="H1038" s="7" t="str">
        <f>VLOOKUP($G1038,KeyValues!$S$2:$T$64,2)</f>
        <v>Scarf 2</v>
      </c>
      <c r="I1038">
        <f t="shared" si="228"/>
        <v>504</v>
      </c>
      <c r="J1038">
        <f t="shared" si="229"/>
        <v>0</v>
      </c>
      <c r="K1038" s="8">
        <f>IF(OR($E1038=9,$E1038=5),VLOOKUP(J1038,KeyValues!$D$2:$E$562,2),IF(AND($E1038=14,NOT(VLOOKUP(J1038,KeyValues!$D$2:$E$562,2) = 0)),"???",0))</f>
        <v>0</v>
      </c>
      <c r="L1038">
        <f t="shared" si="230"/>
        <v>0</v>
      </c>
      <c r="M1038">
        <f t="shared" si="231"/>
        <v>0</v>
      </c>
      <c r="N1038">
        <f t="shared" si="232"/>
        <v>3</v>
      </c>
      <c r="O1038">
        <f t="shared" si="233"/>
        <v>0</v>
      </c>
      <c r="P1038">
        <f t="shared" si="234"/>
        <v>3</v>
      </c>
      <c r="Q1038">
        <f t="shared" si="235"/>
        <v>0</v>
      </c>
      <c r="R1038" t="str">
        <f t="shared" si="236"/>
        <v>00000011</v>
      </c>
      <c r="S1038">
        <f t="shared" si="237"/>
        <v>1</v>
      </c>
    </row>
    <row r="1039" spans="1:19" x14ac:dyDescent="0.25">
      <c r="A1039" t="s">
        <v>612</v>
      </c>
      <c r="B1039" s="5" t="str">
        <f>VLOOKUP(I1039,KeyValues!$J$2:$K$1401,2)</f>
        <v>Shocker Cape</v>
      </c>
      <c r="C1039">
        <f t="shared" si="224"/>
        <v>2500</v>
      </c>
      <c r="D1039">
        <f t="shared" si="225"/>
        <v>125</v>
      </c>
      <c r="E1039">
        <f t="shared" si="226"/>
        <v>15</v>
      </c>
      <c r="F1039" s="7" t="str">
        <f>VLOOKUP(E1039,KeyValues!$A$2:$B629,2)</f>
        <v>Specific Items</v>
      </c>
      <c r="G1039">
        <f t="shared" si="227"/>
        <v>37</v>
      </c>
      <c r="H1039" s="7" t="str">
        <f>VLOOKUP($G1039,KeyValues!$S$2:$T$64,2)</f>
        <v>Scarf 2</v>
      </c>
      <c r="I1039">
        <f t="shared" si="228"/>
        <v>613</v>
      </c>
      <c r="J1039">
        <f t="shared" si="229"/>
        <v>0</v>
      </c>
      <c r="K1039" s="8">
        <f>IF(OR($E1039=9,$E1039=5),VLOOKUP(J1039,KeyValues!$D$2:$E$562,2),IF(AND($E1039=14,NOT(VLOOKUP(J1039,KeyValues!$D$2:$E$562,2) = 0)),"???",0))</f>
        <v>0</v>
      </c>
      <c r="L1039">
        <f t="shared" si="230"/>
        <v>0</v>
      </c>
      <c r="M1039">
        <f t="shared" si="231"/>
        <v>0</v>
      </c>
      <c r="N1039">
        <f t="shared" si="232"/>
        <v>3</v>
      </c>
      <c r="O1039">
        <f t="shared" si="233"/>
        <v>0</v>
      </c>
      <c r="P1039">
        <f t="shared" si="234"/>
        <v>3</v>
      </c>
      <c r="Q1039">
        <f t="shared" si="235"/>
        <v>0</v>
      </c>
      <c r="R1039" t="str">
        <f t="shared" si="236"/>
        <v>00000011</v>
      </c>
      <c r="S1039">
        <f t="shared" si="237"/>
        <v>1</v>
      </c>
    </row>
    <row r="1040" spans="1:19" x14ac:dyDescent="0.25">
      <c r="A1040" t="s">
        <v>680</v>
      </c>
      <c r="B1040" s="5" t="str">
        <f>VLOOKUP(I1040,KeyValues!$J$2:$K$1401,2)</f>
        <v>Fire Cape</v>
      </c>
      <c r="C1040">
        <f t="shared" si="224"/>
        <v>2500</v>
      </c>
      <c r="D1040">
        <f t="shared" si="225"/>
        <v>125</v>
      </c>
      <c r="E1040">
        <f t="shared" si="226"/>
        <v>15</v>
      </c>
      <c r="F1040" s="7" t="str">
        <f>VLOOKUP(E1040,KeyValues!$A$2:$B697,2)</f>
        <v>Specific Items</v>
      </c>
      <c r="G1040">
        <f t="shared" si="227"/>
        <v>37</v>
      </c>
      <c r="H1040" s="7" t="str">
        <f>VLOOKUP($G1040,KeyValues!$S$2:$T$64,2)</f>
        <v>Scarf 2</v>
      </c>
      <c r="I1040">
        <f t="shared" si="228"/>
        <v>681</v>
      </c>
      <c r="J1040">
        <f t="shared" si="229"/>
        <v>0</v>
      </c>
      <c r="K1040" s="8">
        <f>IF(OR($E1040=9,$E1040=5),VLOOKUP(J1040,KeyValues!$D$2:$E$562,2),IF(AND($E1040=14,NOT(VLOOKUP(J1040,KeyValues!$D$2:$E$562,2) = 0)),"???",0))</f>
        <v>0</v>
      </c>
      <c r="L1040">
        <f t="shared" si="230"/>
        <v>0</v>
      </c>
      <c r="M1040">
        <f t="shared" si="231"/>
        <v>0</v>
      </c>
      <c r="N1040">
        <f t="shared" si="232"/>
        <v>3</v>
      </c>
      <c r="O1040">
        <f t="shared" si="233"/>
        <v>0</v>
      </c>
      <c r="P1040">
        <f t="shared" si="234"/>
        <v>3</v>
      </c>
      <c r="Q1040">
        <f t="shared" si="235"/>
        <v>0</v>
      </c>
      <c r="R1040" t="str">
        <f t="shared" si="236"/>
        <v>00000011</v>
      </c>
      <c r="S1040">
        <f t="shared" si="237"/>
        <v>1</v>
      </c>
    </row>
    <row r="1041" spans="1:19" x14ac:dyDescent="0.25">
      <c r="A1041" t="s">
        <v>736</v>
      </c>
      <c r="B1041" s="5" t="str">
        <f>VLOOKUP(I1041,KeyValues!$J$2:$K$1401,2)</f>
        <v>Water Cape</v>
      </c>
      <c r="C1041">
        <f t="shared" si="224"/>
        <v>2500</v>
      </c>
      <c r="D1041">
        <f t="shared" si="225"/>
        <v>125</v>
      </c>
      <c r="E1041">
        <f t="shared" si="226"/>
        <v>15</v>
      </c>
      <c r="F1041" s="7" t="str">
        <f>VLOOKUP(E1041,KeyValues!$A$2:$B753,2)</f>
        <v>Specific Items</v>
      </c>
      <c r="G1041">
        <f t="shared" si="227"/>
        <v>37</v>
      </c>
      <c r="H1041" s="7" t="str">
        <f>VLOOKUP($G1041,KeyValues!$S$2:$T$64,2)</f>
        <v>Scarf 2</v>
      </c>
      <c r="I1041">
        <f t="shared" si="228"/>
        <v>737</v>
      </c>
      <c r="J1041">
        <f t="shared" si="229"/>
        <v>0</v>
      </c>
      <c r="K1041" s="8">
        <f>IF(OR($E1041=9,$E1041=5),VLOOKUP(J1041,KeyValues!$D$2:$E$562,2),IF(AND($E1041=14,NOT(VLOOKUP(J1041,KeyValues!$D$2:$E$562,2) = 0)),"???",0))</f>
        <v>0</v>
      </c>
      <c r="L1041">
        <f t="shared" si="230"/>
        <v>0</v>
      </c>
      <c r="M1041">
        <f t="shared" si="231"/>
        <v>0</v>
      </c>
      <c r="N1041">
        <f t="shared" si="232"/>
        <v>3</v>
      </c>
      <c r="O1041">
        <f t="shared" si="233"/>
        <v>0</v>
      </c>
      <c r="P1041">
        <f t="shared" si="234"/>
        <v>3</v>
      </c>
      <c r="Q1041">
        <f t="shared" si="235"/>
        <v>0</v>
      </c>
      <c r="R1041" t="str">
        <f t="shared" si="236"/>
        <v>00000011</v>
      </c>
      <c r="S1041">
        <f t="shared" si="237"/>
        <v>1</v>
      </c>
    </row>
    <row r="1042" spans="1:19" x14ac:dyDescent="0.25">
      <c r="A1042" t="s">
        <v>748</v>
      </c>
      <c r="B1042" s="5" t="str">
        <f>VLOOKUP(I1042,KeyValues!$J$2:$K$1401,2)</f>
        <v>Glutton Cape</v>
      </c>
      <c r="C1042">
        <f t="shared" si="224"/>
        <v>2500</v>
      </c>
      <c r="D1042">
        <f t="shared" si="225"/>
        <v>125</v>
      </c>
      <c r="E1042">
        <f t="shared" si="226"/>
        <v>15</v>
      </c>
      <c r="F1042" s="7" t="str">
        <f>VLOOKUP(E1042,KeyValues!$A$2:$B765,2)</f>
        <v>Specific Items</v>
      </c>
      <c r="G1042">
        <f t="shared" si="227"/>
        <v>37</v>
      </c>
      <c r="H1042" s="7" t="str">
        <f>VLOOKUP($G1042,KeyValues!$S$2:$T$64,2)</f>
        <v>Scarf 2</v>
      </c>
      <c r="I1042">
        <f t="shared" si="228"/>
        <v>749</v>
      </c>
      <c r="J1042">
        <f t="shared" si="229"/>
        <v>0</v>
      </c>
      <c r="K1042" s="8">
        <f>IF(OR($E1042=9,$E1042=5),VLOOKUP(J1042,KeyValues!$D$2:$E$562,2),IF(AND($E1042=14,NOT(VLOOKUP(J1042,KeyValues!$D$2:$E$562,2) = 0)),"???",0))</f>
        <v>0</v>
      </c>
      <c r="L1042">
        <f t="shared" si="230"/>
        <v>0</v>
      </c>
      <c r="M1042">
        <f t="shared" si="231"/>
        <v>0</v>
      </c>
      <c r="N1042">
        <f t="shared" si="232"/>
        <v>3</v>
      </c>
      <c r="O1042">
        <f t="shared" si="233"/>
        <v>0</v>
      </c>
      <c r="P1042">
        <f t="shared" si="234"/>
        <v>3</v>
      </c>
      <c r="Q1042">
        <f t="shared" si="235"/>
        <v>0</v>
      </c>
      <c r="R1042" t="str">
        <f t="shared" si="236"/>
        <v>00000011</v>
      </c>
      <c r="S1042">
        <f t="shared" si="237"/>
        <v>1</v>
      </c>
    </row>
    <row r="1043" spans="1:19" x14ac:dyDescent="0.25">
      <c r="A1043" t="s">
        <v>940</v>
      </c>
      <c r="B1043" s="5" t="str">
        <f>VLOOKUP(I1043,KeyValues!$J$2:$K$1401,2)</f>
        <v>Teary Cape</v>
      </c>
      <c r="C1043">
        <f t="shared" si="224"/>
        <v>2500</v>
      </c>
      <c r="D1043">
        <f t="shared" si="225"/>
        <v>125</v>
      </c>
      <c r="E1043">
        <f t="shared" si="226"/>
        <v>15</v>
      </c>
      <c r="F1043" s="7" t="str">
        <f>VLOOKUP(E1043,KeyValues!$A$2:$B957,2)</f>
        <v>Specific Items</v>
      </c>
      <c r="G1043">
        <f t="shared" si="227"/>
        <v>37</v>
      </c>
      <c r="H1043" s="7" t="str">
        <f>VLOOKUP($G1043,KeyValues!$S$2:$T$64,2)</f>
        <v>Scarf 2</v>
      </c>
      <c r="I1043">
        <f t="shared" si="228"/>
        <v>941</v>
      </c>
      <c r="J1043">
        <f t="shared" si="229"/>
        <v>0</v>
      </c>
      <c r="K1043" s="8">
        <f>IF(OR($E1043=9,$E1043=5),VLOOKUP(J1043,KeyValues!$D$2:$E$562,2),IF(AND($E1043=14,NOT(VLOOKUP(J1043,KeyValues!$D$2:$E$562,2) = 0)),"???",0))</f>
        <v>0</v>
      </c>
      <c r="L1043">
        <f t="shared" si="230"/>
        <v>0</v>
      </c>
      <c r="M1043">
        <f t="shared" si="231"/>
        <v>0</v>
      </c>
      <c r="N1043">
        <f t="shared" si="232"/>
        <v>3</v>
      </c>
      <c r="O1043">
        <f t="shared" si="233"/>
        <v>0</v>
      </c>
      <c r="P1043">
        <f t="shared" si="234"/>
        <v>3</v>
      </c>
      <c r="Q1043">
        <f t="shared" si="235"/>
        <v>0</v>
      </c>
      <c r="R1043" t="str">
        <f t="shared" si="236"/>
        <v>00000011</v>
      </c>
      <c r="S1043">
        <f t="shared" si="237"/>
        <v>1</v>
      </c>
    </row>
    <row r="1044" spans="1:19" x14ac:dyDescent="0.25">
      <c r="A1044" t="s">
        <v>956</v>
      </c>
      <c r="B1044" s="5" t="str">
        <f>VLOOKUP(I1044,KeyValues!$J$2:$K$1401,2)</f>
        <v>Nurture Cape</v>
      </c>
      <c r="C1044">
        <f t="shared" si="224"/>
        <v>2500</v>
      </c>
      <c r="D1044">
        <f t="shared" si="225"/>
        <v>125</v>
      </c>
      <c r="E1044">
        <f t="shared" si="226"/>
        <v>15</v>
      </c>
      <c r="F1044" s="7" t="str">
        <f>VLOOKUP(E1044,KeyValues!$A$2:$B973,2)</f>
        <v>Specific Items</v>
      </c>
      <c r="G1044">
        <f t="shared" si="227"/>
        <v>37</v>
      </c>
      <c r="H1044" s="7" t="str">
        <f>VLOOKUP($G1044,KeyValues!$S$2:$T$64,2)</f>
        <v>Scarf 2</v>
      </c>
      <c r="I1044">
        <f t="shared" si="228"/>
        <v>957</v>
      </c>
      <c r="J1044">
        <f t="shared" si="229"/>
        <v>0</v>
      </c>
      <c r="K1044" s="8">
        <f>IF(OR($E1044=9,$E1044=5),VLOOKUP(J1044,KeyValues!$D$2:$E$562,2),IF(AND($E1044=14,NOT(VLOOKUP(J1044,KeyValues!$D$2:$E$562,2) = 0)),"???",0))</f>
        <v>0</v>
      </c>
      <c r="L1044">
        <f t="shared" si="230"/>
        <v>0</v>
      </c>
      <c r="M1044">
        <f t="shared" si="231"/>
        <v>0</v>
      </c>
      <c r="N1044">
        <f t="shared" si="232"/>
        <v>3</v>
      </c>
      <c r="O1044">
        <f t="shared" si="233"/>
        <v>0</v>
      </c>
      <c r="P1044">
        <f t="shared" si="234"/>
        <v>3</v>
      </c>
      <c r="Q1044">
        <f t="shared" si="235"/>
        <v>0</v>
      </c>
      <c r="R1044" t="str">
        <f t="shared" si="236"/>
        <v>00000011</v>
      </c>
      <c r="S1044">
        <f t="shared" si="237"/>
        <v>1</v>
      </c>
    </row>
    <row r="1045" spans="1:19" x14ac:dyDescent="0.25">
      <c r="A1045" t="s">
        <v>996</v>
      </c>
      <c r="B1045" s="5" t="str">
        <f>VLOOKUP(I1045,KeyValues!$J$2:$K$1401,2)</f>
        <v>Ripple Cape</v>
      </c>
      <c r="C1045">
        <f t="shared" si="224"/>
        <v>2500</v>
      </c>
      <c r="D1045">
        <f t="shared" si="225"/>
        <v>125</v>
      </c>
      <c r="E1045">
        <f t="shared" si="226"/>
        <v>15</v>
      </c>
      <c r="F1045" s="7" t="str">
        <f>VLOOKUP(E1045,KeyValues!$A$2:$B1013,2)</f>
        <v>Specific Items</v>
      </c>
      <c r="G1045">
        <f t="shared" si="227"/>
        <v>37</v>
      </c>
      <c r="H1045" s="7" t="str">
        <f>VLOOKUP($G1045,KeyValues!$S$2:$T$64,2)</f>
        <v>Scarf 2</v>
      </c>
      <c r="I1045">
        <f t="shared" si="228"/>
        <v>997</v>
      </c>
      <c r="J1045">
        <f t="shared" si="229"/>
        <v>0</v>
      </c>
      <c r="K1045" s="8">
        <f>IF(OR($E1045=9,$E1045=5),VLOOKUP(J1045,KeyValues!$D$2:$E$562,2),IF(AND($E1045=14,NOT(VLOOKUP(J1045,KeyValues!$D$2:$E$562,2) = 0)),"???",0))</f>
        <v>0</v>
      </c>
      <c r="L1045">
        <f t="shared" si="230"/>
        <v>0</v>
      </c>
      <c r="M1045">
        <f t="shared" si="231"/>
        <v>0</v>
      </c>
      <c r="N1045">
        <f t="shared" si="232"/>
        <v>3</v>
      </c>
      <c r="O1045">
        <f t="shared" si="233"/>
        <v>0</v>
      </c>
      <c r="P1045">
        <f t="shared" si="234"/>
        <v>3</v>
      </c>
      <c r="Q1045">
        <f t="shared" si="235"/>
        <v>0</v>
      </c>
      <c r="R1045" t="str">
        <f t="shared" si="236"/>
        <v>00000011</v>
      </c>
      <c r="S1045">
        <f t="shared" si="237"/>
        <v>1</v>
      </c>
    </row>
    <row r="1046" spans="1:19" x14ac:dyDescent="0.25">
      <c r="A1046" t="s">
        <v>444</v>
      </c>
      <c r="B1046" s="5" t="str">
        <f>VLOOKUP(I1046,KeyValues!$J$2:$K$1401,2)</f>
        <v>Aqua Collar</v>
      </c>
      <c r="C1046">
        <f t="shared" si="224"/>
        <v>3500</v>
      </c>
      <c r="D1046">
        <f t="shared" si="225"/>
        <v>150</v>
      </c>
      <c r="E1046">
        <f t="shared" si="226"/>
        <v>15</v>
      </c>
      <c r="F1046" s="7" t="str">
        <f>VLOOKUP(E1046,KeyValues!$A$2:$B461,2)</f>
        <v>Specific Items</v>
      </c>
      <c r="G1046">
        <f t="shared" si="227"/>
        <v>37</v>
      </c>
      <c r="H1046" s="7" t="str">
        <f>VLOOKUP($G1046,KeyValues!$S$2:$T$64,2)</f>
        <v>Scarf 2</v>
      </c>
      <c r="I1046">
        <f t="shared" si="228"/>
        <v>445</v>
      </c>
      <c r="J1046">
        <f t="shared" si="229"/>
        <v>0</v>
      </c>
      <c r="K1046" s="8">
        <f>IF(OR($E1046=9,$E1046=5),VLOOKUP(J1046,KeyValues!$D$2:$E$562,2),IF(AND($E1046=14,NOT(VLOOKUP(J1046,KeyValues!$D$2:$E$562,2) = 0)),"???",0))</f>
        <v>0</v>
      </c>
      <c r="L1046">
        <f t="shared" si="230"/>
        <v>0</v>
      </c>
      <c r="M1046">
        <f t="shared" si="231"/>
        <v>0</v>
      </c>
      <c r="N1046">
        <f t="shared" si="232"/>
        <v>11</v>
      </c>
      <c r="O1046">
        <f t="shared" si="233"/>
        <v>0</v>
      </c>
      <c r="P1046">
        <f t="shared" si="234"/>
        <v>3</v>
      </c>
      <c r="Q1046">
        <f t="shared" si="235"/>
        <v>0</v>
      </c>
      <c r="R1046" t="str">
        <f t="shared" si="236"/>
        <v>00000011</v>
      </c>
      <c r="S1046">
        <f t="shared" si="237"/>
        <v>1</v>
      </c>
    </row>
    <row r="1047" spans="1:19" x14ac:dyDescent="0.25">
      <c r="A1047" t="s">
        <v>445</v>
      </c>
      <c r="B1047" s="5" t="str">
        <f>VLOOKUP(I1047,KeyValues!$J$2:$K$1401,2)</f>
        <v>Volt Collar</v>
      </c>
      <c r="C1047">
        <f t="shared" si="224"/>
        <v>3500</v>
      </c>
      <c r="D1047">
        <f t="shared" si="225"/>
        <v>150</v>
      </c>
      <c r="E1047">
        <f t="shared" si="226"/>
        <v>15</v>
      </c>
      <c r="F1047" s="7" t="str">
        <f>VLOOKUP(E1047,KeyValues!$A$2:$B462,2)</f>
        <v>Specific Items</v>
      </c>
      <c r="G1047">
        <f t="shared" si="227"/>
        <v>37</v>
      </c>
      <c r="H1047" s="7" t="str">
        <f>VLOOKUP($G1047,KeyValues!$S$2:$T$64,2)</f>
        <v>Scarf 2</v>
      </c>
      <c r="I1047">
        <f t="shared" si="228"/>
        <v>446</v>
      </c>
      <c r="J1047">
        <f t="shared" si="229"/>
        <v>0</v>
      </c>
      <c r="K1047" s="8">
        <f>IF(OR($E1047=9,$E1047=5),VLOOKUP(J1047,KeyValues!$D$2:$E$562,2),IF(AND($E1047=14,NOT(VLOOKUP(J1047,KeyValues!$D$2:$E$562,2) = 0)),"???",0))</f>
        <v>0</v>
      </c>
      <c r="L1047">
        <f t="shared" si="230"/>
        <v>0</v>
      </c>
      <c r="M1047">
        <f t="shared" si="231"/>
        <v>0</v>
      </c>
      <c r="N1047">
        <f t="shared" si="232"/>
        <v>11</v>
      </c>
      <c r="O1047">
        <f t="shared" si="233"/>
        <v>0</v>
      </c>
      <c r="P1047">
        <f t="shared" si="234"/>
        <v>3</v>
      </c>
      <c r="Q1047">
        <f t="shared" si="235"/>
        <v>0</v>
      </c>
      <c r="R1047" t="str">
        <f t="shared" si="236"/>
        <v>00000011</v>
      </c>
      <c r="S1047">
        <f t="shared" si="237"/>
        <v>1</v>
      </c>
    </row>
    <row r="1048" spans="1:19" x14ac:dyDescent="0.25">
      <c r="A1048" t="s">
        <v>446</v>
      </c>
      <c r="B1048" s="5" t="str">
        <f>VLOOKUP(I1048,KeyValues!$J$2:$K$1401,2)</f>
        <v>Fire Collar</v>
      </c>
      <c r="C1048">
        <f t="shared" si="224"/>
        <v>3500</v>
      </c>
      <c r="D1048">
        <f t="shared" si="225"/>
        <v>150</v>
      </c>
      <c r="E1048">
        <f t="shared" si="226"/>
        <v>15</v>
      </c>
      <c r="F1048" s="7" t="str">
        <f>VLOOKUP(E1048,KeyValues!$A$2:$B463,2)</f>
        <v>Specific Items</v>
      </c>
      <c r="G1048">
        <f t="shared" si="227"/>
        <v>37</v>
      </c>
      <c r="H1048" s="7" t="str">
        <f>VLOOKUP($G1048,KeyValues!$S$2:$T$64,2)</f>
        <v>Scarf 2</v>
      </c>
      <c r="I1048">
        <f t="shared" si="228"/>
        <v>447</v>
      </c>
      <c r="J1048">
        <f t="shared" si="229"/>
        <v>0</v>
      </c>
      <c r="K1048" s="8">
        <f>IF(OR($E1048=9,$E1048=5),VLOOKUP(J1048,KeyValues!$D$2:$E$562,2),IF(AND($E1048=14,NOT(VLOOKUP(J1048,KeyValues!$D$2:$E$562,2) = 0)),"???",0))</f>
        <v>0</v>
      </c>
      <c r="L1048">
        <f t="shared" si="230"/>
        <v>0</v>
      </c>
      <c r="M1048">
        <f t="shared" si="231"/>
        <v>0</v>
      </c>
      <c r="N1048">
        <f t="shared" si="232"/>
        <v>11</v>
      </c>
      <c r="O1048">
        <f t="shared" si="233"/>
        <v>0</v>
      </c>
      <c r="P1048">
        <f t="shared" si="234"/>
        <v>3</v>
      </c>
      <c r="Q1048">
        <f t="shared" si="235"/>
        <v>0</v>
      </c>
      <c r="R1048" t="str">
        <f t="shared" si="236"/>
        <v>00000011</v>
      </c>
      <c r="S1048">
        <f t="shared" si="237"/>
        <v>1</v>
      </c>
    </row>
    <row r="1049" spans="1:19" x14ac:dyDescent="0.25">
      <c r="A1049" t="s">
        <v>447</v>
      </c>
      <c r="B1049" s="5" t="str">
        <f>VLOOKUP(I1049,KeyValues!$J$2:$K$1401,2)</f>
        <v>Light Collar</v>
      </c>
      <c r="C1049">
        <f t="shared" si="224"/>
        <v>3500</v>
      </c>
      <c r="D1049">
        <f t="shared" si="225"/>
        <v>150</v>
      </c>
      <c r="E1049">
        <f t="shared" si="226"/>
        <v>15</v>
      </c>
      <c r="F1049" s="7" t="str">
        <f>VLOOKUP(E1049,KeyValues!$A$2:$B464,2)</f>
        <v>Specific Items</v>
      </c>
      <c r="G1049">
        <f t="shared" si="227"/>
        <v>37</v>
      </c>
      <c r="H1049" s="7" t="str">
        <f>VLOOKUP($G1049,KeyValues!$S$2:$T$64,2)</f>
        <v>Scarf 2</v>
      </c>
      <c r="I1049">
        <f t="shared" si="228"/>
        <v>448</v>
      </c>
      <c r="J1049">
        <f t="shared" si="229"/>
        <v>0</v>
      </c>
      <c r="K1049" s="8">
        <f>IF(OR($E1049=9,$E1049=5),VLOOKUP(J1049,KeyValues!$D$2:$E$562,2),IF(AND($E1049=14,NOT(VLOOKUP(J1049,KeyValues!$D$2:$E$562,2) = 0)),"???",0))</f>
        <v>0</v>
      </c>
      <c r="L1049">
        <f t="shared" si="230"/>
        <v>0</v>
      </c>
      <c r="M1049">
        <f t="shared" si="231"/>
        <v>0</v>
      </c>
      <c r="N1049">
        <f t="shared" si="232"/>
        <v>11</v>
      </c>
      <c r="O1049">
        <f t="shared" si="233"/>
        <v>0</v>
      </c>
      <c r="P1049">
        <f t="shared" si="234"/>
        <v>3</v>
      </c>
      <c r="Q1049">
        <f t="shared" si="235"/>
        <v>0</v>
      </c>
      <c r="R1049" t="str">
        <f t="shared" si="236"/>
        <v>00000011</v>
      </c>
      <c r="S1049">
        <f t="shared" si="237"/>
        <v>1</v>
      </c>
    </row>
    <row r="1050" spans="1:19" x14ac:dyDescent="0.25">
      <c r="A1050" t="s">
        <v>448</v>
      </c>
      <c r="B1050" s="5" t="str">
        <f>VLOOKUP(I1050,KeyValues!$J$2:$K$1401,2)</f>
        <v>Dusk Collar</v>
      </c>
      <c r="C1050">
        <f t="shared" si="224"/>
        <v>3500</v>
      </c>
      <c r="D1050">
        <f t="shared" si="225"/>
        <v>150</v>
      </c>
      <c r="E1050">
        <f t="shared" si="226"/>
        <v>15</v>
      </c>
      <c r="F1050" s="7" t="str">
        <f>VLOOKUP(E1050,KeyValues!$A$2:$B465,2)</f>
        <v>Specific Items</v>
      </c>
      <c r="G1050">
        <f t="shared" si="227"/>
        <v>37</v>
      </c>
      <c r="H1050" s="7" t="str">
        <f>VLOOKUP($G1050,KeyValues!$S$2:$T$64,2)</f>
        <v>Scarf 2</v>
      </c>
      <c r="I1050">
        <f t="shared" si="228"/>
        <v>449</v>
      </c>
      <c r="J1050">
        <f t="shared" si="229"/>
        <v>0</v>
      </c>
      <c r="K1050" s="8">
        <f>IF(OR($E1050=9,$E1050=5),VLOOKUP(J1050,KeyValues!$D$2:$E$562,2),IF(AND($E1050=14,NOT(VLOOKUP(J1050,KeyValues!$D$2:$E$562,2) = 0)),"???",0))</f>
        <v>0</v>
      </c>
      <c r="L1050">
        <f t="shared" si="230"/>
        <v>0</v>
      </c>
      <c r="M1050">
        <f t="shared" si="231"/>
        <v>0</v>
      </c>
      <c r="N1050">
        <f t="shared" si="232"/>
        <v>11</v>
      </c>
      <c r="O1050">
        <f t="shared" si="233"/>
        <v>0</v>
      </c>
      <c r="P1050">
        <f t="shared" si="234"/>
        <v>3</v>
      </c>
      <c r="Q1050">
        <f t="shared" si="235"/>
        <v>0</v>
      </c>
      <c r="R1050" t="str">
        <f t="shared" si="236"/>
        <v>00000011</v>
      </c>
      <c r="S1050">
        <f t="shared" si="237"/>
        <v>1</v>
      </c>
    </row>
    <row r="1051" spans="1:19" x14ac:dyDescent="0.25">
      <c r="A1051" t="s">
        <v>449</v>
      </c>
      <c r="B1051" s="5" t="str">
        <f>VLOOKUP(I1051,KeyValues!$J$2:$K$1401,2)</f>
        <v>Virid Collar</v>
      </c>
      <c r="C1051">
        <f t="shared" si="224"/>
        <v>3500</v>
      </c>
      <c r="D1051">
        <f t="shared" si="225"/>
        <v>150</v>
      </c>
      <c r="E1051">
        <f t="shared" si="226"/>
        <v>15</v>
      </c>
      <c r="F1051" s="7" t="str">
        <f>VLOOKUP(E1051,KeyValues!$A$2:$B466,2)</f>
        <v>Specific Items</v>
      </c>
      <c r="G1051">
        <f t="shared" si="227"/>
        <v>37</v>
      </c>
      <c r="H1051" s="7" t="str">
        <f>VLOOKUP($G1051,KeyValues!$S$2:$T$64,2)</f>
        <v>Scarf 2</v>
      </c>
      <c r="I1051">
        <f t="shared" si="228"/>
        <v>450</v>
      </c>
      <c r="J1051">
        <f t="shared" si="229"/>
        <v>0</v>
      </c>
      <c r="K1051" s="8">
        <f>IF(OR($E1051=9,$E1051=5),VLOOKUP(J1051,KeyValues!$D$2:$E$562,2),IF(AND($E1051=14,NOT(VLOOKUP(J1051,KeyValues!$D$2:$E$562,2) = 0)),"???",0))</f>
        <v>0</v>
      </c>
      <c r="L1051">
        <f t="shared" si="230"/>
        <v>0</v>
      </c>
      <c r="M1051">
        <f t="shared" si="231"/>
        <v>0</v>
      </c>
      <c r="N1051">
        <f t="shared" si="232"/>
        <v>11</v>
      </c>
      <c r="O1051">
        <f t="shared" si="233"/>
        <v>0</v>
      </c>
      <c r="P1051">
        <f t="shared" si="234"/>
        <v>3</v>
      </c>
      <c r="Q1051">
        <f t="shared" si="235"/>
        <v>0</v>
      </c>
      <c r="R1051" t="str">
        <f t="shared" si="236"/>
        <v>00000011</v>
      </c>
      <c r="S1051">
        <f t="shared" si="237"/>
        <v>1</v>
      </c>
    </row>
    <row r="1052" spans="1:19" x14ac:dyDescent="0.25">
      <c r="A1052" t="s">
        <v>450</v>
      </c>
      <c r="B1052" s="5" t="str">
        <f>VLOOKUP(I1052,KeyValues!$J$2:$K$1401,2)</f>
        <v>Icy Collar</v>
      </c>
      <c r="C1052">
        <f t="shared" si="224"/>
        <v>3500</v>
      </c>
      <c r="D1052">
        <f t="shared" si="225"/>
        <v>150</v>
      </c>
      <c r="E1052">
        <f t="shared" si="226"/>
        <v>15</v>
      </c>
      <c r="F1052" s="7" t="str">
        <f>VLOOKUP(E1052,KeyValues!$A$2:$B467,2)</f>
        <v>Specific Items</v>
      </c>
      <c r="G1052">
        <f t="shared" si="227"/>
        <v>37</v>
      </c>
      <c r="H1052" s="7" t="str">
        <f>VLOOKUP($G1052,KeyValues!$S$2:$T$64,2)</f>
        <v>Scarf 2</v>
      </c>
      <c r="I1052">
        <f t="shared" si="228"/>
        <v>451</v>
      </c>
      <c r="J1052">
        <f t="shared" si="229"/>
        <v>0</v>
      </c>
      <c r="K1052" s="8">
        <f>IF(OR($E1052=9,$E1052=5),VLOOKUP(J1052,KeyValues!$D$2:$E$562,2),IF(AND($E1052=14,NOT(VLOOKUP(J1052,KeyValues!$D$2:$E$562,2) = 0)),"???",0))</f>
        <v>0</v>
      </c>
      <c r="L1052">
        <f t="shared" si="230"/>
        <v>0</v>
      </c>
      <c r="M1052">
        <f t="shared" si="231"/>
        <v>0</v>
      </c>
      <c r="N1052">
        <f t="shared" si="232"/>
        <v>11</v>
      </c>
      <c r="O1052">
        <f t="shared" si="233"/>
        <v>0</v>
      </c>
      <c r="P1052">
        <f t="shared" si="234"/>
        <v>3</v>
      </c>
      <c r="Q1052">
        <f t="shared" si="235"/>
        <v>0</v>
      </c>
      <c r="R1052" t="str">
        <f t="shared" si="236"/>
        <v>00000011</v>
      </c>
      <c r="S1052">
        <f t="shared" si="237"/>
        <v>1</v>
      </c>
    </row>
    <row r="1053" spans="1:19" x14ac:dyDescent="0.25">
      <c r="A1053" t="s">
        <v>708</v>
      </c>
      <c r="B1053" s="5" t="str">
        <f>VLOOKUP(I1053,KeyValues!$J$2:$K$1401,2)</f>
        <v>Guard Collar</v>
      </c>
      <c r="C1053">
        <f t="shared" si="224"/>
        <v>2500</v>
      </c>
      <c r="D1053">
        <f t="shared" si="225"/>
        <v>125</v>
      </c>
      <c r="E1053">
        <f t="shared" si="226"/>
        <v>15</v>
      </c>
      <c r="F1053" s="7" t="str">
        <f>VLOOKUP(E1053,KeyValues!$A$2:$B725,2)</f>
        <v>Specific Items</v>
      </c>
      <c r="G1053">
        <f t="shared" si="227"/>
        <v>37</v>
      </c>
      <c r="H1053" s="7" t="str">
        <f>VLOOKUP($G1053,KeyValues!$S$2:$T$64,2)</f>
        <v>Scarf 2</v>
      </c>
      <c r="I1053">
        <f t="shared" si="228"/>
        <v>709</v>
      </c>
      <c r="J1053">
        <f t="shared" si="229"/>
        <v>0</v>
      </c>
      <c r="K1053" s="8">
        <f>IF(OR($E1053=9,$E1053=5),VLOOKUP(J1053,KeyValues!$D$2:$E$562,2),IF(AND($E1053=14,NOT(VLOOKUP(J1053,KeyValues!$D$2:$E$562,2) = 0)),"???",0))</f>
        <v>0</v>
      </c>
      <c r="L1053">
        <f t="shared" si="230"/>
        <v>0</v>
      </c>
      <c r="M1053">
        <f t="shared" si="231"/>
        <v>0</v>
      </c>
      <c r="N1053">
        <f t="shared" si="232"/>
        <v>11</v>
      </c>
      <c r="O1053">
        <f t="shared" si="233"/>
        <v>0</v>
      </c>
      <c r="P1053">
        <f t="shared" si="234"/>
        <v>3</v>
      </c>
      <c r="Q1053">
        <f t="shared" si="235"/>
        <v>0</v>
      </c>
      <c r="R1053" t="str">
        <f t="shared" si="236"/>
        <v>00000011</v>
      </c>
      <c r="S1053">
        <f t="shared" si="237"/>
        <v>1</v>
      </c>
    </row>
    <row r="1054" spans="1:19" x14ac:dyDescent="0.25">
      <c r="A1054" t="s">
        <v>592</v>
      </c>
      <c r="B1054" s="5" t="str">
        <f>VLOOKUP(I1054,KeyValues!$J$2:$K$1401,2)</f>
        <v>Kindle Scarf</v>
      </c>
      <c r="C1054">
        <f t="shared" si="224"/>
        <v>2500</v>
      </c>
      <c r="D1054">
        <f t="shared" si="225"/>
        <v>125</v>
      </c>
      <c r="E1054">
        <f t="shared" si="226"/>
        <v>15</v>
      </c>
      <c r="F1054" s="7" t="str">
        <f>VLOOKUP(E1054,KeyValues!$A$2:$B609,2)</f>
        <v>Specific Items</v>
      </c>
      <c r="G1054">
        <f t="shared" si="227"/>
        <v>37</v>
      </c>
      <c r="H1054" s="7" t="str">
        <f>VLOOKUP($G1054,KeyValues!$S$2:$T$64,2)</f>
        <v>Scarf 2</v>
      </c>
      <c r="I1054">
        <f t="shared" si="228"/>
        <v>593</v>
      </c>
      <c r="J1054">
        <f t="shared" si="229"/>
        <v>0</v>
      </c>
      <c r="K1054" s="8">
        <f>IF(OR($E1054=9,$E1054=5),VLOOKUP(J1054,KeyValues!$D$2:$E$562,2),IF(AND($E1054=14,NOT(VLOOKUP(J1054,KeyValues!$D$2:$E$562,2) = 0)),"???",0))</f>
        <v>0</v>
      </c>
      <c r="L1054">
        <f t="shared" si="230"/>
        <v>0</v>
      </c>
      <c r="M1054">
        <f t="shared" si="231"/>
        <v>0</v>
      </c>
      <c r="N1054">
        <f t="shared" si="232"/>
        <v>12</v>
      </c>
      <c r="O1054">
        <f t="shared" si="233"/>
        <v>0</v>
      </c>
      <c r="P1054">
        <f t="shared" si="234"/>
        <v>3</v>
      </c>
      <c r="Q1054">
        <f t="shared" si="235"/>
        <v>0</v>
      </c>
      <c r="R1054" t="str">
        <f t="shared" si="236"/>
        <v>00000011</v>
      </c>
      <c r="S1054">
        <f t="shared" si="237"/>
        <v>1</v>
      </c>
    </row>
    <row r="1055" spans="1:19" x14ac:dyDescent="0.25">
      <c r="A1055" t="s">
        <v>620</v>
      </c>
      <c r="B1055" s="5" t="str">
        <f>VLOOKUP(I1055,KeyValues!$J$2:$K$1401,2)</f>
        <v>Zapper Scarf</v>
      </c>
      <c r="C1055">
        <f t="shared" si="224"/>
        <v>2500</v>
      </c>
      <c r="D1055">
        <f t="shared" si="225"/>
        <v>125</v>
      </c>
      <c r="E1055">
        <f t="shared" si="226"/>
        <v>15</v>
      </c>
      <c r="F1055" s="7" t="str">
        <f>VLOOKUP(E1055,KeyValues!$A$2:$B637,2)</f>
        <v>Specific Items</v>
      </c>
      <c r="G1055">
        <f t="shared" si="227"/>
        <v>37</v>
      </c>
      <c r="H1055" s="7" t="str">
        <f>VLOOKUP($G1055,KeyValues!$S$2:$T$64,2)</f>
        <v>Scarf 2</v>
      </c>
      <c r="I1055">
        <f t="shared" si="228"/>
        <v>621</v>
      </c>
      <c r="J1055">
        <f t="shared" si="229"/>
        <v>0</v>
      </c>
      <c r="K1055" s="8">
        <f>IF(OR($E1055=9,$E1055=5),VLOOKUP(J1055,KeyValues!$D$2:$E$562,2),IF(AND($E1055=14,NOT(VLOOKUP(J1055,KeyValues!$D$2:$E$562,2) = 0)),"???",0))</f>
        <v>0</v>
      </c>
      <c r="L1055">
        <f t="shared" si="230"/>
        <v>0</v>
      </c>
      <c r="M1055">
        <f t="shared" si="231"/>
        <v>0</v>
      </c>
      <c r="N1055">
        <f t="shared" si="232"/>
        <v>12</v>
      </c>
      <c r="O1055">
        <f t="shared" si="233"/>
        <v>0</v>
      </c>
      <c r="P1055">
        <f t="shared" si="234"/>
        <v>3</v>
      </c>
      <c r="Q1055">
        <f t="shared" si="235"/>
        <v>0</v>
      </c>
      <c r="R1055" t="str">
        <f t="shared" si="236"/>
        <v>00000011</v>
      </c>
      <c r="S1055">
        <f t="shared" si="237"/>
        <v>1</v>
      </c>
    </row>
    <row r="1056" spans="1:19" x14ac:dyDescent="0.25">
      <c r="A1056" t="s">
        <v>628</v>
      </c>
      <c r="B1056" s="5" t="str">
        <f>VLOOKUP(I1056,KeyValues!$J$2:$K$1401,2)</f>
        <v>Noble Scarf</v>
      </c>
      <c r="C1056">
        <f t="shared" si="224"/>
        <v>2500</v>
      </c>
      <c r="D1056">
        <f t="shared" si="225"/>
        <v>125</v>
      </c>
      <c r="E1056">
        <f t="shared" si="226"/>
        <v>15</v>
      </c>
      <c r="F1056" s="7" t="str">
        <f>VLOOKUP(E1056,KeyValues!$A$2:$B645,2)</f>
        <v>Specific Items</v>
      </c>
      <c r="G1056">
        <f t="shared" si="227"/>
        <v>37</v>
      </c>
      <c r="H1056" s="7" t="str">
        <f>VLOOKUP($G1056,KeyValues!$S$2:$T$64,2)</f>
        <v>Scarf 2</v>
      </c>
      <c r="I1056">
        <f t="shared" si="228"/>
        <v>629</v>
      </c>
      <c r="J1056">
        <f t="shared" si="229"/>
        <v>0</v>
      </c>
      <c r="K1056" s="8">
        <f>IF(OR($E1056=9,$E1056=5),VLOOKUP(J1056,KeyValues!$D$2:$E$562,2),IF(AND($E1056=14,NOT(VLOOKUP(J1056,KeyValues!$D$2:$E$562,2) = 0)),"???",0))</f>
        <v>0</v>
      </c>
      <c r="L1056">
        <f t="shared" si="230"/>
        <v>0</v>
      </c>
      <c r="M1056">
        <f t="shared" si="231"/>
        <v>0</v>
      </c>
      <c r="N1056">
        <f t="shared" si="232"/>
        <v>12</v>
      </c>
      <c r="O1056">
        <f t="shared" si="233"/>
        <v>0</v>
      </c>
      <c r="P1056">
        <f t="shared" si="234"/>
        <v>3</v>
      </c>
      <c r="Q1056">
        <f t="shared" si="235"/>
        <v>0</v>
      </c>
      <c r="R1056" t="str">
        <f t="shared" si="236"/>
        <v>00000011</v>
      </c>
      <c r="S1056">
        <f t="shared" si="237"/>
        <v>1</v>
      </c>
    </row>
    <row r="1057" spans="1:19" x14ac:dyDescent="0.25">
      <c r="A1057" t="s">
        <v>660</v>
      </c>
      <c r="B1057" s="5" t="str">
        <f>VLOOKUP(I1057,KeyValues!$J$2:$K$1401,2)</f>
        <v>Anger Scarf</v>
      </c>
      <c r="C1057">
        <f t="shared" si="224"/>
        <v>2500</v>
      </c>
      <c r="D1057">
        <f t="shared" si="225"/>
        <v>125</v>
      </c>
      <c r="E1057">
        <f t="shared" si="226"/>
        <v>15</v>
      </c>
      <c r="F1057" s="7" t="str">
        <f>VLOOKUP(E1057,KeyValues!$A$2:$B677,2)</f>
        <v>Specific Items</v>
      </c>
      <c r="G1057">
        <f t="shared" si="227"/>
        <v>37</v>
      </c>
      <c r="H1057" s="7" t="str">
        <f>VLOOKUP($G1057,KeyValues!$S$2:$T$64,2)</f>
        <v>Scarf 2</v>
      </c>
      <c r="I1057">
        <f t="shared" si="228"/>
        <v>661</v>
      </c>
      <c r="J1057">
        <f t="shared" si="229"/>
        <v>0</v>
      </c>
      <c r="K1057" s="8">
        <f>IF(OR($E1057=9,$E1057=5),VLOOKUP(J1057,KeyValues!$D$2:$E$562,2),IF(AND($E1057=14,NOT(VLOOKUP(J1057,KeyValues!$D$2:$E$562,2) = 0)),"???",0))</f>
        <v>0</v>
      </c>
      <c r="L1057">
        <f t="shared" si="230"/>
        <v>0</v>
      </c>
      <c r="M1057">
        <f t="shared" si="231"/>
        <v>0</v>
      </c>
      <c r="N1057">
        <f t="shared" si="232"/>
        <v>12</v>
      </c>
      <c r="O1057">
        <f t="shared" si="233"/>
        <v>0</v>
      </c>
      <c r="P1057">
        <f t="shared" si="234"/>
        <v>3</v>
      </c>
      <c r="Q1057">
        <f t="shared" si="235"/>
        <v>0</v>
      </c>
      <c r="R1057" t="str">
        <f t="shared" si="236"/>
        <v>00000011</v>
      </c>
      <c r="S1057">
        <f t="shared" si="237"/>
        <v>1</v>
      </c>
    </row>
    <row r="1058" spans="1:19" x14ac:dyDescent="0.25">
      <c r="A1058" t="s">
        <v>692</v>
      </c>
      <c r="B1058" s="5" t="str">
        <f>VLOOKUP(I1058,KeyValues!$J$2:$K$1401,2)</f>
        <v>Speed Scarf</v>
      </c>
      <c r="C1058">
        <f t="shared" si="224"/>
        <v>2500</v>
      </c>
      <c r="D1058">
        <f t="shared" si="225"/>
        <v>125</v>
      </c>
      <c r="E1058">
        <f t="shared" si="226"/>
        <v>15</v>
      </c>
      <c r="F1058" s="7" t="str">
        <f>VLOOKUP(E1058,KeyValues!$A$2:$B709,2)</f>
        <v>Specific Items</v>
      </c>
      <c r="G1058">
        <f t="shared" si="227"/>
        <v>37</v>
      </c>
      <c r="H1058" s="7" t="str">
        <f>VLOOKUP($G1058,KeyValues!$S$2:$T$64,2)</f>
        <v>Scarf 2</v>
      </c>
      <c r="I1058">
        <f t="shared" si="228"/>
        <v>693</v>
      </c>
      <c r="J1058">
        <f t="shared" si="229"/>
        <v>0</v>
      </c>
      <c r="K1058" s="8">
        <f>IF(OR($E1058=9,$E1058=5),VLOOKUP(J1058,KeyValues!$D$2:$E$562,2),IF(AND($E1058=14,NOT(VLOOKUP(J1058,KeyValues!$D$2:$E$562,2) = 0)),"???",0))</f>
        <v>0</v>
      </c>
      <c r="L1058">
        <f t="shared" si="230"/>
        <v>0</v>
      </c>
      <c r="M1058">
        <f t="shared" si="231"/>
        <v>0</v>
      </c>
      <c r="N1058">
        <f t="shared" si="232"/>
        <v>12</v>
      </c>
      <c r="O1058">
        <f t="shared" si="233"/>
        <v>0</v>
      </c>
      <c r="P1058">
        <f t="shared" si="234"/>
        <v>3</v>
      </c>
      <c r="Q1058">
        <f t="shared" si="235"/>
        <v>0</v>
      </c>
      <c r="R1058" t="str">
        <f t="shared" si="236"/>
        <v>00000011</v>
      </c>
      <c r="S1058">
        <f t="shared" si="237"/>
        <v>1</v>
      </c>
    </row>
    <row r="1059" spans="1:19" x14ac:dyDescent="0.25">
      <c r="A1059" t="s">
        <v>716</v>
      </c>
      <c r="B1059" s="5" t="str">
        <f>VLOOKUP(I1059,KeyValues!$J$2:$K$1401,2)</f>
        <v>Woody Scarf</v>
      </c>
      <c r="C1059">
        <f t="shared" si="224"/>
        <v>2500</v>
      </c>
      <c r="D1059">
        <f t="shared" si="225"/>
        <v>125</v>
      </c>
      <c r="E1059">
        <f t="shared" si="226"/>
        <v>15</v>
      </c>
      <c r="F1059" s="7" t="str">
        <f>VLOOKUP(E1059,KeyValues!$A$2:$B733,2)</f>
        <v>Specific Items</v>
      </c>
      <c r="G1059">
        <f t="shared" si="227"/>
        <v>37</v>
      </c>
      <c r="H1059" s="7" t="str">
        <f>VLOOKUP($G1059,KeyValues!$S$2:$T$64,2)</f>
        <v>Scarf 2</v>
      </c>
      <c r="I1059">
        <f t="shared" si="228"/>
        <v>717</v>
      </c>
      <c r="J1059">
        <f t="shared" si="229"/>
        <v>0</v>
      </c>
      <c r="K1059" s="8">
        <f>IF(OR($E1059=9,$E1059=5),VLOOKUP(J1059,KeyValues!$D$2:$E$562,2),IF(AND($E1059=14,NOT(VLOOKUP(J1059,KeyValues!$D$2:$E$562,2) = 0)),"???",0))</f>
        <v>0</v>
      </c>
      <c r="L1059">
        <f t="shared" si="230"/>
        <v>0</v>
      </c>
      <c r="M1059">
        <f t="shared" si="231"/>
        <v>0</v>
      </c>
      <c r="N1059">
        <f t="shared" si="232"/>
        <v>12</v>
      </c>
      <c r="O1059">
        <f t="shared" si="233"/>
        <v>0</v>
      </c>
      <c r="P1059">
        <f t="shared" si="234"/>
        <v>3</v>
      </c>
      <c r="Q1059">
        <f t="shared" si="235"/>
        <v>0</v>
      </c>
      <c r="R1059" t="str">
        <f t="shared" si="236"/>
        <v>00000011</v>
      </c>
      <c r="S1059">
        <f t="shared" si="237"/>
        <v>1</v>
      </c>
    </row>
    <row r="1060" spans="1:19" x14ac:dyDescent="0.25">
      <c r="A1060" t="s">
        <v>752</v>
      </c>
      <c r="B1060" s="5" t="str">
        <f>VLOOKUP(I1060,KeyValues!$J$2:$K$1401,2)</f>
        <v>Glee Scarf</v>
      </c>
      <c r="C1060">
        <f t="shared" si="224"/>
        <v>2500</v>
      </c>
      <c r="D1060">
        <f t="shared" si="225"/>
        <v>125</v>
      </c>
      <c r="E1060">
        <f t="shared" si="226"/>
        <v>15</v>
      </c>
      <c r="F1060" s="7" t="str">
        <f>VLOOKUP(E1060,KeyValues!$A$2:$B769,2)</f>
        <v>Specific Items</v>
      </c>
      <c r="G1060">
        <f t="shared" si="227"/>
        <v>37</v>
      </c>
      <c r="H1060" s="7" t="str">
        <f>VLOOKUP($G1060,KeyValues!$S$2:$T$64,2)</f>
        <v>Scarf 2</v>
      </c>
      <c r="I1060">
        <f t="shared" si="228"/>
        <v>753</v>
      </c>
      <c r="J1060">
        <f t="shared" si="229"/>
        <v>0</v>
      </c>
      <c r="K1060" s="8">
        <f>IF(OR($E1060=9,$E1060=5),VLOOKUP(J1060,KeyValues!$D$2:$E$562,2),IF(AND($E1060=14,NOT(VLOOKUP(J1060,KeyValues!$D$2:$E$562,2) = 0)),"???",0))</f>
        <v>0</v>
      </c>
      <c r="L1060">
        <f t="shared" si="230"/>
        <v>0</v>
      </c>
      <c r="M1060">
        <f t="shared" si="231"/>
        <v>0</v>
      </c>
      <c r="N1060">
        <f t="shared" si="232"/>
        <v>12</v>
      </c>
      <c r="O1060">
        <f t="shared" si="233"/>
        <v>0</v>
      </c>
      <c r="P1060">
        <f t="shared" si="234"/>
        <v>3</v>
      </c>
      <c r="Q1060">
        <f t="shared" si="235"/>
        <v>0</v>
      </c>
      <c r="R1060" t="str">
        <f t="shared" si="236"/>
        <v>00000011</v>
      </c>
      <c r="S1060">
        <f t="shared" si="237"/>
        <v>1</v>
      </c>
    </row>
    <row r="1061" spans="1:19" x14ac:dyDescent="0.25">
      <c r="A1061" t="s">
        <v>764</v>
      </c>
      <c r="B1061" s="5" t="str">
        <f>VLOOKUP(I1061,KeyValues!$J$2:$K$1401,2)</f>
        <v>Mystic Scarf</v>
      </c>
      <c r="C1061">
        <f t="shared" si="224"/>
        <v>2500</v>
      </c>
      <c r="D1061">
        <f t="shared" si="225"/>
        <v>125</v>
      </c>
      <c r="E1061">
        <f t="shared" si="226"/>
        <v>15</v>
      </c>
      <c r="F1061" s="7" t="str">
        <f>VLOOKUP(E1061,KeyValues!$A$2:$B781,2)</f>
        <v>Specific Items</v>
      </c>
      <c r="G1061">
        <f t="shared" si="227"/>
        <v>37</v>
      </c>
      <c r="H1061" s="7" t="str">
        <f>VLOOKUP($G1061,KeyValues!$S$2:$T$64,2)</f>
        <v>Scarf 2</v>
      </c>
      <c r="I1061">
        <f t="shared" si="228"/>
        <v>765</v>
      </c>
      <c r="J1061">
        <f t="shared" si="229"/>
        <v>0</v>
      </c>
      <c r="K1061" s="8">
        <f>IF(OR($E1061=9,$E1061=5),VLOOKUP(J1061,KeyValues!$D$2:$E$562,2),IF(AND($E1061=14,NOT(VLOOKUP(J1061,KeyValues!$D$2:$E$562,2) = 0)),"???",0))</f>
        <v>0</v>
      </c>
      <c r="L1061">
        <f t="shared" si="230"/>
        <v>0</v>
      </c>
      <c r="M1061">
        <f t="shared" si="231"/>
        <v>0</v>
      </c>
      <c r="N1061">
        <f t="shared" si="232"/>
        <v>12</v>
      </c>
      <c r="O1061">
        <f t="shared" si="233"/>
        <v>0</v>
      </c>
      <c r="P1061">
        <f t="shared" si="234"/>
        <v>3</v>
      </c>
      <c r="Q1061">
        <f t="shared" si="235"/>
        <v>0</v>
      </c>
      <c r="R1061" t="str">
        <f t="shared" si="236"/>
        <v>00000011</v>
      </c>
      <c r="S1061">
        <f t="shared" si="237"/>
        <v>1</v>
      </c>
    </row>
    <row r="1062" spans="1:19" x14ac:dyDescent="0.25">
      <c r="A1062" t="s">
        <v>776</v>
      </c>
      <c r="B1062" s="5" t="str">
        <f>VLOOKUP(I1062,KeyValues!$J$2:$K$1401,2)</f>
        <v>Moon Scarf</v>
      </c>
      <c r="C1062">
        <f t="shared" si="224"/>
        <v>2500</v>
      </c>
      <c r="D1062">
        <f t="shared" si="225"/>
        <v>125</v>
      </c>
      <c r="E1062">
        <f t="shared" si="226"/>
        <v>15</v>
      </c>
      <c r="F1062" s="7" t="str">
        <f>VLOOKUP(E1062,KeyValues!$A$2:$B793,2)</f>
        <v>Specific Items</v>
      </c>
      <c r="G1062">
        <f t="shared" si="227"/>
        <v>37</v>
      </c>
      <c r="H1062" s="7" t="str">
        <f>VLOOKUP($G1062,KeyValues!$S$2:$T$64,2)</f>
        <v>Scarf 2</v>
      </c>
      <c r="I1062">
        <f t="shared" si="228"/>
        <v>777</v>
      </c>
      <c r="J1062">
        <f t="shared" si="229"/>
        <v>0</v>
      </c>
      <c r="K1062" s="8">
        <f>IF(OR($E1062=9,$E1062=5),VLOOKUP(J1062,KeyValues!$D$2:$E$562,2),IF(AND($E1062=14,NOT(VLOOKUP(J1062,KeyValues!$D$2:$E$562,2) = 0)),"???",0))</f>
        <v>0</v>
      </c>
      <c r="L1062">
        <f t="shared" si="230"/>
        <v>0</v>
      </c>
      <c r="M1062">
        <f t="shared" si="231"/>
        <v>0</v>
      </c>
      <c r="N1062">
        <f t="shared" si="232"/>
        <v>12</v>
      </c>
      <c r="O1062">
        <f t="shared" si="233"/>
        <v>0</v>
      </c>
      <c r="P1062">
        <f t="shared" si="234"/>
        <v>3</v>
      </c>
      <c r="Q1062">
        <f t="shared" si="235"/>
        <v>0</v>
      </c>
      <c r="R1062" t="str">
        <f t="shared" si="236"/>
        <v>00000011</v>
      </c>
      <c r="S1062">
        <f t="shared" si="237"/>
        <v>1</v>
      </c>
    </row>
    <row r="1063" spans="1:19" x14ac:dyDescent="0.25">
      <c r="A1063" t="s">
        <v>796</v>
      </c>
      <c r="B1063" s="5" t="str">
        <f>VLOOKUP(I1063,KeyValues!$J$2:$K$1401,2)</f>
        <v>Angel Scarf</v>
      </c>
      <c r="C1063">
        <f t="shared" si="224"/>
        <v>2500</v>
      </c>
      <c r="D1063">
        <f t="shared" si="225"/>
        <v>125</v>
      </c>
      <c r="E1063">
        <f t="shared" si="226"/>
        <v>15</v>
      </c>
      <c r="F1063" s="7" t="str">
        <f>VLOOKUP(E1063,KeyValues!$A$2:$B813,2)</f>
        <v>Specific Items</v>
      </c>
      <c r="G1063">
        <f t="shared" si="227"/>
        <v>37</v>
      </c>
      <c r="H1063" s="7" t="str">
        <f>VLOOKUP($G1063,KeyValues!$S$2:$T$64,2)</f>
        <v>Scarf 2</v>
      </c>
      <c r="I1063">
        <f t="shared" si="228"/>
        <v>797</v>
      </c>
      <c r="J1063">
        <f t="shared" si="229"/>
        <v>0</v>
      </c>
      <c r="K1063" s="8">
        <f>IF(OR($E1063=9,$E1063=5),VLOOKUP(J1063,KeyValues!$D$2:$E$562,2),IF(AND($E1063=14,NOT(VLOOKUP(J1063,KeyValues!$D$2:$E$562,2) = 0)),"???",0))</f>
        <v>0</v>
      </c>
      <c r="L1063">
        <f t="shared" si="230"/>
        <v>0</v>
      </c>
      <c r="M1063">
        <f t="shared" si="231"/>
        <v>0</v>
      </c>
      <c r="N1063">
        <f t="shared" si="232"/>
        <v>12</v>
      </c>
      <c r="O1063">
        <f t="shared" si="233"/>
        <v>0</v>
      </c>
      <c r="P1063">
        <f t="shared" si="234"/>
        <v>3</v>
      </c>
      <c r="Q1063">
        <f t="shared" si="235"/>
        <v>0</v>
      </c>
      <c r="R1063" t="str">
        <f t="shared" si="236"/>
        <v>00000011</v>
      </c>
      <c r="S1063">
        <f t="shared" si="237"/>
        <v>1</v>
      </c>
    </row>
    <row r="1064" spans="1:19" x14ac:dyDescent="0.25">
      <c r="A1064" t="s">
        <v>816</v>
      </c>
      <c r="B1064" s="5" t="str">
        <f>VLOOKUP(I1064,KeyValues!$J$2:$K$1401,2)</f>
        <v>Heal Scarf</v>
      </c>
      <c r="C1064">
        <f t="shared" si="224"/>
        <v>2500</v>
      </c>
      <c r="D1064">
        <f t="shared" si="225"/>
        <v>125</v>
      </c>
      <c r="E1064">
        <f t="shared" si="226"/>
        <v>15</v>
      </c>
      <c r="F1064" s="7" t="str">
        <f>VLOOKUP(E1064,KeyValues!$A$2:$B833,2)</f>
        <v>Specific Items</v>
      </c>
      <c r="G1064">
        <f t="shared" si="227"/>
        <v>37</v>
      </c>
      <c r="H1064" s="7" t="str">
        <f>VLOOKUP($G1064,KeyValues!$S$2:$T$64,2)</f>
        <v>Scarf 2</v>
      </c>
      <c r="I1064">
        <f t="shared" si="228"/>
        <v>817</v>
      </c>
      <c r="J1064">
        <f t="shared" si="229"/>
        <v>0</v>
      </c>
      <c r="K1064" s="8">
        <f>IF(OR($E1064=9,$E1064=5),VLOOKUP(J1064,KeyValues!$D$2:$E$562,2),IF(AND($E1064=14,NOT(VLOOKUP(J1064,KeyValues!$D$2:$E$562,2) = 0)),"???",0))</f>
        <v>0</v>
      </c>
      <c r="L1064">
        <f t="shared" si="230"/>
        <v>0</v>
      </c>
      <c r="M1064">
        <f t="shared" si="231"/>
        <v>0</v>
      </c>
      <c r="N1064">
        <f t="shared" si="232"/>
        <v>12</v>
      </c>
      <c r="O1064">
        <f t="shared" si="233"/>
        <v>0</v>
      </c>
      <c r="P1064">
        <f t="shared" si="234"/>
        <v>3</v>
      </c>
      <c r="Q1064">
        <f t="shared" si="235"/>
        <v>0</v>
      </c>
      <c r="R1064" t="str">
        <f t="shared" si="236"/>
        <v>00000011</v>
      </c>
      <c r="S1064">
        <f t="shared" si="237"/>
        <v>1</v>
      </c>
    </row>
    <row r="1065" spans="1:19" x14ac:dyDescent="0.25">
      <c r="A1065" t="s">
        <v>820</v>
      </c>
      <c r="B1065" s="5" t="str">
        <f>VLOOKUP(I1065,KeyValues!$J$2:$K$1401,2)</f>
        <v>Hiber Scarf</v>
      </c>
      <c r="C1065">
        <f t="shared" si="224"/>
        <v>2500</v>
      </c>
      <c r="D1065">
        <f t="shared" si="225"/>
        <v>125</v>
      </c>
      <c r="E1065">
        <f t="shared" si="226"/>
        <v>15</v>
      </c>
      <c r="F1065" s="7" t="str">
        <f>VLOOKUP(E1065,KeyValues!$A$2:$B837,2)</f>
        <v>Specific Items</v>
      </c>
      <c r="G1065">
        <f t="shared" si="227"/>
        <v>37</v>
      </c>
      <c r="H1065" s="7" t="str">
        <f>VLOOKUP($G1065,KeyValues!$S$2:$T$64,2)</f>
        <v>Scarf 2</v>
      </c>
      <c r="I1065">
        <f t="shared" si="228"/>
        <v>821</v>
      </c>
      <c r="J1065">
        <f t="shared" si="229"/>
        <v>0</v>
      </c>
      <c r="K1065" s="8">
        <f>IF(OR($E1065=9,$E1065=5),VLOOKUP(J1065,KeyValues!$D$2:$E$562,2),IF(AND($E1065=14,NOT(VLOOKUP(J1065,KeyValues!$D$2:$E$562,2) = 0)),"???",0))</f>
        <v>0</v>
      </c>
      <c r="L1065">
        <f t="shared" si="230"/>
        <v>0</v>
      </c>
      <c r="M1065">
        <f t="shared" si="231"/>
        <v>0</v>
      </c>
      <c r="N1065">
        <f t="shared" si="232"/>
        <v>12</v>
      </c>
      <c r="O1065">
        <f t="shared" si="233"/>
        <v>0</v>
      </c>
      <c r="P1065">
        <f t="shared" si="234"/>
        <v>3</v>
      </c>
      <c r="Q1065">
        <f t="shared" si="235"/>
        <v>0</v>
      </c>
      <c r="R1065" t="str">
        <f t="shared" si="236"/>
        <v>00000011</v>
      </c>
      <c r="S1065">
        <f t="shared" si="237"/>
        <v>1</v>
      </c>
    </row>
    <row r="1066" spans="1:19" x14ac:dyDescent="0.25">
      <c r="A1066" t="s">
        <v>832</v>
      </c>
      <c r="B1066" s="5" t="str">
        <f>VLOOKUP(I1066,KeyValues!$J$2:$K$1401,2)</f>
        <v>Ruin Scarf</v>
      </c>
      <c r="C1066">
        <f t="shared" si="224"/>
        <v>2500</v>
      </c>
      <c r="D1066">
        <f t="shared" si="225"/>
        <v>125</v>
      </c>
      <c r="E1066">
        <f t="shared" si="226"/>
        <v>15</v>
      </c>
      <c r="F1066" s="7" t="str">
        <f>VLOOKUP(E1066,KeyValues!$A$2:$B849,2)</f>
        <v>Specific Items</v>
      </c>
      <c r="G1066">
        <f t="shared" si="227"/>
        <v>37</v>
      </c>
      <c r="H1066" s="7" t="str">
        <f>VLOOKUP($G1066,KeyValues!$S$2:$T$64,2)</f>
        <v>Scarf 2</v>
      </c>
      <c r="I1066">
        <f t="shared" si="228"/>
        <v>833</v>
      </c>
      <c r="J1066">
        <f t="shared" si="229"/>
        <v>0</v>
      </c>
      <c r="K1066" s="8">
        <f>IF(OR($E1066=9,$E1066=5),VLOOKUP(J1066,KeyValues!$D$2:$E$562,2),IF(AND($E1066=14,NOT(VLOOKUP(J1066,KeyValues!$D$2:$E$562,2) = 0)),"???",0))</f>
        <v>0</v>
      </c>
      <c r="L1066">
        <f t="shared" si="230"/>
        <v>0</v>
      </c>
      <c r="M1066">
        <f t="shared" si="231"/>
        <v>0</v>
      </c>
      <c r="N1066">
        <f t="shared" si="232"/>
        <v>12</v>
      </c>
      <c r="O1066">
        <f t="shared" si="233"/>
        <v>0</v>
      </c>
      <c r="P1066">
        <f t="shared" si="234"/>
        <v>3</v>
      </c>
      <c r="Q1066">
        <f t="shared" si="235"/>
        <v>0</v>
      </c>
      <c r="R1066" t="str">
        <f t="shared" si="236"/>
        <v>00000011</v>
      </c>
      <c r="S1066">
        <f t="shared" si="237"/>
        <v>1</v>
      </c>
    </row>
    <row r="1067" spans="1:19" x14ac:dyDescent="0.25">
      <c r="A1067" t="s">
        <v>852</v>
      </c>
      <c r="B1067" s="5" t="str">
        <f>VLOOKUP(I1067,KeyValues!$J$2:$K$1401,2)</f>
        <v>Magma Scarf</v>
      </c>
      <c r="C1067">
        <f t="shared" si="224"/>
        <v>2500</v>
      </c>
      <c r="D1067">
        <f t="shared" si="225"/>
        <v>125</v>
      </c>
      <c r="E1067">
        <f t="shared" si="226"/>
        <v>15</v>
      </c>
      <c r="F1067" s="7" t="str">
        <f>VLOOKUP(E1067,KeyValues!$A$2:$B869,2)</f>
        <v>Specific Items</v>
      </c>
      <c r="G1067">
        <f t="shared" si="227"/>
        <v>37</v>
      </c>
      <c r="H1067" s="7" t="str">
        <f>VLOOKUP($G1067,KeyValues!$S$2:$T$64,2)</f>
        <v>Scarf 2</v>
      </c>
      <c r="I1067">
        <f t="shared" si="228"/>
        <v>853</v>
      </c>
      <c r="J1067">
        <f t="shared" si="229"/>
        <v>0</v>
      </c>
      <c r="K1067" s="8">
        <f>IF(OR($E1067=9,$E1067=5),VLOOKUP(J1067,KeyValues!$D$2:$E$562,2),IF(AND($E1067=14,NOT(VLOOKUP(J1067,KeyValues!$D$2:$E$562,2) = 0)),"???",0))</f>
        <v>0</v>
      </c>
      <c r="L1067">
        <f t="shared" si="230"/>
        <v>0</v>
      </c>
      <c r="M1067">
        <f t="shared" si="231"/>
        <v>0</v>
      </c>
      <c r="N1067">
        <f t="shared" si="232"/>
        <v>12</v>
      </c>
      <c r="O1067">
        <f t="shared" si="233"/>
        <v>0</v>
      </c>
      <c r="P1067">
        <f t="shared" si="234"/>
        <v>3</v>
      </c>
      <c r="Q1067">
        <f t="shared" si="235"/>
        <v>0</v>
      </c>
      <c r="R1067" t="str">
        <f t="shared" si="236"/>
        <v>00000011</v>
      </c>
      <c r="S1067">
        <f t="shared" si="237"/>
        <v>1</v>
      </c>
    </row>
    <row r="1068" spans="1:19" x14ac:dyDescent="0.25">
      <c r="A1068" t="s">
        <v>864</v>
      </c>
      <c r="B1068" s="5" t="str">
        <f>VLOOKUP(I1068,KeyValues!$J$2:$K$1401,2)</f>
        <v>Brine Scarf</v>
      </c>
      <c r="C1068">
        <f t="shared" si="224"/>
        <v>2500</v>
      </c>
      <c r="D1068">
        <f t="shared" si="225"/>
        <v>125</v>
      </c>
      <c r="E1068">
        <f t="shared" si="226"/>
        <v>15</v>
      </c>
      <c r="F1068" s="7" t="str">
        <f>VLOOKUP(E1068,KeyValues!$A$2:$B881,2)</f>
        <v>Specific Items</v>
      </c>
      <c r="G1068">
        <f t="shared" si="227"/>
        <v>37</v>
      </c>
      <c r="H1068" s="7" t="str">
        <f>VLOOKUP($G1068,KeyValues!$S$2:$T$64,2)</f>
        <v>Scarf 2</v>
      </c>
      <c r="I1068">
        <f t="shared" si="228"/>
        <v>865</v>
      </c>
      <c r="J1068">
        <f t="shared" si="229"/>
        <v>0</v>
      </c>
      <c r="K1068" s="8">
        <f>IF(OR($E1068=9,$E1068=5),VLOOKUP(J1068,KeyValues!$D$2:$E$562,2),IF(AND($E1068=14,NOT(VLOOKUP(J1068,KeyValues!$D$2:$E$562,2) = 0)),"???",0))</f>
        <v>0</v>
      </c>
      <c r="L1068">
        <f t="shared" si="230"/>
        <v>0</v>
      </c>
      <c r="M1068">
        <f t="shared" si="231"/>
        <v>0</v>
      </c>
      <c r="N1068">
        <f t="shared" si="232"/>
        <v>12</v>
      </c>
      <c r="O1068">
        <f t="shared" si="233"/>
        <v>0</v>
      </c>
      <c r="P1068">
        <f t="shared" si="234"/>
        <v>3</v>
      </c>
      <c r="Q1068">
        <f t="shared" si="235"/>
        <v>0</v>
      </c>
      <c r="R1068" t="str">
        <f t="shared" si="236"/>
        <v>00000011</v>
      </c>
      <c r="S1068">
        <f t="shared" si="237"/>
        <v>1</v>
      </c>
    </row>
    <row r="1069" spans="1:19" x14ac:dyDescent="0.25">
      <c r="A1069" t="s">
        <v>868</v>
      </c>
      <c r="B1069" s="5" t="str">
        <f>VLOOKUP(I1069,KeyValues!$J$2:$K$1401,2)</f>
        <v>Dotted Scarf</v>
      </c>
      <c r="C1069">
        <f t="shared" si="224"/>
        <v>2500</v>
      </c>
      <c r="D1069">
        <f t="shared" si="225"/>
        <v>125</v>
      </c>
      <c r="E1069">
        <f t="shared" si="226"/>
        <v>15</v>
      </c>
      <c r="F1069" s="7" t="str">
        <f>VLOOKUP(E1069,KeyValues!$A$2:$B885,2)</f>
        <v>Specific Items</v>
      </c>
      <c r="G1069">
        <f t="shared" si="227"/>
        <v>37</v>
      </c>
      <c r="H1069" s="7" t="str">
        <f>VLOOKUP($G1069,KeyValues!$S$2:$T$64,2)</f>
        <v>Scarf 2</v>
      </c>
      <c r="I1069">
        <f t="shared" si="228"/>
        <v>869</v>
      </c>
      <c r="J1069">
        <f t="shared" si="229"/>
        <v>0</v>
      </c>
      <c r="K1069" s="8">
        <f>IF(OR($E1069=9,$E1069=5),VLOOKUP(J1069,KeyValues!$D$2:$E$562,2),IF(AND($E1069=14,NOT(VLOOKUP(J1069,KeyValues!$D$2:$E$562,2) = 0)),"???",0))</f>
        <v>0</v>
      </c>
      <c r="L1069">
        <f t="shared" si="230"/>
        <v>0</v>
      </c>
      <c r="M1069">
        <f t="shared" si="231"/>
        <v>0</v>
      </c>
      <c r="N1069">
        <f t="shared" si="232"/>
        <v>12</v>
      </c>
      <c r="O1069">
        <f t="shared" si="233"/>
        <v>0</v>
      </c>
      <c r="P1069">
        <f t="shared" si="234"/>
        <v>3</v>
      </c>
      <c r="Q1069">
        <f t="shared" si="235"/>
        <v>0</v>
      </c>
      <c r="R1069" t="str">
        <f t="shared" si="236"/>
        <v>00000011</v>
      </c>
      <c r="S1069">
        <f t="shared" si="237"/>
        <v>1</v>
      </c>
    </row>
    <row r="1070" spans="1:19" x14ac:dyDescent="0.25">
      <c r="A1070" t="s">
        <v>880</v>
      </c>
      <c r="B1070" s="5" t="str">
        <f>VLOOKUP(I1070,KeyValues!$J$2:$K$1401,2)</f>
        <v>Weather Cape</v>
      </c>
      <c r="C1070">
        <f t="shared" si="224"/>
        <v>2500</v>
      </c>
      <c r="D1070">
        <f t="shared" si="225"/>
        <v>125</v>
      </c>
      <c r="E1070">
        <f t="shared" si="226"/>
        <v>15</v>
      </c>
      <c r="F1070" s="7" t="str">
        <f>VLOOKUP(E1070,KeyValues!$A$2:$B897,2)</f>
        <v>Specific Items</v>
      </c>
      <c r="G1070">
        <f t="shared" si="227"/>
        <v>37</v>
      </c>
      <c r="H1070" s="7" t="str">
        <f>VLOOKUP($G1070,KeyValues!$S$2:$T$64,2)</f>
        <v>Scarf 2</v>
      </c>
      <c r="I1070">
        <f t="shared" si="228"/>
        <v>881</v>
      </c>
      <c r="J1070">
        <f t="shared" si="229"/>
        <v>0</v>
      </c>
      <c r="K1070" s="8">
        <f>IF(OR($E1070=9,$E1070=5),VLOOKUP(J1070,KeyValues!$D$2:$E$562,2),IF(AND($E1070=14,NOT(VLOOKUP(J1070,KeyValues!$D$2:$E$562,2) = 0)),"???",0))</f>
        <v>0</v>
      </c>
      <c r="L1070">
        <f t="shared" si="230"/>
        <v>0</v>
      </c>
      <c r="M1070">
        <f t="shared" si="231"/>
        <v>0</v>
      </c>
      <c r="N1070">
        <f t="shared" si="232"/>
        <v>12</v>
      </c>
      <c r="O1070">
        <f t="shared" si="233"/>
        <v>0</v>
      </c>
      <c r="P1070">
        <f t="shared" si="234"/>
        <v>3</v>
      </c>
      <c r="Q1070">
        <f t="shared" si="235"/>
        <v>0</v>
      </c>
      <c r="R1070" t="str">
        <f t="shared" si="236"/>
        <v>00000011</v>
      </c>
      <c r="S1070">
        <f t="shared" si="237"/>
        <v>1</v>
      </c>
    </row>
    <row r="1071" spans="1:19" x14ac:dyDescent="0.25">
      <c r="A1071" t="s">
        <v>884</v>
      </c>
      <c r="B1071" s="5" t="str">
        <f>VLOOKUP(I1071,KeyValues!$J$2:$K$1401,2)</f>
        <v>Cheery Scarf</v>
      </c>
      <c r="C1071">
        <f t="shared" si="224"/>
        <v>2500</v>
      </c>
      <c r="D1071">
        <f t="shared" si="225"/>
        <v>125</v>
      </c>
      <c r="E1071">
        <f t="shared" si="226"/>
        <v>15</v>
      </c>
      <c r="F1071" s="7" t="str">
        <f>VLOOKUP(E1071,KeyValues!$A$2:$B901,2)</f>
        <v>Specific Items</v>
      </c>
      <c r="G1071">
        <f t="shared" si="227"/>
        <v>37</v>
      </c>
      <c r="H1071" s="7" t="str">
        <f>VLOOKUP($G1071,KeyValues!$S$2:$T$64,2)</f>
        <v>Scarf 2</v>
      </c>
      <c r="I1071">
        <f t="shared" si="228"/>
        <v>885</v>
      </c>
      <c r="J1071">
        <f t="shared" si="229"/>
        <v>0</v>
      </c>
      <c r="K1071" s="8">
        <f>IF(OR($E1071=9,$E1071=5),VLOOKUP(J1071,KeyValues!$D$2:$E$562,2),IF(AND($E1071=14,NOT(VLOOKUP(J1071,KeyValues!$D$2:$E$562,2) = 0)),"???",0))</f>
        <v>0</v>
      </c>
      <c r="L1071">
        <f t="shared" si="230"/>
        <v>0</v>
      </c>
      <c r="M1071">
        <f t="shared" si="231"/>
        <v>0</v>
      </c>
      <c r="N1071">
        <f t="shared" si="232"/>
        <v>12</v>
      </c>
      <c r="O1071">
        <f t="shared" si="233"/>
        <v>0</v>
      </c>
      <c r="P1071">
        <f t="shared" si="234"/>
        <v>3</v>
      </c>
      <c r="Q1071">
        <f t="shared" si="235"/>
        <v>0</v>
      </c>
      <c r="R1071" t="str">
        <f t="shared" si="236"/>
        <v>00000011</v>
      </c>
      <c r="S1071">
        <f t="shared" si="237"/>
        <v>1</v>
      </c>
    </row>
    <row r="1072" spans="1:19" x14ac:dyDescent="0.25">
      <c r="A1072" t="s">
        <v>888</v>
      </c>
      <c r="B1072" s="5" t="str">
        <f>VLOOKUP(I1072,KeyValues!$J$2:$K$1401,2)</f>
        <v>Suffer Scarf</v>
      </c>
      <c r="C1072">
        <f t="shared" si="224"/>
        <v>2500</v>
      </c>
      <c r="D1072">
        <f t="shared" si="225"/>
        <v>125</v>
      </c>
      <c r="E1072">
        <f t="shared" si="226"/>
        <v>15</v>
      </c>
      <c r="F1072" s="7" t="str">
        <f>VLOOKUP(E1072,KeyValues!$A$2:$B905,2)</f>
        <v>Specific Items</v>
      </c>
      <c r="G1072">
        <f t="shared" si="227"/>
        <v>37</v>
      </c>
      <c r="H1072" s="7" t="str">
        <f>VLOOKUP($G1072,KeyValues!$S$2:$T$64,2)</f>
        <v>Scarf 2</v>
      </c>
      <c r="I1072">
        <f t="shared" si="228"/>
        <v>889</v>
      </c>
      <c r="J1072">
        <f t="shared" si="229"/>
        <v>0</v>
      </c>
      <c r="K1072" s="8">
        <f>IF(OR($E1072=9,$E1072=5),VLOOKUP(J1072,KeyValues!$D$2:$E$562,2),IF(AND($E1072=14,NOT(VLOOKUP(J1072,KeyValues!$D$2:$E$562,2) = 0)),"???",0))</f>
        <v>0</v>
      </c>
      <c r="L1072">
        <f t="shared" si="230"/>
        <v>0</v>
      </c>
      <c r="M1072">
        <f t="shared" si="231"/>
        <v>0</v>
      </c>
      <c r="N1072">
        <f t="shared" si="232"/>
        <v>12</v>
      </c>
      <c r="O1072">
        <f t="shared" si="233"/>
        <v>0</v>
      </c>
      <c r="P1072">
        <f t="shared" si="234"/>
        <v>3</v>
      </c>
      <c r="Q1072">
        <f t="shared" si="235"/>
        <v>0</v>
      </c>
      <c r="R1072" t="str">
        <f t="shared" si="236"/>
        <v>00000011</v>
      </c>
      <c r="S1072">
        <f t="shared" si="237"/>
        <v>1</v>
      </c>
    </row>
    <row r="1073" spans="1:19" x14ac:dyDescent="0.25">
      <c r="A1073" t="s">
        <v>892</v>
      </c>
      <c r="B1073" s="5" t="str">
        <f>VLOOKUP(I1073,KeyValues!$J$2:$K$1401,2)</f>
        <v>Stolid Scarf</v>
      </c>
      <c r="C1073">
        <f t="shared" si="224"/>
        <v>2500</v>
      </c>
      <c r="D1073">
        <f t="shared" si="225"/>
        <v>125</v>
      </c>
      <c r="E1073">
        <f t="shared" si="226"/>
        <v>15</v>
      </c>
      <c r="F1073" s="7" t="str">
        <f>VLOOKUP(E1073,KeyValues!$A$2:$B909,2)</f>
        <v>Specific Items</v>
      </c>
      <c r="G1073">
        <f t="shared" si="227"/>
        <v>37</v>
      </c>
      <c r="H1073" s="7" t="str">
        <f>VLOOKUP($G1073,KeyValues!$S$2:$T$64,2)</f>
        <v>Scarf 2</v>
      </c>
      <c r="I1073">
        <f t="shared" si="228"/>
        <v>893</v>
      </c>
      <c r="J1073">
        <f t="shared" si="229"/>
        <v>0</v>
      </c>
      <c r="K1073" s="8">
        <f>IF(OR($E1073=9,$E1073=5),VLOOKUP(J1073,KeyValues!$D$2:$E$562,2),IF(AND($E1073=14,NOT(VLOOKUP(J1073,KeyValues!$D$2:$E$562,2) = 0)),"???",0))</f>
        <v>0</v>
      </c>
      <c r="L1073">
        <f t="shared" si="230"/>
        <v>0</v>
      </c>
      <c r="M1073">
        <f t="shared" si="231"/>
        <v>0</v>
      </c>
      <c r="N1073">
        <f t="shared" si="232"/>
        <v>12</v>
      </c>
      <c r="O1073">
        <f t="shared" si="233"/>
        <v>0</v>
      </c>
      <c r="P1073">
        <f t="shared" si="234"/>
        <v>3</v>
      </c>
      <c r="Q1073">
        <f t="shared" si="235"/>
        <v>0</v>
      </c>
      <c r="R1073" t="str">
        <f t="shared" si="236"/>
        <v>00000011</v>
      </c>
      <c r="S1073">
        <f t="shared" si="237"/>
        <v>1</v>
      </c>
    </row>
    <row r="1074" spans="1:19" x14ac:dyDescent="0.25">
      <c r="A1074" t="s">
        <v>896</v>
      </c>
      <c r="B1074" s="5" t="str">
        <f>VLOOKUP(I1074,KeyValues!$J$2:$K$1401,2)</f>
        <v>Dam Scarf</v>
      </c>
      <c r="C1074">
        <f t="shared" si="224"/>
        <v>2500</v>
      </c>
      <c r="D1074">
        <f t="shared" si="225"/>
        <v>125</v>
      </c>
      <c r="E1074">
        <f t="shared" si="226"/>
        <v>15</v>
      </c>
      <c r="F1074" s="7" t="str">
        <f>VLOOKUP(E1074,KeyValues!$A$2:$B913,2)</f>
        <v>Specific Items</v>
      </c>
      <c r="G1074">
        <f t="shared" si="227"/>
        <v>37</v>
      </c>
      <c r="H1074" s="7" t="str">
        <f>VLOOKUP($G1074,KeyValues!$S$2:$T$64,2)</f>
        <v>Scarf 2</v>
      </c>
      <c r="I1074">
        <f t="shared" si="228"/>
        <v>897</v>
      </c>
      <c r="J1074">
        <f t="shared" si="229"/>
        <v>0</v>
      </c>
      <c r="K1074" s="8">
        <f>IF(OR($E1074=9,$E1074=5),VLOOKUP(J1074,KeyValues!$D$2:$E$562,2),IF(AND($E1074=14,NOT(VLOOKUP(J1074,KeyValues!$D$2:$E$562,2) = 0)),"???",0))</f>
        <v>0</v>
      </c>
      <c r="L1074">
        <f t="shared" si="230"/>
        <v>0</v>
      </c>
      <c r="M1074">
        <f t="shared" si="231"/>
        <v>0</v>
      </c>
      <c r="N1074">
        <f t="shared" si="232"/>
        <v>12</v>
      </c>
      <c r="O1074">
        <f t="shared" si="233"/>
        <v>0</v>
      </c>
      <c r="P1074">
        <f t="shared" si="234"/>
        <v>3</v>
      </c>
      <c r="Q1074">
        <f t="shared" si="235"/>
        <v>0</v>
      </c>
      <c r="R1074" t="str">
        <f t="shared" si="236"/>
        <v>00000011</v>
      </c>
      <c r="S1074">
        <f t="shared" si="237"/>
        <v>1</v>
      </c>
    </row>
    <row r="1075" spans="1:19" x14ac:dyDescent="0.25">
      <c r="A1075" t="s">
        <v>900</v>
      </c>
      <c r="B1075" s="5" t="str">
        <f>VLOOKUP(I1075,KeyValues!$J$2:$K$1401,2)</f>
        <v>Energy Scarf</v>
      </c>
      <c r="C1075">
        <f t="shared" si="224"/>
        <v>2500</v>
      </c>
      <c r="D1075">
        <f t="shared" si="225"/>
        <v>125</v>
      </c>
      <c r="E1075">
        <f t="shared" si="226"/>
        <v>15</v>
      </c>
      <c r="F1075" s="7" t="str">
        <f>VLOOKUP(E1075,KeyValues!$A$2:$B917,2)</f>
        <v>Specific Items</v>
      </c>
      <c r="G1075">
        <f t="shared" si="227"/>
        <v>37</v>
      </c>
      <c r="H1075" s="7" t="str">
        <f>VLOOKUP($G1075,KeyValues!$S$2:$T$64,2)</f>
        <v>Scarf 2</v>
      </c>
      <c r="I1075">
        <f t="shared" si="228"/>
        <v>901</v>
      </c>
      <c r="J1075">
        <f t="shared" si="229"/>
        <v>0</v>
      </c>
      <c r="K1075" s="8">
        <f>IF(OR($E1075=9,$E1075=5),VLOOKUP(J1075,KeyValues!$D$2:$E$562,2),IF(AND($E1075=14,NOT(VLOOKUP(J1075,KeyValues!$D$2:$E$562,2) = 0)),"???",0))</f>
        <v>0</v>
      </c>
      <c r="L1075">
        <f t="shared" si="230"/>
        <v>0</v>
      </c>
      <c r="M1075">
        <f t="shared" si="231"/>
        <v>0</v>
      </c>
      <c r="N1075">
        <f t="shared" si="232"/>
        <v>12</v>
      </c>
      <c r="O1075">
        <f t="shared" si="233"/>
        <v>0</v>
      </c>
      <c r="P1075">
        <f t="shared" si="234"/>
        <v>3</v>
      </c>
      <c r="Q1075">
        <f t="shared" si="235"/>
        <v>0</v>
      </c>
      <c r="R1075" t="str">
        <f t="shared" si="236"/>
        <v>00000011</v>
      </c>
      <c r="S1075">
        <f t="shared" si="237"/>
        <v>1</v>
      </c>
    </row>
    <row r="1076" spans="1:19" x14ac:dyDescent="0.25">
      <c r="A1076" t="s">
        <v>904</v>
      </c>
      <c r="B1076" s="5" t="str">
        <f>VLOOKUP(I1076,KeyValues!$J$2:$K$1401,2)</f>
        <v>Spark Scarf</v>
      </c>
      <c r="C1076">
        <f t="shared" si="224"/>
        <v>2500</v>
      </c>
      <c r="D1076">
        <f t="shared" si="225"/>
        <v>125</v>
      </c>
      <c r="E1076">
        <f t="shared" si="226"/>
        <v>15</v>
      </c>
      <c r="F1076" s="7" t="str">
        <f>VLOOKUP(E1076,KeyValues!$A$2:$B921,2)</f>
        <v>Specific Items</v>
      </c>
      <c r="G1076">
        <f t="shared" si="227"/>
        <v>37</v>
      </c>
      <c r="H1076" s="7" t="str">
        <f>VLOOKUP($G1076,KeyValues!$S$2:$T$64,2)</f>
        <v>Scarf 2</v>
      </c>
      <c r="I1076">
        <f t="shared" si="228"/>
        <v>905</v>
      </c>
      <c r="J1076">
        <f t="shared" si="229"/>
        <v>0</v>
      </c>
      <c r="K1076" s="8">
        <f>IF(OR($E1076=9,$E1076=5),VLOOKUP(J1076,KeyValues!$D$2:$E$562,2),IF(AND($E1076=14,NOT(VLOOKUP(J1076,KeyValues!$D$2:$E$562,2) = 0)),"???",0))</f>
        <v>0</v>
      </c>
      <c r="L1076">
        <f t="shared" si="230"/>
        <v>0</v>
      </c>
      <c r="M1076">
        <f t="shared" si="231"/>
        <v>0</v>
      </c>
      <c r="N1076">
        <f t="shared" si="232"/>
        <v>12</v>
      </c>
      <c r="O1076">
        <f t="shared" si="233"/>
        <v>0</v>
      </c>
      <c r="P1076">
        <f t="shared" si="234"/>
        <v>3</v>
      </c>
      <c r="Q1076">
        <f t="shared" si="235"/>
        <v>0</v>
      </c>
      <c r="R1076" t="str">
        <f t="shared" si="236"/>
        <v>00000011</v>
      </c>
      <c r="S1076">
        <f t="shared" si="237"/>
        <v>1</v>
      </c>
    </row>
    <row r="1077" spans="1:19" x14ac:dyDescent="0.25">
      <c r="A1077" t="s">
        <v>928</v>
      </c>
      <c r="B1077" s="5" t="str">
        <f>VLOOKUP(I1077,KeyValues!$J$2:$K$1401,2)</f>
        <v>Breeze Scarf</v>
      </c>
      <c r="C1077">
        <f t="shared" si="224"/>
        <v>2500</v>
      </c>
      <c r="D1077">
        <f t="shared" si="225"/>
        <v>125</v>
      </c>
      <c r="E1077">
        <f t="shared" si="226"/>
        <v>15</v>
      </c>
      <c r="F1077" s="7" t="str">
        <f>VLOOKUP(E1077,KeyValues!$A$2:$B945,2)</f>
        <v>Specific Items</v>
      </c>
      <c r="G1077">
        <f t="shared" si="227"/>
        <v>37</v>
      </c>
      <c r="H1077" s="7" t="str">
        <f>VLOOKUP($G1077,KeyValues!$S$2:$T$64,2)</f>
        <v>Scarf 2</v>
      </c>
      <c r="I1077">
        <f t="shared" si="228"/>
        <v>929</v>
      </c>
      <c r="J1077">
        <f t="shared" si="229"/>
        <v>0</v>
      </c>
      <c r="K1077" s="8">
        <f>IF(OR($E1077=9,$E1077=5),VLOOKUP(J1077,KeyValues!$D$2:$E$562,2),IF(AND($E1077=14,NOT(VLOOKUP(J1077,KeyValues!$D$2:$E$562,2) = 0)),"???",0))</f>
        <v>0</v>
      </c>
      <c r="L1077">
        <f t="shared" si="230"/>
        <v>0</v>
      </c>
      <c r="M1077">
        <f t="shared" si="231"/>
        <v>0</v>
      </c>
      <c r="N1077">
        <f t="shared" si="232"/>
        <v>12</v>
      </c>
      <c r="O1077">
        <f t="shared" si="233"/>
        <v>0</v>
      </c>
      <c r="P1077">
        <f t="shared" si="234"/>
        <v>3</v>
      </c>
      <c r="Q1077">
        <f t="shared" si="235"/>
        <v>0</v>
      </c>
      <c r="R1077" t="str">
        <f t="shared" si="236"/>
        <v>00000011</v>
      </c>
      <c r="S1077">
        <f t="shared" si="237"/>
        <v>1</v>
      </c>
    </row>
    <row r="1078" spans="1:19" x14ac:dyDescent="0.25">
      <c r="A1078" t="s">
        <v>960</v>
      </c>
      <c r="B1078" s="5" t="str">
        <f>VLOOKUP(I1078,KeyValues!$J$2:$K$1401,2)</f>
        <v>Lucky Scarf</v>
      </c>
      <c r="C1078">
        <f t="shared" si="224"/>
        <v>2500</v>
      </c>
      <c r="D1078">
        <f t="shared" si="225"/>
        <v>125</v>
      </c>
      <c r="E1078">
        <f t="shared" si="226"/>
        <v>15</v>
      </c>
      <c r="F1078" s="7" t="str">
        <f>VLOOKUP(E1078,KeyValues!$A$2:$B977,2)</f>
        <v>Specific Items</v>
      </c>
      <c r="G1078">
        <f t="shared" si="227"/>
        <v>37</v>
      </c>
      <c r="H1078" s="7" t="str">
        <f>VLOOKUP($G1078,KeyValues!$S$2:$T$64,2)</f>
        <v>Scarf 2</v>
      </c>
      <c r="I1078">
        <f t="shared" si="228"/>
        <v>961</v>
      </c>
      <c r="J1078">
        <f t="shared" si="229"/>
        <v>0</v>
      </c>
      <c r="K1078" s="8">
        <f>IF(OR($E1078=9,$E1078=5),VLOOKUP(J1078,KeyValues!$D$2:$E$562,2),IF(AND($E1078=14,NOT(VLOOKUP(J1078,KeyValues!$D$2:$E$562,2) = 0)),"???",0))</f>
        <v>0</v>
      </c>
      <c r="L1078">
        <f t="shared" si="230"/>
        <v>0</v>
      </c>
      <c r="M1078">
        <f t="shared" si="231"/>
        <v>0</v>
      </c>
      <c r="N1078">
        <f t="shared" si="232"/>
        <v>12</v>
      </c>
      <c r="O1078">
        <f t="shared" si="233"/>
        <v>0</v>
      </c>
      <c r="P1078">
        <f t="shared" si="234"/>
        <v>3</v>
      </c>
      <c r="Q1078">
        <f t="shared" si="235"/>
        <v>0</v>
      </c>
      <c r="R1078" t="str">
        <f t="shared" si="236"/>
        <v>00000011</v>
      </c>
      <c r="S1078">
        <f t="shared" si="237"/>
        <v>1</v>
      </c>
    </row>
    <row r="1079" spans="1:19" x14ac:dyDescent="0.25">
      <c r="A1079" t="s">
        <v>976</v>
      </c>
      <c r="B1079" s="5" t="str">
        <f>VLOOKUP(I1079,KeyValues!$J$2:$K$1401,2)</f>
        <v>Mach Scarf</v>
      </c>
      <c r="C1079">
        <f t="shared" si="224"/>
        <v>2500</v>
      </c>
      <c r="D1079">
        <f t="shared" si="225"/>
        <v>125</v>
      </c>
      <c r="E1079">
        <f t="shared" si="226"/>
        <v>15</v>
      </c>
      <c r="F1079" s="7" t="str">
        <f>VLOOKUP(E1079,KeyValues!$A$2:$B993,2)</f>
        <v>Specific Items</v>
      </c>
      <c r="G1079">
        <f t="shared" si="227"/>
        <v>37</v>
      </c>
      <c r="H1079" s="7" t="str">
        <f>VLOOKUP($G1079,KeyValues!$S$2:$T$64,2)</f>
        <v>Scarf 2</v>
      </c>
      <c r="I1079">
        <f t="shared" si="228"/>
        <v>977</v>
      </c>
      <c r="J1079">
        <f t="shared" si="229"/>
        <v>0</v>
      </c>
      <c r="K1079" s="8">
        <f>IF(OR($E1079=9,$E1079=5),VLOOKUP(J1079,KeyValues!$D$2:$E$562,2),IF(AND($E1079=14,NOT(VLOOKUP(J1079,KeyValues!$D$2:$E$562,2) = 0)),"???",0))</f>
        <v>0</v>
      </c>
      <c r="L1079">
        <f t="shared" si="230"/>
        <v>0</v>
      </c>
      <c r="M1079">
        <f t="shared" si="231"/>
        <v>0</v>
      </c>
      <c r="N1079">
        <f t="shared" si="232"/>
        <v>12</v>
      </c>
      <c r="O1079">
        <f t="shared" si="233"/>
        <v>0</v>
      </c>
      <c r="P1079">
        <f t="shared" si="234"/>
        <v>3</v>
      </c>
      <c r="Q1079">
        <f t="shared" si="235"/>
        <v>0</v>
      </c>
      <c r="R1079" t="str">
        <f t="shared" si="236"/>
        <v>00000011</v>
      </c>
      <c r="S1079">
        <f t="shared" si="237"/>
        <v>1</v>
      </c>
    </row>
    <row r="1080" spans="1:19" x14ac:dyDescent="0.25">
      <c r="A1080" t="s">
        <v>443</v>
      </c>
      <c r="B1080" s="5" t="str">
        <f>VLOOKUP(I1080,KeyValues!$J$2:$K$1401,2)</f>
        <v>Prism Ruff</v>
      </c>
      <c r="C1080">
        <f t="shared" si="224"/>
        <v>3500</v>
      </c>
      <c r="D1080">
        <f t="shared" si="225"/>
        <v>150</v>
      </c>
      <c r="E1080">
        <f t="shared" si="226"/>
        <v>15</v>
      </c>
      <c r="F1080" s="7" t="str">
        <f>VLOOKUP(E1080,KeyValues!$A$2:$B460,2)</f>
        <v>Specific Items</v>
      </c>
      <c r="G1080">
        <f t="shared" si="227"/>
        <v>37</v>
      </c>
      <c r="H1080" s="7" t="str">
        <f>VLOOKUP($G1080,KeyValues!$S$2:$T$64,2)</f>
        <v>Scarf 2</v>
      </c>
      <c r="I1080">
        <f t="shared" si="228"/>
        <v>444</v>
      </c>
      <c r="J1080">
        <f t="shared" si="229"/>
        <v>0</v>
      </c>
      <c r="K1080" s="8">
        <f>IF(OR($E1080=9,$E1080=5),VLOOKUP(J1080,KeyValues!$D$2:$E$562,2),IF(AND($E1080=14,NOT(VLOOKUP(J1080,KeyValues!$D$2:$E$562,2) = 0)),"???",0))</f>
        <v>0</v>
      </c>
      <c r="L1080">
        <f t="shared" si="230"/>
        <v>0</v>
      </c>
      <c r="M1080">
        <f t="shared" si="231"/>
        <v>0</v>
      </c>
      <c r="N1080">
        <f t="shared" si="232"/>
        <v>14</v>
      </c>
      <c r="O1080">
        <f t="shared" si="233"/>
        <v>0</v>
      </c>
      <c r="P1080">
        <f t="shared" si="234"/>
        <v>3</v>
      </c>
      <c r="Q1080">
        <f t="shared" si="235"/>
        <v>0</v>
      </c>
      <c r="R1080" t="str">
        <f t="shared" si="236"/>
        <v>00000011</v>
      </c>
      <c r="S1080">
        <f t="shared" si="237"/>
        <v>1</v>
      </c>
    </row>
    <row r="1081" spans="1:19" x14ac:dyDescent="0.25">
      <c r="A1081" t="s">
        <v>452</v>
      </c>
      <c r="B1081" s="5" t="str">
        <f>VLOOKUP(I1081,KeyValues!$J$2:$K$1401,2)</f>
        <v>Counter Ruff</v>
      </c>
      <c r="C1081">
        <f t="shared" si="224"/>
        <v>3000</v>
      </c>
      <c r="D1081">
        <f t="shared" si="225"/>
        <v>100</v>
      </c>
      <c r="E1081">
        <f t="shared" si="226"/>
        <v>15</v>
      </c>
      <c r="F1081" s="7" t="str">
        <f>VLOOKUP(E1081,KeyValues!$A$2:$B469,2)</f>
        <v>Specific Items</v>
      </c>
      <c r="G1081">
        <f t="shared" si="227"/>
        <v>37</v>
      </c>
      <c r="H1081" s="7" t="str">
        <f>VLOOKUP($G1081,KeyValues!$S$2:$T$64,2)</f>
        <v>Scarf 2</v>
      </c>
      <c r="I1081">
        <f t="shared" si="228"/>
        <v>453</v>
      </c>
      <c r="J1081">
        <f t="shared" si="229"/>
        <v>0</v>
      </c>
      <c r="K1081" s="8">
        <f>IF(OR($E1081=9,$E1081=5),VLOOKUP(J1081,KeyValues!$D$2:$E$562,2),IF(AND($E1081=14,NOT(VLOOKUP(J1081,KeyValues!$D$2:$E$562,2) = 0)),"???",0))</f>
        <v>0</v>
      </c>
      <c r="L1081">
        <f t="shared" si="230"/>
        <v>0</v>
      </c>
      <c r="M1081">
        <f t="shared" si="231"/>
        <v>0</v>
      </c>
      <c r="N1081">
        <f t="shared" si="232"/>
        <v>14</v>
      </c>
      <c r="O1081">
        <f t="shared" si="233"/>
        <v>0</v>
      </c>
      <c r="P1081">
        <f t="shared" si="234"/>
        <v>3</v>
      </c>
      <c r="Q1081">
        <f t="shared" si="235"/>
        <v>0</v>
      </c>
      <c r="R1081" t="str">
        <f t="shared" si="236"/>
        <v>00000011</v>
      </c>
      <c r="S1081">
        <f t="shared" si="237"/>
        <v>1</v>
      </c>
    </row>
    <row r="1082" spans="1:19" x14ac:dyDescent="0.25">
      <c r="A1082" t="s">
        <v>624</v>
      </c>
      <c r="B1082" s="5" t="str">
        <f>VLOOKUP(I1082,KeyValues!$J$2:$K$1401,2)</f>
        <v>Bling Ruff</v>
      </c>
      <c r="C1082">
        <f t="shared" si="224"/>
        <v>2500</v>
      </c>
      <c r="D1082">
        <f t="shared" si="225"/>
        <v>125</v>
      </c>
      <c r="E1082">
        <f t="shared" si="226"/>
        <v>15</v>
      </c>
      <c r="F1082" s="7" t="str">
        <f>VLOOKUP(E1082,KeyValues!$A$2:$B641,2)</f>
        <v>Specific Items</v>
      </c>
      <c r="G1082">
        <f t="shared" si="227"/>
        <v>37</v>
      </c>
      <c r="H1082" s="7" t="str">
        <f>VLOOKUP($G1082,KeyValues!$S$2:$T$64,2)</f>
        <v>Scarf 2</v>
      </c>
      <c r="I1082">
        <f t="shared" si="228"/>
        <v>625</v>
      </c>
      <c r="J1082">
        <f t="shared" si="229"/>
        <v>0</v>
      </c>
      <c r="K1082" s="8">
        <f>IF(OR($E1082=9,$E1082=5),VLOOKUP(J1082,KeyValues!$D$2:$E$562,2),IF(AND($E1082=14,NOT(VLOOKUP(J1082,KeyValues!$D$2:$E$562,2) = 0)),"???",0))</f>
        <v>0</v>
      </c>
      <c r="L1082">
        <f t="shared" si="230"/>
        <v>0</v>
      </c>
      <c r="M1082">
        <f t="shared" si="231"/>
        <v>0</v>
      </c>
      <c r="N1082">
        <f t="shared" si="232"/>
        <v>14</v>
      </c>
      <c r="O1082">
        <f t="shared" si="233"/>
        <v>0</v>
      </c>
      <c r="P1082">
        <f t="shared" si="234"/>
        <v>3</v>
      </c>
      <c r="Q1082">
        <f t="shared" si="235"/>
        <v>0</v>
      </c>
      <c r="R1082" t="str">
        <f t="shared" si="236"/>
        <v>00000011</v>
      </c>
      <c r="S1082">
        <f t="shared" si="237"/>
        <v>1</v>
      </c>
    </row>
    <row r="1083" spans="1:19" x14ac:dyDescent="0.25">
      <c r="A1083" t="s">
        <v>732</v>
      </c>
      <c r="B1083" s="5" t="str">
        <f>VLOOKUP(I1083,KeyValues!$J$2:$K$1401,2)</f>
        <v>Blazing Ruff</v>
      </c>
      <c r="C1083">
        <f t="shared" si="224"/>
        <v>2500</v>
      </c>
      <c r="D1083">
        <f t="shared" si="225"/>
        <v>125</v>
      </c>
      <c r="E1083">
        <f t="shared" si="226"/>
        <v>15</v>
      </c>
      <c r="F1083" s="7" t="str">
        <f>VLOOKUP(E1083,KeyValues!$A$2:$B749,2)</f>
        <v>Specific Items</v>
      </c>
      <c r="G1083">
        <f t="shared" si="227"/>
        <v>37</v>
      </c>
      <c r="H1083" s="7" t="str">
        <f>VLOOKUP($G1083,KeyValues!$S$2:$T$64,2)</f>
        <v>Scarf 2</v>
      </c>
      <c r="I1083">
        <f t="shared" si="228"/>
        <v>733</v>
      </c>
      <c r="J1083">
        <f t="shared" si="229"/>
        <v>0</v>
      </c>
      <c r="K1083" s="8">
        <f>IF(OR($E1083=9,$E1083=5),VLOOKUP(J1083,KeyValues!$D$2:$E$562,2),IF(AND($E1083=14,NOT(VLOOKUP(J1083,KeyValues!$D$2:$E$562,2) = 0)),"???",0))</f>
        <v>0</v>
      </c>
      <c r="L1083">
        <f t="shared" si="230"/>
        <v>0</v>
      </c>
      <c r="M1083">
        <f t="shared" si="231"/>
        <v>0</v>
      </c>
      <c r="N1083">
        <f t="shared" si="232"/>
        <v>14</v>
      </c>
      <c r="O1083">
        <f t="shared" si="233"/>
        <v>0</v>
      </c>
      <c r="P1083">
        <f t="shared" si="234"/>
        <v>3</v>
      </c>
      <c r="Q1083">
        <f t="shared" si="235"/>
        <v>0</v>
      </c>
      <c r="R1083" t="str">
        <f t="shared" si="236"/>
        <v>00000011</v>
      </c>
      <c r="S1083">
        <f t="shared" si="237"/>
        <v>1</v>
      </c>
    </row>
    <row r="1084" spans="1:19" x14ac:dyDescent="0.25">
      <c r="A1084" t="s">
        <v>756</v>
      </c>
      <c r="B1084" s="5" t="str">
        <f>VLOOKUP(I1084,KeyValues!$J$2:$K$1401,2)</f>
        <v>Strike Ruff</v>
      </c>
      <c r="C1084">
        <f t="shared" si="224"/>
        <v>2500</v>
      </c>
      <c r="D1084">
        <f t="shared" si="225"/>
        <v>125</v>
      </c>
      <c r="E1084">
        <f t="shared" si="226"/>
        <v>15</v>
      </c>
      <c r="F1084" s="7" t="str">
        <f>VLOOKUP(E1084,KeyValues!$A$2:$B773,2)</f>
        <v>Specific Items</v>
      </c>
      <c r="G1084">
        <f t="shared" si="227"/>
        <v>37</v>
      </c>
      <c r="H1084" s="7" t="str">
        <f>VLOOKUP($G1084,KeyValues!$S$2:$T$64,2)</f>
        <v>Scarf 2</v>
      </c>
      <c r="I1084">
        <f t="shared" si="228"/>
        <v>757</v>
      </c>
      <c r="J1084">
        <f t="shared" si="229"/>
        <v>0</v>
      </c>
      <c r="K1084" s="8">
        <f>IF(OR($E1084=9,$E1084=5),VLOOKUP(J1084,KeyValues!$D$2:$E$562,2),IF(AND($E1084=14,NOT(VLOOKUP(J1084,KeyValues!$D$2:$E$562,2) = 0)),"???",0))</f>
        <v>0</v>
      </c>
      <c r="L1084">
        <f t="shared" si="230"/>
        <v>0</v>
      </c>
      <c r="M1084">
        <f t="shared" si="231"/>
        <v>0</v>
      </c>
      <c r="N1084">
        <f t="shared" si="232"/>
        <v>14</v>
      </c>
      <c r="O1084">
        <f t="shared" si="233"/>
        <v>0</v>
      </c>
      <c r="P1084">
        <f t="shared" si="234"/>
        <v>3</v>
      </c>
      <c r="Q1084">
        <f t="shared" si="235"/>
        <v>0</v>
      </c>
      <c r="R1084" t="str">
        <f t="shared" si="236"/>
        <v>00000011</v>
      </c>
      <c r="S1084">
        <f t="shared" si="237"/>
        <v>1</v>
      </c>
    </row>
    <row r="1085" spans="1:19" x14ac:dyDescent="0.25">
      <c r="A1085" t="s">
        <v>718</v>
      </c>
      <c r="B1085" s="5" t="str">
        <f>VLOOKUP(I1085,KeyValues!$J$2:$K$1401,2)</f>
        <v>Tort-Horn</v>
      </c>
      <c r="C1085">
        <f t="shared" si="224"/>
        <v>2500</v>
      </c>
      <c r="D1085">
        <f t="shared" si="225"/>
        <v>125</v>
      </c>
      <c r="E1085">
        <f t="shared" si="226"/>
        <v>15</v>
      </c>
      <c r="F1085" s="7" t="str">
        <f>VLOOKUP(E1085,KeyValues!$A$2:$B735,2)</f>
        <v>Specific Items</v>
      </c>
      <c r="G1085">
        <f t="shared" si="227"/>
        <v>38</v>
      </c>
      <c r="H1085" s="7" t="str">
        <f>VLOOKUP($G1085,KeyValues!$S$2:$T$64,2)</f>
        <v>Horn</v>
      </c>
      <c r="I1085">
        <f t="shared" si="228"/>
        <v>719</v>
      </c>
      <c r="J1085">
        <f t="shared" si="229"/>
        <v>0</v>
      </c>
      <c r="K1085" s="8">
        <f>IF(OR($E1085=9,$E1085=5),VLOOKUP(J1085,KeyValues!$D$2:$E$562,2),IF(AND($E1085=14,NOT(VLOOKUP(J1085,KeyValues!$D$2:$E$562,2) = 0)),"???",0))</f>
        <v>0</v>
      </c>
      <c r="L1085">
        <f t="shared" si="230"/>
        <v>0</v>
      </c>
      <c r="M1085">
        <f t="shared" si="231"/>
        <v>0</v>
      </c>
      <c r="N1085">
        <f t="shared" si="232"/>
        <v>8</v>
      </c>
      <c r="O1085">
        <f t="shared" si="233"/>
        <v>0</v>
      </c>
      <c r="P1085">
        <f t="shared" si="234"/>
        <v>3</v>
      </c>
      <c r="Q1085">
        <f t="shared" si="235"/>
        <v>0</v>
      </c>
      <c r="R1085" t="str">
        <f t="shared" si="236"/>
        <v>00000011</v>
      </c>
      <c r="S1085">
        <f t="shared" si="237"/>
        <v>1</v>
      </c>
    </row>
    <row r="1086" spans="1:19" x14ac:dyDescent="0.25">
      <c r="A1086" t="s">
        <v>742</v>
      </c>
      <c r="B1086" s="5" t="str">
        <f>VLOOKUP(I1086,KeyValues!$J$2:$K$1401,2)</f>
        <v>Empol-Horn</v>
      </c>
      <c r="C1086">
        <f t="shared" si="224"/>
        <v>2500</v>
      </c>
      <c r="D1086">
        <f t="shared" si="225"/>
        <v>125</v>
      </c>
      <c r="E1086">
        <f t="shared" si="226"/>
        <v>15</v>
      </c>
      <c r="F1086" s="7" t="str">
        <f>VLOOKUP(E1086,KeyValues!$A$2:$B759,2)</f>
        <v>Specific Items</v>
      </c>
      <c r="G1086">
        <f t="shared" si="227"/>
        <v>38</v>
      </c>
      <c r="H1086" s="7" t="str">
        <f>VLOOKUP($G1086,KeyValues!$S$2:$T$64,2)</f>
        <v>Horn</v>
      </c>
      <c r="I1086">
        <f t="shared" si="228"/>
        <v>743</v>
      </c>
      <c r="J1086">
        <f t="shared" si="229"/>
        <v>0</v>
      </c>
      <c r="K1086" s="8">
        <f>IF(OR($E1086=9,$E1086=5),VLOOKUP(J1086,KeyValues!$D$2:$E$562,2),IF(AND($E1086=14,NOT(VLOOKUP(J1086,KeyValues!$D$2:$E$562,2) = 0)),"???",0))</f>
        <v>0</v>
      </c>
      <c r="L1086">
        <f t="shared" si="230"/>
        <v>0</v>
      </c>
      <c r="M1086">
        <f t="shared" si="231"/>
        <v>0</v>
      </c>
      <c r="N1086">
        <f t="shared" si="232"/>
        <v>8</v>
      </c>
      <c r="O1086">
        <f t="shared" si="233"/>
        <v>0</v>
      </c>
      <c r="P1086">
        <f t="shared" si="234"/>
        <v>3</v>
      </c>
      <c r="Q1086">
        <f t="shared" si="235"/>
        <v>0</v>
      </c>
      <c r="R1086" t="str">
        <f t="shared" si="236"/>
        <v>00000011</v>
      </c>
      <c r="S1086">
        <f t="shared" si="237"/>
        <v>1</v>
      </c>
    </row>
    <row r="1087" spans="1:19" x14ac:dyDescent="0.25">
      <c r="A1087" t="s">
        <v>573</v>
      </c>
      <c r="B1087" s="5" t="str">
        <f>VLOOKUP(I1087,KeyValues!$J$2:$K$1401,2)</f>
        <v>Bulba-Claw</v>
      </c>
      <c r="C1087">
        <f t="shared" si="224"/>
        <v>2500</v>
      </c>
      <c r="D1087">
        <f t="shared" si="225"/>
        <v>125</v>
      </c>
      <c r="E1087">
        <f t="shared" si="226"/>
        <v>15</v>
      </c>
      <c r="F1087" s="7" t="str">
        <f>VLOOKUP(E1087,KeyValues!$A$2:$B590,2)</f>
        <v>Specific Items</v>
      </c>
      <c r="G1087">
        <f t="shared" si="227"/>
        <v>39</v>
      </c>
      <c r="H1087" s="7" t="str">
        <f>VLOOKUP($G1087,KeyValues!$S$2:$T$64,2)</f>
        <v>Claw</v>
      </c>
      <c r="I1087">
        <f t="shared" si="228"/>
        <v>574</v>
      </c>
      <c r="J1087">
        <f t="shared" si="229"/>
        <v>0</v>
      </c>
      <c r="K1087" s="8">
        <f>IF(OR($E1087=9,$E1087=5),VLOOKUP(J1087,KeyValues!$D$2:$E$562,2),IF(AND($E1087=14,NOT(VLOOKUP(J1087,KeyValues!$D$2:$E$562,2) = 0)),"???",0))</f>
        <v>0</v>
      </c>
      <c r="L1087">
        <f t="shared" si="230"/>
        <v>0</v>
      </c>
      <c r="M1087">
        <f t="shared" si="231"/>
        <v>0</v>
      </c>
      <c r="N1087">
        <f t="shared" si="232"/>
        <v>0</v>
      </c>
      <c r="O1087">
        <f t="shared" si="233"/>
        <v>0</v>
      </c>
      <c r="P1087">
        <f t="shared" si="234"/>
        <v>3</v>
      </c>
      <c r="Q1087">
        <f t="shared" si="235"/>
        <v>0</v>
      </c>
      <c r="R1087" t="str">
        <f t="shared" si="236"/>
        <v>00000011</v>
      </c>
      <c r="S1087">
        <f t="shared" si="237"/>
        <v>1</v>
      </c>
    </row>
    <row r="1088" spans="1:19" x14ac:dyDescent="0.25">
      <c r="A1088" t="s">
        <v>577</v>
      </c>
      <c r="B1088" s="5" t="str">
        <f>VLOOKUP(I1088,KeyValues!$J$2:$K$1401,2)</f>
        <v>Ivy-Claw</v>
      </c>
      <c r="C1088">
        <f t="shared" si="224"/>
        <v>2500</v>
      </c>
      <c r="D1088">
        <f t="shared" si="225"/>
        <v>125</v>
      </c>
      <c r="E1088">
        <f t="shared" si="226"/>
        <v>15</v>
      </c>
      <c r="F1088" s="7" t="str">
        <f>VLOOKUP(E1088,KeyValues!$A$2:$B594,2)</f>
        <v>Specific Items</v>
      </c>
      <c r="G1088">
        <f t="shared" si="227"/>
        <v>39</v>
      </c>
      <c r="H1088" s="7" t="str">
        <f>VLOOKUP($G1088,KeyValues!$S$2:$T$64,2)</f>
        <v>Claw</v>
      </c>
      <c r="I1088">
        <f t="shared" si="228"/>
        <v>578</v>
      </c>
      <c r="J1088">
        <f t="shared" si="229"/>
        <v>0</v>
      </c>
      <c r="K1088" s="8">
        <f>IF(OR($E1088=9,$E1088=5),VLOOKUP(J1088,KeyValues!$D$2:$E$562,2),IF(AND($E1088=14,NOT(VLOOKUP(J1088,KeyValues!$D$2:$E$562,2) = 0)),"???",0))</f>
        <v>0</v>
      </c>
      <c r="L1088">
        <f t="shared" si="230"/>
        <v>0</v>
      </c>
      <c r="M1088">
        <f t="shared" si="231"/>
        <v>0</v>
      </c>
      <c r="N1088">
        <f t="shared" si="232"/>
        <v>0</v>
      </c>
      <c r="O1088">
        <f t="shared" si="233"/>
        <v>0</v>
      </c>
      <c r="P1088">
        <f t="shared" si="234"/>
        <v>3</v>
      </c>
      <c r="Q1088">
        <f t="shared" si="235"/>
        <v>0</v>
      </c>
      <c r="R1088" t="str">
        <f t="shared" si="236"/>
        <v>00000011</v>
      </c>
      <c r="S1088">
        <f t="shared" si="237"/>
        <v>1</v>
      </c>
    </row>
    <row r="1089" spans="1:19" x14ac:dyDescent="0.25">
      <c r="A1089" t="s">
        <v>581</v>
      </c>
      <c r="B1089" s="5" t="str">
        <f>VLOOKUP(I1089,KeyValues!$J$2:$K$1401,2)</f>
        <v>Venus-Claw</v>
      </c>
      <c r="C1089">
        <f t="shared" si="224"/>
        <v>2500</v>
      </c>
      <c r="D1089">
        <f t="shared" si="225"/>
        <v>125</v>
      </c>
      <c r="E1089">
        <f t="shared" si="226"/>
        <v>15</v>
      </c>
      <c r="F1089" s="7" t="str">
        <f>VLOOKUP(E1089,KeyValues!$A$2:$B598,2)</f>
        <v>Specific Items</v>
      </c>
      <c r="G1089">
        <f t="shared" si="227"/>
        <v>39</v>
      </c>
      <c r="H1089" s="7" t="str">
        <f>VLOOKUP($G1089,KeyValues!$S$2:$T$64,2)</f>
        <v>Claw</v>
      </c>
      <c r="I1089">
        <f t="shared" si="228"/>
        <v>582</v>
      </c>
      <c r="J1089">
        <f t="shared" si="229"/>
        <v>0</v>
      </c>
      <c r="K1089" s="8">
        <f>IF(OR($E1089=9,$E1089=5),VLOOKUP(J1089,KeyValues!$D$2:$E$562,2),IF(AND($E1089=14,NOT(VLOOKUP(J1089,KeyValues!$D$2:$E$562,2) = 0)),"???",0))</f>
        <v>0</v>
      </c>
      <c r="L1089">
        <f t="shared" si="230"/>
        <v>0</v>
      </c>
      <c r="M1089">
        <f t="shared" si="231"/>
        <v>0</v>
      </c>
      <c r="N1089">
        <f t="shared" si="232"/>
        <v>0</v>
      </c>
      <c r="O1089">
        <f t="shared" si="233"/>
        <v>0</v>
      </c>
      <c r="P1089">
        <f t="shared" si="234"/>
        <v>3</v>
      </c>
      <c r="Q1089">
        <f t="shared" si="235"/>
        <v>0</v>
      </c>
      <c r="R1089" t="str">
        <f t="shared" si="236"/>
        <v>00000011</v>
      </c>
      <c r="S1089">
        <f t="shared" si="237"/>
        <v>1</v>
      </c>
    </row>
    <row r="1090" spans="1:19" x14ac:dyDescent="0.25">
      <c r="A1090" t="s">
        <v>585</v>
      </c>
      <c r="B1090" s="5" t="str">
        <f>VLOOKUP(I1090,KeyValues!$J$2:$K$1401,2)</f>
        <v>Char-Claw</v>
      </c>
      <c r="C1090">
        <f t="shared" ref="C1090:C1153" si="238">HEX2DEC(MID($A1090,4,2)&amp;MID($A1090,1,2))</f>
        <v>2500</v>
      </c>
      <c r="D1090">
        <f t="shared" ref="D1090:D1153" si="239">HEX2DEC(MID($A1090,10,2)&amp;MID($A1090,7,2))</f>
        <v>125</v>
      </c>
      <c r="E1090">
        <f t="shared" ref="E1090:E1153" si="240">HEX2DEC(MID($A1090,13,2))</f>
        <v>15</v>
      </c>
      <c r="F1090" s="7" t="str">
        <f>VLOOKUP(E1090,KeyValues!$A$2:$B602,2)</f>
        <v>Specific Items</v>
      </c>
      <c r="G1090">
        <f t="shared" ref="G1090:G1153" si="241">HEX2DEC(MID($A1090,16,2))</f>
        <v>39</v>
      </c>
      <c r="H1090" s="7" t="str">
        <f>VLOOKUP($G1090,KeyValues!$S$2:$T$64,2)</f>
        <v>Claw</v>
      </c>
      <c r="I1090">
        <f t="shared" ref="I1090:I1153" si="242">HEX2DEC(MID($A1090,22,2)&amp;MID($A1090,19,2))</f>
        <v>586</v>
      </c>
      <c r="J1090">
        <f t="shared" ref="J1090:J1153" si="243">HEX2DEC(MID($A1090,28,2)&amp;MID($A1090,25,2))</f>
        <v>0</v>
      </c>
      <c r="K1090" s="8">
        <f>IF(OR($E1090=9,$E1090=5),VLOOKUP(J1090,KeyValues!$D$2:$E$562,2),IF(AND($E1090=14,NOT(VLOOKUP(J1090,KeyValues!$D$2:$E$562,2) = 0)),"???",0))</f>
        <v>0</v>
      </c>
      <c r="L1090">
        <f t="shared" ref="L1090:L1153" si="244">HEX2DEC(MID($A1090,31,2))</f>
        <v>0</v>
      </c>
      <c r="M1090">
        <f t="shared" ref="M1090:M1153" si="245">HEX2DEC(MID($A1090,34,2))</f>
        <v>0</v>
      </c>
      <c r="N1090">
        <f t="shared" ref="N1090:N1153" si="246">HEX2DEC(MID($A1090,37,2))</f>
        <v>0</v>
      </c>
      <c r="O1090">
        <f t="shared" ref="O1090:O1153" si="247">HEX2DEC(MID($A1090,40,2))</f>
        <v>0</v>
      </c>
      <c r="P1090">
        <f t="shared" ref="P1090:P1153" si="248">HEX2DEC(MID($A1090,43,2))</f>
        <v>3</v>
      </c>
      <c r="Q1090">
        <f t="shared" ref="Q1090:Q1153" si="249">HEX2DEC(MID($A1090,46,2))</f>
        <v>0</v>
      </c>
      <c r="R1090" t="str">
        <f t="shared" ref="R1090:R1153" si="250">DEC2BIN(P1090,8)</f>
        <v>00000011</v>
      </c>
      <c r="S1090">
        <f t="shared" ref="S1090:S1153" si="251">VALUE(RIGHT(R1090,1))</f>
        <v>1</v>
      </c>
    </row>
    <row r="1091" spans="1:19" x14ac:dyDescent="0.25">
      <c r="A1091" t="s">
        <v>589</v>
      </c>
      <c r="B1091" s="5" t="str">
        <f>VLOOKUP(I1091,KeyValues!$J$2:$K$1401,2)</f>
        <v>Charme-Claw</v>
      </c>
      <c r="C1091">
        <f t="shared" si="238"/>
        <v>2500</v>
      </c>
      <c r="D1091">
        <f t="shared" si="239"/>
        <v>125</v>
      </c>
      <c r="E1091">
        <f t="shared" si="240"/>
        <v>15</v>
      </c>
      <c r="F1091" s="7" t="str">
        <f>VLOOKUP(E1091,KeyValues!$A$2:$B606,2)</f>
        <v>Specific Items</v>
      </c>
      <c r="G1091">
        <f t="shared" si="241"/>
        <v>39</v>
      </c>
      <c r="H1091" s="7" t="str">
        <f>VLOOKUP($G1091,KeyValues!$S$2:$T$64,2)</f>
        <v>Claw</v>
      </c>
      <c r="I1091">
        <f t="shared" si="242"/>
        <v>590</v>
      </c>
      <c r="J1091">
        <f t="shared" si="243"/>
        <v>0</v>
      </c>
      <c r="K1091" s="8">
        <f>IF(OR($E1091=9,$E1091=5),VLOOKUP(J1091,KeyValues!$D$2:$E$562,2),IF(AND($E1091=14,NOT(VLOOKUP(J1091,KeyValues!$D$2:$E$562,2) = 0)),"???",0))</f>
        <v>0</v>
      </c>
      <c r="L1091">
        <f t="shared" si="244"/>
        <v>0</v>
      </c>
      <c r="M1091">
        <f t="shared" si="245"/>
        <v>0</v>
      </c>
      <c r="N1091">
        <f t="shared" si="246"/>
        <v>0</v>
      </c>
      <c r="O1091">
        <f t="shared" si="247"/>
        <v>0</v>
      </c>
      <c r="P1091">
        <f t="shared" si="248"/>
        <v>3</v>
      </c>
      <c r="Q1091">
        <f t="shared" si="249"/>
        <v>0</v>
      </c>
      <c r="R1091" t="str">
        <f t="shared" si="250"/>
        <v>00000011</v>
      </c>
      <c r="S1091">
        <f t="shared" si="251"/>
        <v>1</v>
      </c>
    </row>
    <row r="1092" spans="1:19" x14ac:dyDescent="0.25">
      <c r="A1092" t="s">
        <v>593</v>
      </c>
      <c r="B1092" s="5" t="str">
        <f>VLOOKUP(I1092,KeyValues!$J$2:$K$1401,2)</f>
        <v>Chariz-Claw</v>
      </c>
      <c r="C1092">
        <f t="shared" si="238"/>
        <v>2500</v>
      </c>
      <c r="D1092">
        <f t="shared" si="239"/>
        <v>125</v>
      </c>
      <c r="E1092">
        <f t="shared" si="240"/>
        <v>15</v>
      </c>
      <c r="F1092" s="7" t="str">
        <f>VLOOKUP(E1092,KeyValues!$A$2:$B610,2)</f>
        <v>Specific Items</v>
      </c>
      <c r="G1092">
        <f t="shared" si="241"/>
        <v>39</v>
      </c>
      <c r="H1092" s="7" t="str">
        <f>VLOOKUP($G1092,KeyValues!$S$2:$T$64,2)</f>
        <v>Claw</v>
      </c>
      <c r="I1092">
        <f t="shared" si="242"/>
        <v>594</v>
      </c>
      <c r="J1092">
        <f t="shared" si="243"/>
        <v>0</v>
      </c>
      <c r="K1092" s="8">
        <f>IF(OR($E1092=9,$E1092=5),VLOOKUP(J1092,KeyValues!$D$2:$E$562,2),IF(AND($E1092=14,NOT(VLOOKUP(J1092,KeyValues!$D$2:$E$562,2) = 0)),"???",0))</f>
        <v>0</v>
      </c>
      <c r="L1092">
        <f t="shared" si="244"/>
        <v>0</v>
      </c>
      <c r="M1092">
        <f t="shared" si="245"/>
        <v>0</v>
      </c>
      <c r="N1092">
        <f t="shared" si="246"/>
        <v>0</v>
      </c>
      <c r="O1092">
        <f t="shared" si="247"/>
        <v>0</v>
      </c>
      <c r="P1092">
        <f t="shared" si="248"/>
        <v>3</v>
      </c>
      <c r="Q1092">
        <f t="shared" si="249"/>
        <v>0</v>
      </c>
      <c r="R1092" t="str">
        <f t="shared" si="250"/>
        <v>00000011</v>
      </c>
      <c r="S1092">
        <f t="shared" si="251"/>
        <v>1</v>
      </c>
    </row>
    <row r="1093" spans="1:19" x14ac:dyDescent="0.25">
      <c r="A1093" t="s">
        <v>601</v>
      </c>
      <c r="B1093" s="5" t="str">
        <f>VLOOKUP(I1093,KeyValues!$J$2:$K$1401,2)</f>
        <v>Wartor-Claw</v>
      </c>
      <c r="C1093">
        <f t="shared" si="238"/>
        <v>2500</v>
      </c>
      <c r="D1093">
        <f t="shared" si="239"/>
        <v>125</v>
      </c>
      <c r="E1093">
        <f t="shared" si="240"/>
        <v>15</v>
      </c>
      <c r="F1093" s="7" t="str">
        <f>VLOOKUP(E1093,KeyValues!$A$2:$B618,2)</f>
        <v>Specific Items</v>
      </c>
      <c r="G1093">
        <f t="shared" si="241"/>
        <v>39</v>
      </c>
      <c r="H1093" s="7" t="str">
        <f>VLOOKUP($G1093,KeyValues!$S$2:$T$64,2)</f>
        <v>Claw</v>
      </c>
      <c r="I1093">
        <f t="shared" si="242"/>
        <v>602</v>
      </c>
      <c r="J1093">
        <f t="shared" si="243"/>
        <v>0</v>
      </c>
      <c r="K1093" s="8">
        <f>IF(OR($E1093=9,$E1093=5),VLOOKUP(J1093,KeyValues!$D$2:$E$562,2),IF(AND($E1093=14,NOT(VLOOKUP(J1093,KeyValues!$D$2:$E$562,2) = 0)),"???",0))</f>
        <v>0</v>
      </c>
      <c r="L1093">
        <f t="shared" si="244"/>
        <v>0</v>
      </c>
      <c r="M1093">
        <f t="shared" si="245"/>
        <v>0</v>
      </c>
      <c r="N1093">
        <f t="shared" si="246"/>
        <v>0</v>
      </c>
      <c r="O1093">
        <f t="shared" si="247"/>
        <v>0</v>
      </c>
      <c r="P1093">
        <f t="shared" si="248"/>
        <v>3</v>
      </c>
      <c r="Q1093">
        <f t="shared" si="249"/>
        <v>0</v>
      </c>
      <c r="R1093" t="str">
        <f t="shared" si="250"/>
        <v>00000011</v>
      </c>
      <c r="S1093">
        <f t="shared" si="251"/>
        <v>1</v>
      </c>
    </row>
    <row r="1094" spans="1:19" x14ac:dyDescent="0.25">
      <c r="A1094" t="s">
        <v>605</v>
      </c>
      <c r="B1094" s="5" t="str">
        <f>VLOOKUP(I1094,KeyValues!$J$2:$K$1401,2)</f>
        <v>Blasto-Claw</v>
      </c>
      <c r="C1094">
        <f t="shared" si="238"/>
        <v>2500</v>
      </c>
      <c r="D1094">
        <f t="shared" si="239"/>
        <v>125</v>
      </c>
      <c r="E1094">
        <f t="shared" si="240"/>
        <v>15</v>
      </c>
      <c r="F1094" s="7" t="str">
        <f>VLOOKUP(E1094,KeyValues!$A$2:$B622,2)</f>
        <v>Specific Items</v>
      </c>
      <c r="G1094">
        <f t="shared" si="241"/>
        <v>39</v>
      </c>
      <c r="H1094" s="7" t="str">
        <f>VLOOKUP($G1094,KeyValues!$S$2:$T$64,2)</f>
        <v>Claw</v>
      </c>
      <c r="I1094">
        <f t="shared" si="242"/>
        <v>606</v>
      </c>
      <c r="J1094">
        <f t="shared" si="243"/>
        <v>0</v>
      </c>
      <c r="K1094" s="8">
        <f>IF(OR($E1094=9,$E1094=5),VLOOKUP(J1094,KeyValues!$D$2:$E$562,2),IF(AND($E1094=14,NOT(VLOOKUP(J1094,KeyValues!$D$2:$E$562,2) = 0)),"???",0))</f>
        <v>0</v>
      </c>
      <c r="L1094">
        <f t="shared" si="244"/>
        <v>0</v>
      </c>
      <c r="M1094">
        <f t="shared" si="245"/>
        <v>0</v>
      </c>
      <c r="N1094">
        <f t="shared" si="246"/>
        <v>0</v>
      </c>
      <c r="O1094">
        <f t="shared" si="247"/>
        <v>0</v>
      </c>
      <c r="P1094">
        <f t="shared" si="248"/>
        <v>3</v>
      </c>
      <c r="Q1094">
        <f t="shared" si="249"/>
        <v>0</v>
      </c>
      <c r="R1094" t="str">
        <f t="shared" si="250"/>
        <v>00000011</v>
      </c>
      <c r="S1094">
        <f t="shared" si="251"/>
        <v>1</v>
      </c>
    </row>
    <row r="1095" spans="1:19" x14ac:dyDescent="0.25">
      <c r="A1095" t="s">
        <v>621</v>
      </c>
      <c r="B1095" s="5" t="str">
        <f>VLOOKUP(I1095,KeyValues!$J$2:$K$1401,2)</f>
        <v>Meowth Claw</v>
      </c>
      <c r="C1095">
        <f t="shared" si="238"/>
        <v>2500</v>
      </c>
      <c r="D1095">
        <f t="shared" si="239"/>
        <v>125</v>
      </c>
      <c r="E1095">
        <f t="shared" si="240"/>
        <v>15</v>
      </c>
      <c r="F1095" s="7" t="str">
        <f>VLOOKUP(E1095,KeyValues!$A$2:$B638,2)</f>
        <v>Specific Items</v>
      </c>
      <c r="G1095">
        <f t="shared" si="241"/>
        <v>39</v>
      </c>
      <c r="H1095" s="7" t="str">
        <f>VLOOKUP($G1095,KeyValues!$S$2:$T$64,2)</f>
        <v>Claw</v>
      </c>
      <c r="I1095">
        <f t="shared" si="242"/>
        <v>622</v>
      </c>
      <c r="J1095">
        <f t="shared" si="243"/>
        <v>0</v>
      </c>
      <c r="K1095" s="8">
        <f>IF(OR($E1095=9,$E1095=5),VLOOKUP(J1095,KeyValues!$D$2:$E$562,2),IF(AND($E1095=14,NOT(VLOOKUP(J1095,KeyValues!$D$2:$E$562,2) = 0)),"???",0))</f>
        <v>0</v>
      </c>
      <c r="L1095">
        <f t="shared" si="244"/>
        <v>0</v>
      </c>
      <c r="M1095">
        <f t="shared" si="245"/>
        <v>0</v>
      </c>
      <c r="N1095">
        <f t="shared" si="246"/>
        <v>0</v>
      </c>
      <c r="O1095">
        <f t="shared" si="247"/>
        <v>0</v>
      </c>
      <c r="P1095">
        <f t="shared" si="248"/>
        <v>3</v>
      </c>
      <c r="Q1095">
        <f t="shared" si="249"/>
        <v>0</v>
      </c>
      <c r="R1095" t="str">
        <f t="shared" si="250"/>
        <v>00000011</v>
      </c>
      <c r="S1095">
        <f t="shared" si="251"/>
        <v>1</v>
      </c>
    </row>
    <row r="1096" spans="1:19" x14ac:dyDescent="0.25">
      <c r="A1096" t="s">
        <v>625</v>
      </c>
      <c r="B1096" s="5" t="str">
        <f>VLOOKUP(I1096,KeyValues!$J$2:$K$1401,2)</f>
        <v>Persian Claw</v>
      </c>
      <c r="C1096">
        <f t="shared" si="238"/>
        <v>2500</v>
      </c>
      <c r="D1096">
        <f t="shared" si="239"/>
        <v>125</v>
      </c>
      <c r="E1096">
        <f t="shared" si="240"/>
        <v>15</v>
      </c>
      <c r="F1096" s="7" t="str">
        <f>VLOOKUP(E1096,KeyValues!$A$2:$B642,2)</f>
        <v>Specific Items</v>
      </c>
      <c r="G1096">
        <f t="shared" si="241"/>
        <v>39</v>
      </c>
      <c r="H1096" s="7" t="str">
        <f>VLOOKUP($G1096,KeyValues!$S$2:$T$64,2)</f>
        <v>Claw</v>
      </c>
      <c r="I1096">
        <f t="shared" si="242"/>
        <v>626</v>
      </c>
      <c r="J1096">
        <f t="shared" si="243"/>
        <v>0</v>
      </c>
      <c r="K1096" s="8">
        <f>IF(OR($E1096=9,$E1096=5),VLOOKUP(J1096,KeyValues!$D$2:$E$562,2),IF(AND($E1096=14,NOT(VLOOKUP(J1096,KeyValues!$D$2:$E$562,2) = 0)),"???",0))</f>
        <v>0</v>
      </c>
      <c r="L1096">
        <f t="shared" si="244"/>
        <v>0</v>
      </c>
      <c r="M1096">
        <f t="shared" si="245"/>
        <v>0</v>
      </c>
      <c r="N1096">
        <f t="shared" si="246"/>
        <v>0</v>
      </c>
      <c r="O1096">
        <f t="shared" si="247"/>
        <v>0</v>
      </c>
      <c r="P1096">
        <f t="shared" si="248"/>
        <v>3</v>
      </c>
      <c r="Q1096">
        <f t="shared" si="249"/>
        <v>0</v>
      </c>
      <c r="R1096" t="str">
        <f t="shared" si="250"/>
        <v>00000011</v>
      </c>
      <c r="S1096">
        <f t="shared" si="251"/>
        <v>1</v>
      </c>
    </row>
    <row r="1097" spans="1:19" x14ac:dyDescent="0.25">
      <c r="A1097" t="s">
        <v>629</v>
      </c>
      <c r="B1097" s="5" t="str">
        <f>VLOOKUP(I1097,KeyValues!$J$2:$K$1401,2)</f>
        <v>Chiko-Claw</v>
      </c>
      <c r="C1097">
        <f t="shared" si="238"/>
        <v>2500</v>
      </c>
      <c r="D1097">
        <f t="shared" si="239"/>
        <v>125</v>
      </c>
      <c r="E1097">
        <f t="shared" si="240"/>
        <v>15</v>
      </c>
      <c r="F1097" s="7" t="str">
        <f>VLOOKUP(E1097,KeyValues!$A$2:$B646,2)</f>
        <v>Specific Items</v>
      </c>
      <c r="G1097">
        <f t="shared" si="241"/>
        <v>39</v>
      </c>
      <c r="H1097" s="7" t="str">
        <f>VLOOKUP($G1097,KeyValues!$S$2:$T$64,2)</f>
        <v>Claw</v>
      </c>
      <c r="I1097">
        <f t="shared" si="242"/>
        <v>630</v>
      </c>
      <c r="J1097">
        <f t="shared" si="243"/>
        <v>0</v>
      </c>
      <c r="K1097" s="8">
        <f>IF(OR($E1097=9,$E1097=5),VLOOKUP(J1097,KeyValues!$D$2:$E$562,2),IF(AND($E1097=14,NOT(VLOOKUP(J1097,KeyValues!$D$2:$E$562,2) = 0)),"???",0))</f>
        <v>0</v>
      </c>
      <c r="L1097">
        <f t="shared" si="244"/>
        <v>0</v>
      </c>
      <c r="M1097">
        <f t="shared" si="245"/>
        <v>0</v>
      </c>
      <c r="N1097">
        <f t="shared" si="246"/>
        <v>0</v>
      </c>
      <c r="O1097">
        <f t="shared" si="247"/>
        <v>0</v>
      </c>
      <c r="P1097">
        <f t="shared" si="248"/>
        <v>3</v>
      </c>
      <c r="Q1097">
        <f t="shared" si="249"/>
        <v>0</v>
      </c>
      <c r="R1097" t="str">
        <f t="shared" si="250"/>
        <v>00000011</v>
      </c>
      <c r="S1097">
        <f t="shared" si="251"/>
        <v>1</v>
      </c>
    </row>
    <row r="1098" spans="1:19" x14ac:dyDescent="0.25">
      <c r="A1098" t="s">
        <v>633</v>
      </c>
      <c r="B1098" s="5" t="str">
        <f>VLOOKUP(I1098,KeyValues!$J$2:$K$1401,2)</f>
        <v>Bayleef Claw</v>
      </c>
      <c r="C1098">
        <f t="shared" si="238"/>
        <v>2500</v>
      </c>
      <c r="D1098">
        <f t="shared" si="239"/>
        <v>125</v>
      </c>
      <c r="E1098">
        <f t="shared" si="240"/>
        <v>15</v>
      </c>
      <c r="F1098" s="7" t="str">
        <f>VLOOKUP(E1098,KeyValues!$A$2:$B650,2)</f>
        <v>Specific Items</v>
      </c>
      <c r="G1098">
        <f t="shared" si="241"/>
        <v>39</v>
      </c>
      <c r="H1098" s="7" t="str">
        <f>VLOOKUP($G1098,KeyValues!$S$2:$T$64,2)</f>
        <v>Claw</v>
      </c>
      <c r="I1098">
        <f t="shared" si="242"/>
        <v>634</v>
      </c>
      <c r="J1098">
        <f t="shared" si="243"/>
        <v>0</v>
      </c>
      <c r="K1098" s="8">
        <f>IF(OR($E1098=9,$E1098=5),VLOOKUP(J1098,KeyValues!$D$2:$E$562,2),IF(AND($E1098=14,NOT(VLOOKUP(J1098,KeyValues!$D$2:$E$562,2) = 0)),"???",0))</f>
        <v>0</v>
      </c>
      <c r="L1098">
        <f t="shared" si="244"/>
        <v>0</v>
      </c>
      <c r="M1098">
        <f t="shared" si="245"/>
        <v>0</v>
      </c>
      <c r="N1098">
        <f t="shared" si="246"/>
        <v>0</v>
      </c>
      <c r="O1098">
        <f t="shared" si="247"/>
        <v>0</v>
      </c>
      <c r="P1098">
        <f t="shared" si="248"/>
        <v>3</v>
      </c>
      <c r="Q1098">
        <f t="shared" si="249"/>
        <v>0</v>
      </c>
      <c r="R1098" t="str">
        <f t="shared" si="250"/>
        <v>00000011</v>
      </c>
      <c r="S1098">
        <f t="shared" si="251"/>
        <v>1</v>
      </c>
    </row>
    <row r="1099" spans="1:19" x14ac:dyDescent="0.25">
      <c r="A1099" t="s">
        <v>637</v>
      </c>
      <c r="B1099" s="5" t="str">
        <f>VLOOKUP(I1099,KeyValues!$J$2:$K$1401,2)</f>
        <v>Megani-Claw</v>
      </c>
      <c r="C1099">
        <f t="shared" si="238"/>
        <v>2500</v>
      </c>
      <c r="D1099">
        <f t="shared" si="239"/>
        <v>125</v>
      </c>
      <c r="E1099">
        <f t="shared" si="240"/>
        <v>15</v>
      </c>
      <c r="F1099" s="7" t="str">
        <f>VLOOKUP(E1099,KeyValues!$A$2:$B654,2)</f>
        <v>Specific Items</v>
      </c>
      <c r="G1099">
        <f t="shared" si="241"/>
        <v>39</v>
      </c>
      <c r="H1099" s="7" t="str">
        <f>VLOOKUP($G1099,KeyValues!$S$2:$T$64,2)</f>
        <v>Claw</v>
      </c>
      <c r="I1099">
        <f t="shared" si="242"/>
        <v>638</v>
      </c>
      <c r="J1099">
        <f t="shared" si="243"/>
        <v>0</v>
      </c>
      <c r="K1099" s="8">
        <f>IF(OR($E1099=9,$E1099=5),VLOOKUP(J1099,KeyValues!$D$2:$E$562,2),IF(AND($E1099=14,NOT(VLOOKUP(J1099,KeyValues!$D$2:$E$562,2) = 0)),"???",0))</f>
        <v>0</v>
      </c>
      <c r="L1099">
        <f t="shared" si="244"/>
        <v>0</v>
      </c>
      <c r="M1099">
        <f t="shared" si="245"/>
        <v>0</v>
      </c>
      <c r="N1099">
        <f t="shared" si="246"/>
        <v>0</v>
      </c>
      <c r="O1099">
        <f t="shared" si="247"/>
        <v>0</v>
      </c>
      <c r="P1099">
        <f t="shared" si="248"/>
        <v>3</v>
      </c>
      <c r="Q1099">
        <f t="shared" si="249"/>
        <v>0</v>
      </c>
      <c r="R1099" t="str">
        <f t="shared" si="250"/>
        <v>00000011</v>
      </c>
      <c r="S1099">
        <f t="shared" si="251"/>
        <v>1</v>
      </c>
    </row>
    <row r="1100" spans="1:19" x14ac:dyDescent="0.25">
      <c r="A1100" t="s">
        <v>642</v>
      </c>
      <c r="B1100" s="5" t="str">
        <f>VLOOKUP(I1100,KeyValues!$J$2:$K$1401,2)</f>
        <v>Cynda-Claw</v>
      </c>
      <c r="C1100">
        <f t="shared" si="238"/>
        <v>2500</v>
      </c>
      <c r="D1100">
        <f t="shared" si="239"/>
        <v>125</v>
      </c>
      <c r="E1100">
        <f t="shared" si="240"/>
        <v>15</v>
      </c>
      <c r="F1100" s="7" t="str">
        <f>VLOOKUP(E1100,KeyValues!$A$2:$B659,2)</f>
        <v>Specific Items</v>
      </c>
      <c r="G1100">
        <f t="shared" si="241"/>
        <v>39</v>
      </c>
      <c r="H1100" s="7" t="str">
        <f>VLOOKUP($G1100,KeyValues!$S$2:$T$64,2)</f>
        <v>Claw</v>
      </c>
      <c r="I1100">
        <f t="shared" si="242"/>
        <v>643</v>
      </c>
      <c r="J1100">
        <f t="shared" si="243"/>
        <v>0</v>
      </c>
      <c r="K1100" s="8">
        <f>IF(OR($E1100=9,$E1100=5),VLOOKUP(J1100,KeyValues!$D$2:$E$562,2),IF(AND($E1100=14,NOT(VLOOKUP(J1100,KeyValues!$D$2:$E$562,2) = 0)),"???",0))</f>
        <v>0</v>
      </c>
      <c r="L1100">
        <f t="shared" si="244"/>
        <v>0</v>
      </c>
      <c r="M1100">
        <f t="shared" si="245"/>
        <v>0</v>
      </c>
      <c r="N1100">
        <f t="shared" si="246"/>
        <v>0</v>
      </c>
      <c r="O1100">
        <f t="shared" si="247"/>
        <v>0</v>
      </c>
      <c r="P1100">
        <f t="shared" si="248"/>
        <v>3</v>
      </c>
      <c r="Q1100">
        <f t="shared" si="249"/>
        <v>0</v>
      </c>
      <c r="R1100" t="str">
        <f t="shared" si="250"/>
        <v>00000011</v>
      </c>
      <c r="S1100">
        <f t="shared" si="251"/>
        <v>1</v>
      </c>
    </row>
    <row r="1101" spans="1:19" x14ac:dyDescent="0.25">
      <c r="A1101" t="s">
        <v>661</v>
      </c>
      <c r="B1101" s="5" t="str">
        <f>VLOOKUP(I1101,KeyValues!$J$2:$K$1401,2)</f>
        <v>Feral-Claw</v>
      </c>
      <c r="C1101">
        <f t="shared" si="238"/>
        <v>2500</v>
      </c>
      <c r="D1101">
        <f t="shared" si="239"/>
        <v>125</v>
      </c>
      <c r="E1101">
        <f t="shared" si="240"/>
        <v>15</v>
      </c>
      <c r="F1101" s="7" t="str">
        <f>VLOOKUP(E1101,KeyValues!$A$2:$B678,2)</f>
        <v>Specific Items</v>
      </c>
      <c r="G1101">
        <f t="shared" si="241"/>
        <v>39</v>
      </c>
      <c r="H1101" s="7" t="str">
        <f>VLOOKUP($G1101,KeyValues!$S$2:$T$64,2)</f>
        <v>Claw</v>
      </c>
      <c r="I1101">
        <f t="shared" si="242"/>
        <v>662</v>
      </c>
      <c r="J1101">
        <f t="shared" si="243"/>
        <v>0</v>
      </c>
      <c r="K1101" s="8">
        <f>IF(OR($E1101=9,$E1101=5),VLOOKUP(J1101,KeyValues!$D$2:$E$562,2),IF(AND($E1101=14,NOT(VLOOKUP(J1101,KeyValues!$D$2:$E$562,2) = 0)),"???",0))</f>
        <v>0</v>
      </c>
      <c r="L1101">
        <f t="shared" si="244"/>
        <v>0</v>
      </c>
      <c r="M1101">
        <f t="shared" si="245"/>
        <v>0</v>
      </c>
      <c r="N1101">
        <f t="shared" si="246"/>
        <v>0</v>
      </c>
      <c r="O1101">
        <f t="shared" si="247"/>
        <v>0</v>
      </c>
      <c r="P1101">
        <f t="shared" si="248"/>
        <v>3</v>
      </c>
      <c r="Q1101">
        <f t="shared" si="249"/>
        <v>0</v>
      </c>
      <c r="R1101" t="str">
        <f t="shared" si="250"/>
        <v>00000011</v>
      </c>
      <c r="S1101">
        <f t="shared" si="251"/>
        <v>1</v>
      </c>
    </row>
    <row r="1102" spans="1:19" x14ac:dyDescent="0.25">
      <c r="A1102" t="s">
        <v>673</v>
      </c>
      <c r="B1102" s="5" t="str">
        <f>VLOOKUP(I1102,KeyValues!$J$2:$K$1401,2)</f>
        <v>Scept-Claw</v>
      </c>
      <c r="C1102">
        <f t="shared" si="238"/>
        <v>2500</v>
      </c>
      <c r="D1102">
        <f t="shared" si="239"/>
        <v>125</v>
      </c>
      <c r="E1102">
        <f t="shared" si="240"/>
        <v>15</v>
      </c>
      <c r="F1102" s="7" t="str">
        <f>VLOOKUP(E1102,KeyValues!$A$2:$B690,2)</f>
        <v>Specific Items</v>
      </c>
      <c r="G1102">
        <f t="shared" si="241"/>
        <v>39</v>
      </c>
      <c r="H1102" s="7" t="str">
        <f>VLOOKUP($G1102,KeyValues!$S$2:$T$64,2)</f>
        <v>Claw</v>
      </c>
      <c r="I1102">
        <f t="shared" si="242"/>
        <v>674</v>
      </c>
      <c r="J1102">
        <f t="shared" si="243"/>
        <v>0</v>
      </c>
      <c r="K1102" s="8">
        <f>IF(OR($E1102=9,$E1102=5),VLOOKUP(J1102,KeyValues!$D$2:$E$562,2),IF(AND($E1102=14,NOT(VLOOKUP(J1102,KeyValues!$D$2:$E$562,2) = 0)),"???",0))</f>
        <v>0</v>
      </c>
      <c r="L1102">
        <f t="shared" si="244"/>
        <v>0</v>
      </c>
      <c r="M1102">
        <f t="shared" si="245"/>
        <v>0</v>
      </c>
      <c r="N1102">
        <f t="shared" si="246"/>
        <v>0</v>
      </c>
      <c r="O1102">
        <f t="shared" si="247"/>
        <v>0</v>
      </c>
      <c r="P1102">
        <f t="shared" si="248"/>
        <v>3</v>
      </c>
      <c r="Q1102">
        <f t="shared" si="249"/>
        <v>0</v>
      </c>
      <c r="R1102" t="str">
        <f t="shared" si="250"/>
        <v>00000011</v>
      </c>
      <c r="S1102">
        <f t="shared" si="251"/>
        <v>1</v>
      </c>
    </row>
    <row r="1103" spans="1:19" x14ac:dyDescent="0.25">
      <c r="A1103" t="s">
        <v>682</v>
      </c>
      <c r="B1103" s="5" t="str">
        <f>VLOOKUP(I1103,KeyValues!$J$2:$K$1401,2)</f>
        <v>Combus-Claw</v>
      </c>
      <c r="C1103">
        <f t="shared" si="238"/>
        <v>2500</v>
      </c>
      <c r="D1103">
        <f t="shared" si="239"/>
        <v>125</v>
      </c>
      <c r="E1103">
        <f t="shared" si="240"/>
        <v>15</v>
      </c>
      <c r="F1103" s="7" t="str">
        <f>VLOOKUP(E1103,KeyValues!$A$2:$B699,2)</f>
        <v>Specific Items</v>
      </c>
      <c r="G1103">
        <f t="shared" si="241"/>
        <v>39</v>
      </c>
      <c r="H1103" s="7" t="str">
        <f>VLOOKUP($G1103,KeyValues!$S$2:$T$64,2)</f>
        <v>Claw</v>
      </c>
      <c r="I1103">
        <f t="shared" si="242"/>
        <v>683</v>
      </c>
      <c r="J1103">
        <f t="shared" si="243"/>
        <v>0</v>
      </c>
      <c r="K1103" s="8">
        <f>IF(OR($E1103=9,$E1103=5),VLOOKUP(J1103,KeyValues!$D$2:$E$562,2),IF(AND($E1103=14,NOT(VLOOKUP(J1103,KeyValues!$D$2:$E$562,2) = 0)),"???",0))</f>
        <v>0</v>
      </c>
      <c r="L1103">
        <f t="shared" si="244"/>
        <v>0</v>
      </c>
      <c r="M1103">
        <f t="shared" si="245"/>
        <v>0</v>
      </c>
      <c r="N1103">
        <f t="shared" si="246"/>
        <v>0</v>
      </c>
      <c r="O1103">
        <f t="shared" si="247"/>
        <v>0</v>
      </c>
      <c r="P1103">
        <f t="shared" si="248"/>
        <v>3</v>
      </c>
      <c r="Q1103">
        <f t="shared" si="249"/>
        <v>0</v>
      </c>
      <c r="R1103" t="str">
        <f t="shared" si="250"/>
        <v>00000011</v>
      </c>
      <c r="S1103">
        <f t="shared" si="251"/>
        <v>1</v>
      </c>
    </row>
    <row r="1104" spans="1:19" x14ac:dyDescent="0.25">
      <c r="A1104" t="s">
        <v>685</v>
      </c>
      <c r="B1104" s="5" t="str">
        <f>VLOOKUP(I1104,KeyValues!$J$2:$K$1401,2)</f>
        <v>Blazi-Claw</v>
      </c>
      <c r="C1104">
        <f t="shared" si="238"/>
        <v>2500</v>
      </c>
      <c r="D1104">
        <f t="shared" si="239"/>
        <v>125</v>
      </c>
      <c r="E1104">
        <f t="shared" si="240"/>
        <v>15</v>
      </c>
      <c r="F1104" s="7" t="str">
        <f>VLOOKUP(E1104,KeyValues!$A$2:$B702,2)</f>
        <v>Specific Items</v>
      </c>
      <c r="G1104">
        <f t="shared" si="241"/>
        <v>39</v>
      </c>
      <c r="H1104" s="7" t="str">
        <f>VLOOKUP($G1104,KeyValues!$S$2:$T$64,2)</f>
        <v>Claw</v>
      </c>
      <c r="I1104">
        <f t="shared" si="242"/>
        <v>686</v>
      </c>
      <c r="J1104">
        <f t="shared" si="243"/>
        <v>0</v>
      </c>
      <c r="K1104" s="8">
        <f>IF(OR($E1104=9,$E1104=5),VLOOKUP(J1104,KeyValues!$D$2:$E$562,2),IF(AND($E1104=14,NOT(VLOOKUP(J1104,KeyValues!$D$2:$E$562,2) = 0)),"???",0))</f>
        <v>0</v>
      </c>
      <c r="L1104">
        <f t="shared" si="244"/>
        <v>0</v>
      </c>
      <c r="M1104">
        <f t="shared" si="245"/>
        <v>0</v>
      </c>
      <c r="N1104">
        <f t="shared" si="246"/>
        <v>0</v>
      </c>
      <c r="O1104">
        <f t="shared" si="247"/>
        <v>0</v>
      </c>
      <c r="P1104">
        <f t="shared" si="248"/>
        <v>3</v>
      </c>
      <c r="Q1104">
        <f t="shared" si="249"/>
        <v>0</v>
      </c>
      <c r="R1104" t="str">
        <f t="shared" si="250"/>
        <v>00000011</v>
      </c>
      <c r="S1104">
        <f t="shared" si="251"/>
        <v>1</v>
      </c>
    </row>
    <row r="1105" spans="1:19" x14ac:dyDescent="0.25">
      <c r="A1105" t="s">
        <v>714</v>
      </c>
      <c r="B1105" s="5" t="str">
        <f>VLOOKUP(I1105,KeyValues!$J$2:$K$1401,2)</f>
        <v>Grotle Claw</v>
      </c>
      <c r="C1105">
        <f t="shared" si="238"/>
        <v>2500</v>
      </c>
      <c r="D1105">
        <f t="shared" si="239"/>
        <v>125</v>
      </c>
      <c r="E1105">
        <f t="shared" si="240"/>
        <v>15</v>
      </c>
      <c r="F1105" s="7" t="str">
        <f>VLOOKUP(E1105,KeyValues!$A$2:$B731,2)</f>
        <v>Specific Items</v>
      </c>
      <c r="G1105">
        <f t="shared" si="241"/>
        <v>39</v>
      </c>
      <c r="H1105" s="7" t="str">
        <f>VLOOKUP($G1105,KeyValues!$S$2:$T$64,2)</f>
        <v>Claw</v>
      </c>
      <c r="I1105">
        <f t="shared" si="242"/>
        <v>715</v>
      </c>
      <c r="J1105">
        <f t="shared" si="243"/>
        <v>0</v>
      </c>
      <c r="K1105" s="8">
        <f>IF(OR($E1105=9,$E1105=5),VLOOKUP(J1105,KeyValues!$D$2:$E$562,2),IF(AND($E1105=14,NOT(VLOOKUP(J1105,KeyValues!$D$2:$E$562,2) = 0)),"???",0))</f>
        <v>0</v>
      </c>
      <c r="L1105">
        <f t="shared" si="244"/>
        <v>0</v>
      </c>
      <c r="M1105">
        <f t="shared" si="245"/>
        <v>0</v>
      </c>
      <c r="N1105">
        <f t="shared" si="246"/>
        <v>0</v>
      </c>
      <c r="O1105">
        <f t="shared" si="247"/>
        <v>0</v>
      </c>
      <c r="P1105">
        <f t="shared" si="248"/>
        <v>3</v>
      </c>
      <c r="Q1105">
        <f t="shared" si="249"/>
        <v>0</v>
      </c>
      <c r="R1105" t="str">
        <f t="shared" si="250"/>
        <v>00000011</v>
      </c>
      <c r="S1105">
        <f t="shared" si="251"/>
        <v>1</v>
      </c>
    </row>
    <row r="1106" spans="1:19" x14ac:dyDescent="0.25">
      <c r="A1106" t="s">
        <v>717</v>
      </c>
      <c r="B1106" s="5" t="str">
        <f>VLOOKUP(I1106,KeyValues!$J$2:$K$1401,2)</f>
        <v>Tort-Claw</v>
      </c>
      <c r="C1106">
        <f t="shared" si="238"/>
        <v>2500</v>
      </c>
      <c r="D1106">
        <f t="shared" si="239"/>
        <v>125</v>
      </c>
      <c r="E1106">
        <f t="shared" si="240"/>
        <v>15</v>
      </c>
      <c r="F1106" s="7" t="str">
        <f>VLOOKUP(E1106,KeyValues!$A$2:$B734,2)</f>
        <v>Specific Items</v>
      </c>
      <c r="G1106">
        <f t="shared" si="241"/>
        <v>39</v>
      </c>
      <c r="H1106" s="7" t="str">
        <f>VLOOKUP($G1106,KeyValues!$S$2:$T$64,2)</f>
        <v>Claw</v>
      </c>
      <c r="I1106">
        <f t="shared" si="242"/>
        <v>718</v>
      </c>
      <c r="J1106">
        <f t="shared" si="243"/>
        <v>0</v>
      </c>
      <c r="K1106" s="8">
        <f>IF(OR($E1106=9,$E1106=5),VLOOKUP(J1106,KeyValues!$D$2:$E$562,2),IF(AND($E1106=14,NOT(VLOOKUP(J1106,KeyValues!$D$2:$E$562,2) = 0)),"???",0))</f>
        <v>0</v>
      </c>
      <c r="L1106">
        <f t="shared" si="244"/>
        <v>0</v>
      </c>
      <c r="M1106">
        <f t="shared" si="245"/>
        <v>0</v>
      </c>
      <c r="N1106">
        <f t="shared" si="246"/>
        <v>0</v>
      </c>
      <c r="O1106">
        <f t="shared" si="247"/>
        <v>0</v>
      </c>
      <c r="P1106">
        <f t="shared" si="248"/>
        <v>3</v>
      </c>
      <c r="Q1106">
        <f t="shared" si="249"/>
        <v>0</v>
      </c>
      <c r="R1106" t="str">
        <f t="shared" si="250"/>
        <v>00000011</v>
      </c>
      <c r="S1106">
        <f t="shared" si="251"/>
        <v>1</v>
      </c>
    </row>
    <row r="1107" spans="1:19" x14ac:dyDescent="0.25">
      <c r="A1107" t="s">
        <v>741</v>
      </c>
      <c r="B1107" s="5" t="str">
        <f>VLOOKUP(I1107,KeyValues!$J$2:$K$1401,2)</f>
        <v>Empol-Claw</v>
      </c>
      <c r="C1107">
        <f t="shared" si="238"/>
        <v>2500</v>
      </c>
      <c r="D1107">
        <f t="shared" si="239"/>
        <v>125</v>
      </c>
      <c r="E1107">
        <f t="shared" si="240"/>
        <v>15</v>
      </c>
      <c r="F1107" s="7" t="str">
        <f>VLOOKUP(E1107,KeyValues!$A$2:$B758,2)</f>
        <v>Specific Items</v>
      </c>
      <c r="G1107">
        <f t="shared" si="241"/>
        <v>39</v>
      </c>
      <c r="H1107" s="7" t="str">
        <f>VLOOKUP($G1107,KeyValues!$S$2:$T$64,2)</f>
        <v>Claw</v>
      </c>
      <c r="I1107">
        <f t="shared" si="242"/>
        <v>742</v>
      </c>
      <c r="J1107">
        <f t="shared" si="243"/>
        <v>0</v>
      </c>
      <c r="K1107" s="8">
        <f>IF(OR($E1107=9,$E1107=5),VLOOKUP(J1107,KeyValues!$D$2:$E$562,2),IF(AND($E1107=14,NOT(VLOOKUP(J1107,KeyValues!$D$2:$E$562,2) = 0)),"???",0))</f>
        <v>0</v>
      </c>
      <c r="L1107">
        <f t="shared" si="244"/>
        <v>0</v>
      </c>
      <c r="M1107">
        <f t="shared" si="245"/>
        <v>0</v>
      </c>
      <c r="N1107">
        <f t="shared" si="246"/>
        <v>0</v>
      </c>
      <c r="O1107">
        <f t="shared" si="247"/>
        <v>0</v>
      </c>
      <c r="P1107">
        <f t="shared" si="248"/>
        <v>3</v>
      </c>
      <c r="Q1107">
        <f t="shared" si="249"/>
        <v>0</v>
      </c>
      <c r="R1107" t="str">
        <f t="shared" si="250"/>
        <v>00000011</v>
      </c>
      <c r="S1107">
        <f t="shared" si="251"/>
        <v>1</v>
      </c>
    </row>
    <row r="1108" spans="1:19" x14ac:dyDescent="0.25">
      <c r="A1108" t="s">
        <v>746</v>
      </c>
      <c r="B1108" s="5" t="str">
        <f>VLOOKUP(I1108,KeyValues!$J$2:$K$1401,2)</f>
        <v>Munch-Claw</v>
      </c>
      <c r="C1108">
        <f t="shared" si="238"/>
        <v>2500</v>
      </c>
      <c r="D1108">
        <f t="shared" si="239"/>
        <v>125</v>
      </c>
      <c r="E1108">
        <f t="shared" si="240"/>
        <v>15</v>
      </c>
      <c r="F1108" s="7" t="str">
        <f>VLOOKUP(E1108,KeyValues!$A$2:$B763,2)</f>
        <v>Specific Items</v>
      </c>
      <c r="G1108">
        <f t="shared" si="241"/>
        <v>39</v>
      </c>
      <c r="H1108" s="7" t="str">
        <f>VLOOKUP($G1108,KeyValues!$S$2:$T$64,2)</f>
        <v>Claw</v>
      </c>
      <c r="I1108">
        <f t="shared" si="242"/>
        <v>747</v>
      </c>
      <c r="J1108">
        <f t="shared" si="243"/>
        <v>0</v>
      </c>
      <c r="K1108" s="8">
        <f>IF(OR($E1108=9,$E1108=5),VLOOKUP(J1108,KeyValues!$D$2:$E$562,2),IF(AND($E1108=14,NOT(VLOOKUP(J1108,KeyValues!$D$2:$E$562,2) = 0)),"???",0))</f>
        <v>0</v>
      </c>
      <c r="L1108">
        <f t="shared" si="244"/>
        <v>0</v>
      </c>
      <c r="M1108">
        <f t="shared" si="245"/>
        <v>0</v>
      </c>
      <c r="N1108">
        <f t="shared" si="246"/>
        <v>0</v>
      </c>
      <c r="O1108">
        <f t="shared" si="247"/>
        <v>0</v>
      </c>
      <c r="P1108">
        <f t="shared" si="248"/>
        <v>3</v>
      </c>
      <c r="Q1108">
        <f t="shared" si="249"/>
        <v>0</v>
      </c>
      <c r="R1108" t="str">
        <f t="shared" si="250"/>
        <v>00000011</v>
      </c>
      <c r="S1108">
        <f t="shared" si="251"/>
        <v>1</v>
      </c>
    </row>
    <row r="1109" spans="1:19" x14ac:dyDescent="0.25">
      <c r="A1109" t="s">
        <v>773</v>
      </c>
      <c r="B1109" s="5" t="str">
        <f>VLOOKUP(I1109,KeyValues!$J$2:$K$1401,2)</f>
        <v>Clef-Claw</v>
      </c>
      <c r="C1109">
        <f t="shared" si="238"/>
        <v>2500</v>
      </c>
      <c r="D1109">
        <f t="shared" si="239"/>
        <v>125</v>
      </c>
      <c r="E1109">
        <f t="shared" si="240"/>
        <v>15</v>
      </c>
      <c r="F1109" s="7" t="str">
        <f>VLOOKUP(E1109,KeyValues!$A$2:$B790,2)</f>
        <v>Specific Items</v>
      </c>
      <c r="G1109">
        <f t="shared" si="241"/>
        <v>39</v>
      </c>
      <c r="H1109" s="7" t="str">
        <f>VLOOKUP($G1109,KeyValues!$S$2:$T$64,2)</f>
        <v>Claw</v>
      </c>
      <c r="I1109">
        <f t="shared" si="242"/>
        <v>774</v>
      </c>
      <c r="J1109">
        <f t="shared" si="243"/>
        <v>0</v>
      </c>
      <c r="K1109" s="8">
        <f>IF(OR($E1109=9,$E1109=5),VLOOKUP(J1109,KeyValues!$D$2:$E$562,2),IF(AND($E1109=14,NOT(VLOOKUP(J1109,KeyValues!$D$2:$E$562,2) = 0)),"???",0))</f>
        <v>0</v>
      </c>
      <c r="L1109">
        <f t="shared" si="244"/>
        <v>0</v>
      </c>
      <c r="M1109">
        <f t="shared" si="245"/>
        <v>0</v>
      </c>
      <c r="N1109">
        <f t="shared" si="246"/>
        <v>0</v>
      </c>
      <c r="O1109">
        <f t="shared" si="247"/>
        <v>0</v>
      </c>
      <c r="P1109">
        <f t="shared" si="248"/>
        <v>3</v>
      </c>
      <c r="Q1109">
        <f t="shared" si="249"/>
        <v>0</v>
      </c>
      <c r="R1109" t="str">
        <f t="shared" si="250"/>
        <v>00000011</v>
      </c>
      <c r="S1109">
        <f t="shared" si="251"/>
        <v>1</v>
      </c>
    </row>
    <row r="1110" spans="1:19" x14ac:dyDescent="0.25">
      <c r="A1110" t="s">
        <v>777</v>
      </c>
      <c r="B1110" s="5" t="str">
        <f>VLOOKUP(I1110,KeyValues!$J$2:$K$1401,2)</f>
        <v>Clefa-Claw</v>
      </c>
      <c r="C1110">
        <f t="shared" si="238"/>
        <v>2500</v>
      </c>
      <c r="D1110">
        <f t="shared" si="239"/>
        <v>125</v>
      </c>
      <c r="E1110">
        <f t="shared" si="240"/>
        <v>15</v>
      </c>
      <c r="F1110" s="7" t="str">
        <f>VLOOKUP(E1110,KeyValues!$A$2:$B794,2)</f>
        <v>Specific Items</v>
      </c>
      <c r="G1110">
        <f t="shared" si="241"/>
        <v>39</v>
      </c>
      <c r="H1110" s="7" t="str">
        <f>VLOOKUP($G1110,KeyValues!$S$2:$T$64,2)</f>
        <v>Claw</v>
      </c>
      <c r="I1110">
        <f t="shared" si="242"/>
        <v>778</v>
      </c>
      <c r="J1110">
        <f t="shared" si="243"/>
        <v>0</v>
      </c>
      <c r="K1110" s="8">
        <f>IF(OR($E1110=9,$E1110=5),VLOOKUP(J1110,KeyValues!$D$2:$E$562,2),IF(AND($E1110=14,NOT(VLOOKUP(J1110,KeyValues!$D$2:$E$562,2) = 0)),"???",0))</f>
        <v>0</v>
      </c>
      <c r="L1110">
        <f t="shared" si="244"/>
        <v>0</v>
      </c>
      <c r="M1110">
        <f t="shared" si="245"/>
        <v>0</v>
      </c>
      <c r="N1110">
        <f t="shared" si="246"/>
        <v>0</v>
      </c>
      <c r="O1110">
        <f t="shared" si="247"/>
        <v>0</v>
      </c>
      <c r="P1110">
        <f t="shared" si="248"/>
        <v>3</v>
      </c>
      <c r="Q1110">
        <f t="shared" si="249"/>
        <v>0</v>
      </c>
      <c r="R1110" t="str">
        <f t="shared" si="250"/>
        <v>00000011</v>
      </c>
      <c r="S1110">
        <f t="shared" si="251"/>
        <v>1</v>
      </c>
    </row>
    <row r="1111" spans="1:19" x14ac:dyDescent="0.25">
      <c r="A1111" t="s">
        <v>805</v>
      </c>
      <c r="B1111" s="5" t="str">
        <f>VLOOKUP(I1111,KeyValues!$J$2:$K$1401,2)</f>
        <v>Sneasel Claw</v>
      </c>
      <c r="C1111">
        <f t="shared" si="238"/>
        <v>2500</v>
      </c>
      <c r="D1111">
        <f t="shared" si="239"/>
        <v>125</v>
      </c>
      <c r="E1111">
        <f t="shared" si="240"/>
        <v>15</v>
      </c>
      <c r="F1111" s="7" t="str">
        <f>VLOOKUP(E1111,KeyValues!$A$2:$B822,2)</f>
        <v>Specific Items</v>
      </c>
      <c r="G1111">
        <f t="shared" si="241"/>
        <v>39</v>
      </c>
      <c r="H1111" s="7" t="str">
        <f>VLOOKUP($G1111,KeyValues!$S$2:$T$64,2)</f>
        <v>Claw</v>
      </c>
      <c r="I1111">
        <f t="shared" si="242"/>
        <v>806</v>
      </c>
      <c r="J1111">
        <f t="shared" si="243"/>
        <v>0</v>
      </c>
      <c r="K1111" s="8">
        <f>IF(OR($E1111=9,$E1111=5),VLOOKUP(J1111,KeyValues!$D$2:$E$562,2),IF(AND($E1111=14,NOT(VLOOKUP(J1111,KeyValues!$D$2:$E$562,2) = 0)),"???",0))</f>
        <v>0</v>
      </c>
      <c r="L1111">
        <f t="shared" si="244"/>
        <v>0</v>
      </c>
      <c r="M1111">
        <f t="shared" si="245"/>
        <v>0</v>
      </c>
      <c r="N1111">
        <f t="shared" si="246"/>
        <v>0</v>
      </c>
      <c r="O1111">
        <f t="shared" si="247"/>
        <v>0</v>
      </c>
      <c r="P1111">
        <f t="shared" si="248"/>
        <v>3</v>
      </c>
      <c r="Q1111">
        <f t="shared" si="249"/>
        <v>0</v>
      </c>
      <c r="R1111" t="str">
        <f t="shared" si="250"/>
        <v>00000011</v>
      </c>
      <c r="S1111">
        <f t="shared" si="251"/>
        <v>1</v>
      </c>
    </row>
    <row r="1112" spans="1:19" x14ac:dyDescent="0.25">
      <c r="A1112" t="s">
        <v>809</v>
      </c>
      <c r="B1112" s="5" t="str">
        <f>VLOOKUP(I1112,KeyValues!$J$2:$K$1401,2)</f>
        <v>Weavile Claw</v>
      </c>
      <c r="C1112">
        <f t="shared" si="238"/>
        <v>2500</v>
      </c>
      <c r="D1112">
        <f t="shared" si="239"/>
        <v>125</v>
      </c>
      <c r="E1112">
        <f t="shared" si="240"/>
        <v>15</v>
      </c>
      <c r="F1112" s="7" t="str">
        <f>VLOOKUP(E1112,KeyValues!$A$2:$B826,2)</f>
        <v>Specific Items</v>
      </c>
      <c r="G1112">
        <f t="shared" si="241"/>
        <v>39</v>
      </c>
      <c r="H1112" s="7" t="str">
        <f>VLOOKUP($G1112,KeyValues!$S$2:$T$64,2)</f>
        <v>Claw</v>
      </c>
      <c r="I1112">
        <f t="shared" si="242"/>
        <v>810</v>
      </c>
      <c r="J1112">
        <f t="shared" si="243"/>
        <v>0</v>
      </c>
      <c r="K1112" s="8">
        <f>IF(OR($E1112=9,$E1112=5),VLOOKUP(J1112,KeyValues!$D$2:$E$562,2),IF(AND($E1112=14,NOT(VLOOKUP(J1112,KeyValues!$D$2:$E$562,2) = 0)),"???",0))</f>
        <v>0</v>
      </c>
      <c r="L1112">
        <f t="shared" si="244"/>
        <v>0</v>
      </c>
      <c r="M1112">
        <f t="shared" si="245"/>
        <v>0</v>
      </c>
      <c r="N1112">
        <f t="shared" si="246"/>
        <v>0</v>
      </c>
      <c r="O1112">
        <f t="shared" si="247"/>
        <v>0</v>
      </c>
      <c r="P1112">
        <f t="shared" si="248"/>
        <v>3</v>
      </c>
      <c r="Q1112">
        <f t="shared" si="249"/>
        <v>0</v>
      </c>
      <c r="R1112" t="str">
        <f t="shared" si="250"/>
        <v>00000011</v>
      </c>
      <c r="S1112">
        <f t="shared" si="251"/>
        <v>1</v>
      </c>
    </row>
    <row r="1113" spans="1:19" x14ac:dyDescent="0.25">
      <c r="A1113" t="s">
        <v>813</v>
      </c>
      <c r="B1113" s="5" t="str">
        <f>VLOOKUP(I1113,KeyValues!$J$2:$K$1401,2)</f>
        <v>Teddi-Claw</v>
      </c>
      <c r="C1113">
        <f t="shared" si="238"/>
        <v>2500</v>
      </c>
      <c r="D1113">
        <f t="shared" si="239"/>
        <v>125</v>
      </c>
      <c r="E1113">
        <f t="shared" si="240"/>
        <v>15</v>
      </c>
      <c r="F1113" s="7" t="str">
        <f>VLOOKUP(E1113,KeyValues!$A$2:$B830,2)</f>
        <v>Specific Items</v>
      </c>
      <c r="G1113">
        <f t="shared" si="241"/>
        <v>39</v>
      </c>
      <c r="H1113" s="7" t="str">
        <f>VLOOKUP($G1113,KeyValues!$S$2:$T$64,2)</f>
        <v>Claw</v>
      </c>
      <c r="I1113">
        <f t="shared" si="242"/>
        <v>814</v>
      </c>
      <c r="J1113">
        <f t="shared" si="243"/>
        <v>0</v>
      </c>
      <c r="K1113" s="8">
        <f>IF(OR($E1113=9,$E1113=5),VLOOKUP(J1113,KeyValues!$D$2:$E$562,2),IF(AND($E1113=14,NOT(VLOOKUP(J1113,KeyValues!$D$2:$E$562,2) = 0)),"???",0))</f>
        <v>0</v>
      </c>
      <c r="L1113">
        <f t="shared" si="244"/>
        <v>0</v>
      </c>
      <c r="M1113">
        <f t="shared" si="245"/>
        <v>0</v>
      </c>
      <c r="N1113">
        <f t="shared" si="246"/>
        <v>0</v>
      </c>
      <c r="O1113">
        <f t="shared" si="247"/>
        <v>0</v>
      </c>
      <c r="P1113">
        <f t="shared" si="248"/>
        <v>3</v>
      </c>
      <c r="Q1113">
        <f t="shared" si="249"/>
        <v>0</v>
      </c>
      <c r="R1113" t="str">
        <f t="shared" si="250"/>
        <v>00000011</v>
      </c>
      <c r="S1113">
        <f t="shared" si="251"/>
        <v>1</v>
      </c>
    </row>
    <row r="1114" spans="1:19" x14ac:dyDescent="0.25">
      <c r="A1114" t="s">
        <v>817</v>
      </c>
      <c r="B1114" s="5" t="str">
        <f>VLOOKUP(I1114,KeyValues!$J$2:$K$1401,2)</f>
        <v>Ursa-Claw</v>
      </c>
      <c r="C1114">
        <f t="shared" si="238"/>
        <v>2500</v>
      </c>
      <c r="D1114">
        <f t="shared" si="239"/>
        <v>125</v>
      </c>
      <c r="E1114">
        <f t="shared" si="240"/>
        <v>15</v>
      </c>
      <c r="F1114" s="7" t="str">
        <f>VLOOKUP(E1114,KeyValues!$A$2:$B834,2)</f>
        <v>Specific Items</v>
      </c>
      <c r="G1114">
        <f t="shared" si="241"/>
        <v>39</v>
      </c>
      <c r="H1114" s="7" t="str">
        <f>VLOOKUP($G1114,KeyValues!$S$2:$T$64,2)</f>
        <v>Claw</v>
      </c>
      <c r="I1114">
        <f t="shared" si="242"/>
        <v>818</v>
      </c>
      <c r="J1114">
        <f t="shared" si="243"/>
        <v>0</v>
      </c>
      <c r="K1114" s="8">
        <f>IF(OR($E1114=9,$E1114=5),VLOOKUP(J1114,KeyValues!$D$2:$E$562,2),IF(AND($E1114=14,NOT(VLOOKUP(J1114,KeyValues!$D$2:$E$562,2) = 0)),"???",0))</f>
        <v>0</v>
      </c>
      <c r="L1114">
        <f t="shared" si="244"/>
        <v>0</v>
      </c>
      <c r="M1114">
        <f t="shared" si="245"/>
        <v>0</v>
      </c>
      <c r="N1114">
        <f t="shared" si="246"/>
        <v>0</v>
      </c>
      <c r="O1114">
        <f t="shared" si="247"/>
        <v>0</v>
      </c>
      <c r="P1114">
        <f t="shared" si="248"/>
        <v>3</v>
      </c>
      <c r="Q1114">
        <f t="shared" si="249"/>
        <v>0</v>
      </c>
      <c r="R1114" t="str">
        <f t="shared" si="250"/>
        <v>00000011</v>
      </c>
      <c r="S1114">
        <f t="shared" si="251"/>
        <v>1</v>
      </c>
    </row>
    <row r="1115" spans="1:19" x14ac:dyDescent="0.25">
      <c r="A1115" t="s">
        <v>833</v>
      </c>
      <c r="B1115" s="5" t="str">
        <f>VLOOKUP(I1115,KeyValues!$J$2:$K$1401,2)</f>
        <v>Elekid Claw</v>
      </c>
      <c r="C1115">
        <f t="shared" si="238"/>
        <v>2500</v>
      </c>
      <c r="D1115">
        <f t="shared" si="239"/>
        <v>125</v>
      </c>
      <c r="E1115">
        <f t="shared" si="240"/>
        <v>15</v>
      </c>
      <c r="F1115" s="7" t="str">
        <f>VLOOKUP(E1115,KeyValues!$A$2:$B850,2)</f>
        <v>Specific Items</v>
      </c>
      <c r="G1115">
        <f t="shared" si="241"/>
        <v>39</v>
      </c>
      <c r="H1115" s="7" t="str">
        <f>VLOOKUP($G1115,KeyValues!$S$2:$T$64,2)</f>
        <v>Claw</v>
      </c>
      <c r="I1115">
        <f t="shared" si="242"/>
        <v>834</v>
      </c>
      <c r="J1115">
        <f t="shared" si="243"/>
        <v>0</v>
      </c>
      <c r="K1115" s="8">
        <f>IF(OR($E1115=9,$E1115=5),VLOOKUP(J1115,KeyValues!$D$2:$E$562,2),IF(AND($E1115=14,NOT(VLOOKUP(J1115,KeyValues!$D$2:$E$562,2) = 0)),"???",0))</f>
        <v>0</v>
      </c>
      <c r="L1115">
        <f t="shared" si="244"/>
        <v>0</v>
      </c>
      <c r="M1115">
        <f t="shared" si="245"/>
        <v>0</v>
      </c>
      <c r="N1115">
        <f t="shared" si="246"/>
        <v>0</v>
      </c>
      <c r="O1115">
        <f t="shared" si="247"/>
        <v>0</v>
      </c>
      <c r="P1115">
        <f t="shared" si="248"/>
        <v>3</v>
      </c>
      <c r="Q1115">
        <f t="shared" si="249"/>
        <v>0</v>
      </c>
      <c r="R1115" t="str">
        <f t="shared" si="250"/>
        <v>00000011</v>
      </c>
      <c r="S1115">
        <f t="shared" si="251"/>
        <v>1</v>
      </c>
    </row>
    <row r="1116" spans="1:19" x14ac:dyDescent="0.25">
      <c r="A1116" t="s">
        <v>837</v>
      </c>
      <c r="B1116" s="5" t="str">
        <f>VLOOKUP(I1116,KeyValues!$J$2:$K$1401,2)</f>
        <v>Electa-Claw</v>
      </c>
      <c r="C1116">
        <f t="shared" si="238"/>
        <v>2500</v>
      </c>
      <c r="D1116">
        <f t="shared" si="239"/>
        <v>125</v>
      </c>
      <c r="E1116">
        <f t="shared" si="240"/>
        <v>15</v>
      </c>
      <c r="F1116" s="7" t="str">
        <f>VLOOKUP(E1116,KeyValues!$A$2:$B854,2)</f>
        <v>Specific Items</v>
      </c>
      <c r="G1116">
        <f t="shared" si="241"/>
        <v>39</v>
      </c>
      <c r="H1116" s="7" t="str">
        <f>VLOOKUP($G1116,KeyValues!$S$2:$T$64,2)</f>
        <v>Claw</v>
      </c>
      <c r="I1116">
        <f t="shared" si="242"/>
        <v>838</v>
      </c>
      <c r="J1116">
        <f t="shared" si="243"/>
        <v>0</v>
      </c>
      <c r="K1116" s="8">
        <f>IF(OR($E1116=9,$E1116=5),VLOOKUP(J1116,KeyValues!$D$2:$E$562,2),IF(AND($E1116=14,NOT(VLOOKUP(J1116,KeyValues!$D$2:$E$562,2) = 0)),"???",0))</f>
        <v>0</v>
      </c>
      <c r="L1116">
        <f t="shared" si="244"/>
        <v>0</v>
      </c>
      <c r="M1116">
        <f t="shared" si="245"/>
        <v>0</v>
      </c>
      <c r="N1116">
        <f t="shared" si="246"/>
        <v>0</v>
      </c>
      <c r="O1116">
        <f t="shared" si="247"/>
        <v>0</v>
      </c>
      <c r="P1116">
        <f t="shared" si="248"/>
        <v>3</v>
      </c>
      <c r="Q1116">
        <f t="shared" si="249"/>
        <v>0</v>
      </c>
      <c r="R1116" t="str">
        <f t="shared" si="250"/>
        <v>00000011</v>
      </c>
      <c r="S1116">
        <f t="shared" si="251"/>
        <v>1</v>
      </c>
    </row>
    <row r="1117" spans="1:19" x14ac:dyDescent="0.25">
      <c r="A1117" t="s">
        <v>841</v>
      </c>
      <c r="B1117" s="5" t="str">
        <f>VLOOKUP(I1117,KeyValues!$J$2:$K$1401,2)</f>
        <v>Electi-Claw</v>
      </c>
      <c r="C1117">
        <f t="shared" si="238"/>
        <v>2500</v>
      </c>
      <c r="D1117">
        <f t="shared" si="239"/>
        <v>125</v>
      </c>
      <c r="E1117">
        <f t="shared" si="240"/>
        <v>15</v>
      </c>
      <c r="F1117" s="7" t="str">
        <f>VLOOKUP(E1117,KeyValues!$A$2:$B858,2)</f>
        <v>Specific Items</v>
      </c>
      <c r="G1117">
        <f t="shared" si="241"/>
        <v>39</v>
      </c>
      <c r="H1117" s="7" t="str">
        <f>VLOOKUP($G1117,KeyValues!$S$2:$T$64,2)</f>
        <v>Claw</v>
      </c>
      <c r="I1117">
        <f t="shared" si="242"/>
        <v>842</v>
      </c>
      <c r="J1117">
        <f t="shared" si="243"/>
        <v>0</v>
      </c>
      <c r="K1117" s="8">
        <f>IF(OR($E1117=9,$E1117=5),VLOOKUP(J1117,KeyValues!$D$2:$E$562,2),IF(AND($E1117=14,NOT(VLOOKUP(J1117,KeyValues!$D$2:$E$562,2) = 0)),"???",0))</f>
        <v>0</v>
      </c>
      <c r="L1117">
        <f t="shared" si="244"/>
        <v>0</v>
      </c>
      <c r="M1117">
        <f t="shared" si="245"/>
        <v>0</v>
      </c>
      <c r="N1117">
        <f t="shared" si="246"/>
        <v>0</v>
      </c>
      <c r="O1117">
        <f t="shared" si="247"/>
        <v>0</v>
      </c>
      <c r="P1117">
        <f t="shared" si="248"/>
        <v>3</v>
      </c>
      <c r="Q1117">
        <f t="shared" si="249"/>
        <v>0</v>
      </c>
      <c r="R1117" t="str">
        <f t="shared" si="250"/>
        <v>00000011</v>
      </c>
      <c r="S1117">
        <f t="shared" si="251"/>
        <v>1</v>
      </c>
    </row>
    <row r="1118" spans="1:19" x14ac:dyDescent="0.25">
      <c r="A1118" t="s">
        <v>845</v>
      </c>
      <c r="B1118" s="5" t="str">
        <f>VLOOKUP(I1118,KeyValues!$J$2:$K$1401,2)</f>
        <v>Magby Claw</v>
      </c>
      <c r="C1118">
        <f t="shared" si="238"/>
        <v>2500</v>
      </c>
      <c r="D1118">
        <f t="shared" si="239"/>
        <v>125</v>
      </c>
      <c r="E1118">
        <f t="shared" si="240"/>
        <v>15</v>
      </c>
      <c r="F1118" s="7" t="str">
        <f>VLOOKUP(E1118,KeyValues!$A$2:$B862,2)</f>
        <v>Specific Items</v>
      </c>
      <c r="G1118">
        <f t="shared" si="241"/>
        <v>39</v>
      </c>
      <c r="H1118" s="7" t="str">
        <f>VLOOKUP($G1118,KeyValues!$S$2:$T$64,2)</f>
        <v>Claw</v>
      </c>
      <c r="I1118">
        <f t="shared" si="242"/>
        <v>846</v>
      </c>
      <c r="J1118">
        <f t="shared" si="243"/>
        <v>0</v>
      </c>
      <c r="K1118" s="8">
        <f>IF(OR($E1118=9,$E1118=5),VLOOKUP(J1118,KeyValues!$D$2:$E$562,2),IF(AND($E1118=14,NOT(VLOOKUP(J1118,KeyValues!$D$2:$E$562,2) = 0)),"???",0))</f>
        <v>0</v>
      </c>
      <c r="L1118">
        <f t="shared" si="244"/>
        <v>0</v>
      </c>
      <c r="M1118">
        <f t="shared" si="245"/>
        <v>0</v>
      </c>
      <c r="N1118">
        <f t="shared" si="246"/>
        <v>0</v>
      </c>
      <c r="O1118">
        <f t="shared" si="247"/>
        <v>0</v>
      </c>
      <c r="P1118">
        <f t="shared" si="248"/>
        <v>3</v>
      </c>
      <c r="Q1118">
        <f t="shared" si="249"/>
        <v>0</v>
      </c>
      <c r="R1118" t="str">
        <f t="shared" si="250"/>
        <v>00000011</v>
      </c>
      <c r="S1118">
        <f t="shared" si="251"/>
        <v>1</v>
      </c>
    </row>
    <row r="1119" spans="1:19" x14ac:dyDescent="0.25">
      <c r="A1119" t="s">
        <v>849</v>
      </c>
      <c r="B1119" s="5" t="str">
        <f>VLOOKUP(I1119,KeyValues!$J$2:$K$1401,2)</f>
        <v>Magmar Claw</v>
      </c>
      <c r="C1119">
        <f t="shared" si="238"/>
        <v>2500</v>
      </c>
      <c r="D1119">
        <f t="shared" si="239"/>
        <v>125</v>
      </c>
      <c r="E1119">
        <f t="shared" si="240"/>
        <v>15</v>
      </c>
      <c r="F1119" s="7" t="str">
        <f>VLOOKUP(E1119,KeyValues!$A$2:$B866,2)</f>
        <v>Specific Items</v>
      </c>
      <c r="G1119">
        <f t="shared" si="241"/>
        <v>39</v>
      </c>
      <c r="H1119" s="7" t="str">
        <f>VLOOKUP($G1119,KeyValues!$S$2:$T$64,2)</f>
        <v>Claw</v>
      </c>
      <c r="I1119">
        <f t="shared" si="242"/>
        <v>850</v>
      </c>
      <c r="J1119">
        <f t="shared" si="243"/>
        <v>0</v>
      </c>
      <c r="K1119" s="8">
        <f>IF(OR($E1119=9,$E1119=5),VLOOKUP(J1119,KeyValues!$D$2:$E$562,2),IF(AND($E1119=14,NOT(VLOOKUP(J1119,KeyValues!$D$2:$E$562,2) = 0)),"???",0))</f>
        <v>0</v>
      </c>
      <c r="L1119">
        <f t="shared" si="244"/>
        <v>0</v>
      </c>
      <c r="M1119">
        <f t="shared" si="245"/>
        <v>0</v>
      </c>
      <c r="N1119">
        <f t="shared" si="246"/>
        <v>0</v>
      </c>
      <c r="O1119">
        <f t="shared" si="247"/>
        <v>0</v>
      </c>
      <c r="P1119">
        <f t="shared" si="248"/>
        <v>3</v>
      </c>
      <c r="Q1119">
        <f t="shared" si="249"/>
        <v>0</v>
      </c>
      <c r="R1119" t="str">
        <f t="shared" si="250"/>
        <v>00000011</v>
      </c>
      <c r="S1119">
        <f t="shared" si="251"/>
        <v>1</v>
      </c>
    </row>
    <row r="1120" spans="1:19" x14ac:dyDescent="0.25">
      <c r="A1120" t="s">
        <v>853</v>
      </c>
      <c r="B1120" s="5" t="str">
        <f>VLOOKUP(I1120,KeyValues!$J$2:$K$1401,2)</f>
        <v>Magmor-Claw</v>
      </c>
      <c r="C1120">
        <f t="shared" si="238"/>
        <v>2500</v>
      </c>
      <c r="D1120">
        <f t="shared" si="239"/>
        <v>125</v>
      </c>
      <c r="E1120">
        <f t="shared" si="240"/>
        <v>15</v>
      </c>
      <c r="F1120" s="7" t="str">
        <f>VLOOKUP(E1120,KeyValues!$A$2:$B870,2)</f>
        <v>Specific Items</v>
      </c>
      <c r="G1120">
        <f t="shared" si="241"/>
        <v>39</v>
      </c>
      <c r="H1120" s="7" t="str">
        <f>VLOOKUP($G1120,KeyValues!$S$2:$T$64,2)</f>
        <v>Claw</v>
      </c>
      <c r="I1120">
        <f t="shared" si="242"/>
        <v>854</v>
      </c>
      <c r="J1120">
        <f t="shared" si="243"/>
        <v>0</v>
      </c>
      <c r="K1120" s="8">
        <f>IF(OR($E1120=9,$E1120=5),VLOOKUP(J1120,KeyValues!$D$2:$E$562,2),IF(AND($E1120=14,NOT(VLOOKUP(J1120,KeyValues!$D$2:$E$562,2) = 0)),"???",0))</f>
        <v>0</v>
      </c>
      <c r="L1120">
        <f t="shared" si="244"/>
        <v>0</v>
      </c>
      <c r="M1120">
        <f t="shared" si="245"/>
        <v>0</v>
      </c>
      <c r="N1120">
        <f t="shared" si="246"/>
        <v>0</v>
      </c>
      <c r="O1120">
        <f t="shared" si="247"/>
        <v>0</v>
      </c>
      <c r="P1120">
        <f t="shared" si="248"/>
        <v>3</v>
      </c>
      <c r="Q1120">
        <f t="shared" si="249"/>
        <v>0</v>
      </c>
      <c r="R1120" t="str">
        <f t="shared" si="250"/>
        <v>00000011</v>
      </c>
      <c r="S1120">
        <f t="shared" si="251"/>
        <v>1</v>
      </c>
    </row>
    <row r="1121" spans="1:19" x14ac:dyDescent="0.25">
      <c r="A1121" t="s">
        <v>897</v>
      </c>
      <c r="B1121" s="5" t="str">
        <f>VLOOKUP(I1121,KeyValues!$J$2:$K$1401,2)</f>
        <v>Shinx Claw</v>
      </c>
      <c r="C1121">
        <f t="shared" si="238"/>
        <v>2500</v>
      </c>
      <c r="D1121">
        <f t="shared" si="239"/>
        <v>125</v>
      </c>
      <c r="E1121">
        <f t="shared" si="240"/>
        <v>15</v>
      </c>
      <c r="F1121" s="7" t="str">
        <f>VLOOKUP(E1121,KeyValues!$A$2:$B914,2)</f>
        <v>Specific Items</v>
      </c>
      <c r="G1121">
        <f t="shared" si="241"/>
        <v>39</v>
      </c>
      <c r="H1121" s="7" t="str">
        <f>VLOOKUP($G1121,KeyValues!$S$2:$T$64,2)</f>
        <v>Claw</v>
      </c>
      <c r="I1121">
        <f t="shared" si="242"/>
        <v>898</v>
      </c>
      <c r="J1121">
        <f t="shared" si="243"/>
        <v>0</v>
      </c>
      <c r="K1121" s="8">
        <f>IF(OR($E1121=9,$E1121=5),VLOOKUP(J1121,KeyValues!$D$2:$E$562,2),IF(AND($E1121=14,NOT(VLOOKUP(J1121,KeyValues!$D$2:$E$562,2) = 0)),"???",0))</f>
        <v>0</v>
      </c>
      <c r="L1121">
        <f t="shared" si="244"/>
        <v>0</v>
      </c>
      <c r="M1121">
        <f t="shared" si="245"/>
        <v>0</v>
      </c>
      <c r="N1121">
        <f t="shared" si="246"/>
        <v>0</v>
      </c>
      <c r="O1121">
        <f t="shared" si="247"/>
        <v>0</v>
      </c>
      <c r="P1121">
        <f t="shared" si="248"/>
        <v>3</v>
      </c>
      <c r="Q1121">
        <f t="shared" si="249"/>
        <v>0</v>
      </c>
      <c r="R1121" t="str">
        <f t="shared" si="250"/>
        <v>00000011</v>
      </c>
      <c r="S1121">
        <f t="shared" si="251"/>
        <v>1</v>
      </c>
    </row>
    <row r="1122" spans="1:19" x14ac:dyDescent="0.25">
      <c r="A1122" t="s">
        <v>901</v>
      </c>
      <c r="B1122" s="5" t="str">
        <f>VLOOKUP(I1122,KeyValues!$J$2:$K$1401,2)</f>
        <v>Luxio Claw</v>
      </c>
      <c r="C1122">
        <f t="shared" si="238"/>
        <v>2500</v>
      </c>
      <c r="D1122">
        <f t="shared" si="239"/>
        <v>125</v>
      </c>
      <c r="E1122">
        <f t="shared" si="240"/>
        <v>15</v>
      </c>
      <c r="F1122" s="7" t="str">
        <f>VLOOKUP(E1122,KeyValues!$A$2:$B918,2)</f>
        <v>Specific Items</v>
      </c>
      <c r="G1122">
        <f t="shared" si="241"/>
        <v>39</v>
      </c>
      <c r="H1122" s="7" t="str">
        <f>VLOOKUP($G1122,KeyValues!$S$2:$T$64,2)</f>
        <v>Claw</v>
      </c>
      <c r="I1122">
        <f t="shared" si="242"/>
        <v>902</v>
      </c>
      <c r="J1122">
        <f t="shared" si="243"/>
        <v>0</v>
      </c>
      <c r="K1122" s="8">
        <f>IF(OR($E1122=9,$E1122=5),VLOOKUP(J1122,KeyValues!$D$2:$E$562,2),IF(AND($E1122=14,NOT(VLOOKUP(J1122,KeyValues!$D$2:$E$562,2) = 0)),"???",0))</f>
        <v>0</v>
      </c>
      <c r="L1122">
        <f t="shared" si="244"/>
        <v>0</v>
      </c>
      <c r="M1122">
        <f t="shared" si="245"/>
        <v>0</v>
      </c>
      <c r="N1122">
        <f t="shared" si="246"/>
        <v>0</v>
      </c>
      <c r="O1122">
        <f t="shared" si="247"/>
        <v>0</v>
      </c>
      <c r="P1122">
        <f t="shared" si="248"/>
        <v>3</v>
      </c>
      <c r="Q1122">
        <f t="shared" si="249"/>
        <v>0</v>
      </c>
      <c r="R1122" t="str">
        <f t="shared" si="250"/>
        <v>00000011</v>
      </c>
      <c r="S1122">
        <f t="shared" si="251"/>
        <v>1</v>
      </c>
    </row>
    <row r="1123" spans="1:19" x14ac:dyDescent="0.25">
      <c r="A1123" t="s">
        <v>905</v>
      </c>
      <c r="B1123" s="5" t="str">
        <f>VLOOKUP(I1123,KeyValues!$J$2:$K$1401,2)</f>
        <v>Luxray Claw</v>
      </c>
      <c r="C1123">
        <f t="shared" si="238"/>
        <v>2500</v>
      </c>
      <c r="D1123">
        <f t="shared" si="239"/>
        <v>125</v>
      </c>
      <c r="E1123">
        <f t="shared" si="240"/>
        <v>15</v>
      </c>
      <c r="F1123" s="7" t="str">
        <f>VLOOKUP(E1123,KeyValues!$A$2:$B922,2)</f>
        <v>Specific Items</v>
      </c>
      <c r="G1123">
        <f t="shared" si="241"/>
        <v>39</v>
      </c>
      <c r="H1123" s="7" t="str">
        <f>VLOOKUP($G1123,KeyValues!$S$2:$T$64,2)</f>
        <v>Claw</v>
      </c>
      <c r="I1123">
        <f t="shared" si="242"/>
        <v>906</v>
      </c>
      <c r="J1123">
        <f t="shared" si="243"/>
        <v>0</v>
      </c>
      <c r="K1123" s="8">
        <f>IF(OR($E1123=9,$E1123=5),VLOOKUP(J1123,KeyValues!$D$2:$E$562,2),IF(AND($E1123=14,NOT(VLOOKUP(J1123,KeyValues!$D$2:$E$562,2) = 0)),"???",0))</f>
        <v>0</v>
      </c>
      <c r="L1123">
        <f t="shared" si="244"/>
        <v>0</v>
      </c>
      <c r="M1123">
        <f t="shared" si="245"/>
        <v>0</v>
      </c>
      <c r="N1123">
        <f t="shared" si="246"/>
        <v>0</v>
      </c>
      <c r="O1123">
        <f t="shared" si="247"/>
        <v>0</v>
      </c>
      <c r="P1123">
        <f t="shared" si="248"/>
        <v>3</v>
      </c>
      <c r="Q1123">
        <f t="shared" si="249"/>
        <v>0</v>
      </c>
      <c r="R1123" t="str">
        <f t="shared" si="250"/>
        <v>00000011</v>
      </c>
      <c r="S1123">
        <f t="shared" si="251"/>
        <v>1</v>
      </c>
    </row>
    <row r="1124" spans="1:19" x14ac:dyDescent="0.25">
      <c r="A1124" t="s">
        <v>969</v>
      </c>
      <c r="B1124" s="5" t="str">
        <f>VLOOKUP(I1124,KeyValues!$J$2:$K$1401,2)</f>
        <v>Gabite Claw</v>
      </c>
      <c r="C1124">
        <f t="shared" si="238"/>
        <v>2500</v>
      </c>
      <c r="D1124">
        <f t="shared" si="239"/>
        <v>125</v>
      </c>
      <c r="E1124">
        <f t="shared" si="240"/>
        <v>15</v>
      </c>
      <c r="F1124" s="7" t="str">
        <f>VLOOKUP(E1124,KeyValues!$A$2:$B986,2)</f>
        <v>Specific Items</v>
      </c>
      <c r="G1124">
        <f t="shared" si="241"/>
        <v>39</v>
      </c>
      <c r="H1124" s="7" t="str">
        <f>VLOOKUP($G1124,KeyValues!$S$2:$T$64,2)</f>
        <v>Claw</v>
      </c>
      <c r="I1124">
        <f t="shared" si="242"/>
        <v>970</v>
      </c>
      <c r="J1124">
        <f t="shared" si="243"/>
        <v>0</v>
      </c>
      <c r="K1124" s="8">
        <f>IF(OR($E1124=9,$E1124=5),VLOOKUP(J1124,KeyValues!$D$2:$E$562,2),IF(AND($E1124=14,NOT(VLOOKUP(J1124,KeyValues!$D$2:$E$562,2) = 0)),"???",0))</f>
        <v>0</v>
      </c>
      <c r="L1124">
        <f t="shared" si="244"/>
        <v>0</v>
      </c>
      <c r="M1124">
        <f t="shared" si="245"/>
        <v>0</v>
      </c>
      <c r="N1124">
        <f t="shared" si="246"/>
        <v>0</v>
      </c>
      <c r="O1124">
        <f t="shared" si="247"/>
        <v>0</v>
      </c>
      <c r="P1124">
        <f t="shared" si="248"/>
        <v>3</v>
      </c>
      <c r="Q1124">
        <f t="shared" si="249"/>
        <v>0</v>
      </c>
      <c r="R1124" t="str">
        <f t="shared" si="250"/>
        <v>00000011</v>
      </c>
      <c r="S1124">
        <f t="shared" si="251"/>
        <v>1</v>
      </c>
    </row>
    <row r="1125" spans="1:19" x14ac:dyDescent="0.25">
      <c r="A1125" t="s">
        <v>973</v>
      </c>
      <c r="B1125" s="5" t="str">
        <f>VLOOKUP(I1125,KeyValues!$J$2:$K$1401,2)</f>
        <v>Gar-Claw</v>
      </c>
      <c r="C1125">
        <f t="shared" si="238"/>
        <v>2500</v>
      </c>
      <c r="D1125">
        <f t="shared" si="239"/>
        <v>125</v>
      </c>
      <c r="E1125">
        <f t="shared" si="240"/>
        <v>15</v>
      </c>
      <c r="F1125" s="7" t="str">
        <f>VLOOKUP(E1125,KeyValues!$A$2:$B990,2)</f>
        <v>Specific Items</v>
      </c>
      <c r="G1125">
        <f t="shared" si="241"/>
        <v>39</v>
      </c>
      <c r="H1125" s="7" t="str">
        <f>VLOOKUP($G1125,KeyValues!$S$2:$T$64,2)</f>
        <v>Claw</v>
      </c>
      <c r="I1125">
        <f t="shared" si="242"/>
        <v>974</v>
      </c>
      <c r="J1125">
        <f t="shared" si="243"/>
        <v>0</v>
      </c>
      <c r="K1125" s="8">
        <f>IF(OR($E1125=9,$E1125=5),VLOOKUP(J1125,KeyValues!$D$2:$E$562,2),IF(AND($E1125=14,NOT(VLOOKUP(J1125,KeyValues!$D$2:$E$562,2) = 0)),"???",0))</f>
        <v>0</v>
      </c>
      <c r="L1125">
        <f t="shared" si="244"/>
        <v>0</v>
      </c>
      <c r="M1125">
        <f t="shared" si="245"/>
        <v>0</v>
      </c>
      <c r="N1125">
        <f t="shared" si="246"/>
        <v>0</v>
      </c>
      <c r="O1125">
        <f t="shared" si="247"/>
        <v>0</v>
      </c>
      <c r="P1125">
        <f t="shared" si="248"/>
        <v>3</v>
      </c>
      <c r="Q1125">
        <f t="shared" si="249"/>
        <v>0</v>
      </c>
      <c r="R1125" t="str">
        <f t="shared" si="250"/>
        <v>00000011</v>
      </c>
      <c r="S1125">
        <f t="shared" si="251"/>
        <v>1</v>
      </c>
    </row>
    <row r="1126" spans="1:19" x14ac:dyDescent="0.25">
      <c r="A1126" t="s">
        <v>498</v>
      </c>
      <c r="B1126" s="5" t="str">
        <f>VLOOKUP(I1126,KeyValues!$J$2:$K$1401,2)</f>
        <v>Air Blade</v>
      </c>
      <c r="C1126">
        <f t="shared" si="238"/>
        <v>5000</v>
      </c>
      <c r="D1126">
        <f t="shared" si="239"/>
        <v>150</v>
      </c>
      <c r="E1126">
        <f t="shared" si="240"/>
        <v>15</v>
      </c>
      <c r="F1126" s="7" t="str">
        <f>VLOOKUP(E1126,KeyValues!$A$2:$B515,2)</f>
        <v>Specific Items</v>
      </c>
      <c r="G1126">
        <f t="shared" si="241"/>
        <v>39</v>
      </c>
      <c r="H1126" s="7" t="str">
        <f>VLOOKUP($G1126,KeyValues!$S$2:$T$64,2)</f>
        <v>Claw</v>
      </c>
      <c r="I1126">
        <f t="shared" si="242"/>
        <v>499</v>
      </c>
      <c r="J1126">
        <f t="shared" si="243"/>
        <v>0</v>
      </c>
      <c r="K1126" s="8">
        <f>IF(OR($E1126=9,$E1126=5),VLOOKUP(J1126,KeyValues!$D$2:$E$562,2),IF(AND($E1126=14,NOT(VLOOKUP(J1126,KeyValues!$D$2:$E$562,2) = 0)),"???",0))</f>
        <v>0</v>
      </c>
      <c r="L1126">
        <f t="shared" si="244"/>
        <v>0</v>
      </c>
      <c r="M1126">
        <f t="shared" si="245"/>
        <v>0</v>
      </c>
      <c r="N1126">
        <f t="shared" si="246"/>
        <v>10</v>
      </c>
      <c r="O1126">
        <f t="shared" si="247"/>
        <v>0</v>
      </c>
      <c r="P1126">
        <f t="shared" si="248"/>
        <v>3</v>
      </c>
      <c r="Q1126">
        <f t="shared" si="249"/>
        <v>0</v>
      </c>
      <c r="R1126" t="str">
        <f t="shared" si="250"/>
        <v>00000011</v>
      </c>
      <c r="S1126">
        <f t="shared" si="251"/>
        <v>1</v>
      </c>
    </row>
    <row r="1127" spans="1:19" x14ac:dyDescent="0.25">
      <c r="A1127" t="s">
        <v>672</v>
      </c>
      <c r="B1127" s="5" t="str">
        <f>VLOOKUP(I1127,KeyValues!$J$2:$K$1401,2)</f>
        <v>Grass Blade</v>
      </c>
      <c r="C1127">
        <f t="shared" si="238"/>
        <v>2500</v>
      </c>
      <c r="D1127">
        <f t="shared" si="239"/>
        <v>125</v>
      </c>
      <c r="E1127">
        <f t="shared" si="240"/>
        <v>15</v>
      </c>
      <c r="F1127" s="7" t="str">
        <f>VLOOKUP(E1127,KeyValues!$A$2:$B689,2)</f>
        <v>Specific Items</v>
      </c>
      <c r="G1127">
        <f t="shared" si="241"/>
        <v>39</v>
      </c>
      <c r="H1127" s="7" t="str">
        <f>VLOOKUP($G1127,KeyValues!$S$2:$T$64,2)</f>
        <v>Claw</v>
      </c>
      <c r="I1127">
        <f t="shared" si="242"/>
        <v>673</v>
      </c>
      <c r="J1127">
        <f t="shared" si="243"/>
        <v>0</v>
      </c>
      <c r="K1127" s="8">
        <f>IF(OR($E1127=9,$E1127=5),VLOOKUP(J1127,KeyValues!$D$2:$E$562,2),IF(AND($E1127=14,NOT(VLOOKUP(J1127,KeyValues!$D$2:$E$562,2) = 0)),"???",0))</f>
        <v>0</v>
      </c>
      <c r="L1127">
        <f t="shared" si="244"/>
        <v>0</v>
      </c>
      <c r="M1127">
        <f t="shared" si="245"/>
        <v>0</v>
      </c>
      <c r="N1127">
        <f t="shared" si="246"/>
        <v>10</v>
      </c>
      <c r="O1127">
        <f t="shared" si="247"/>
        <v>0</v>
      </c>
      <c r="P1127">
        <f t="shared" si="248"/>
        <v>3</v>
      </c>
      <c r="Q1127">
        <f t="shared" si="249"/>
        <v>0</v>
      </c>
      <c r="R1127" t="str">
        <f t="shared" si="250"/>
        <v>00000011</v>
      </c>
      <c r="S1127">
        <f t="shared" si="251"/>
        <v>1</v>
      </c>
    </row>
    <row r="1128" spans="1:19" x14ac:dyDescent="0.25">
      <c r="A1128" t="s">
        <v>740</v>
      </c>
      <c r="B1128" s="5" t="str">
        <f>VLOOKUP(I1128,KeyValues!$J$2:$K$1401,2)</f>
        <v>Aqua Blade</v>
      </c>
      <c r="C1128">
        <f t="shared" si="238"/>
        <v>2500</v>
      </c>
      <c r="D1128">
        <f t="shared" si="239"/>
        <v>125</v>
      </c>
      <c r="E1128">
        <f t="shared" si="240"/>
        <v>15</v>
      </c>
      <c r="F1128" s="7" t="str">
        <f>VLOOKUP(E1128,KeyValues!$A$2:$B757,2)</f>
        <v>Specific Items</v>
      </c>
      <c r="G1128">
        <f t="shared" si="241"/>
        <v>39</v>
      </c>
      <c r="H1128" s="7" t="str">
        <f>VLOOKUP($G1128,KeyValues!$S$2:$T$64,2)</f>
        <v>Claw</v>
      </c>
      <c r="I1128">
        <f t="shared" si="242"/>
        <v>741</v>
      </c>
      <c r="J1128">
        <f t="shared" si="243"/>
        <v>0</v>
      </c>
      <c r="K1128" s="8">
        <f>IF(OR($E1128=9,$E1128=5),VLOOKUP(J1128,KeyValues!$D$2:$E$562,2),IF(AND($E1128=14,NOT(VLOOKUP(J1128,KeyValues!$D$2:$E$562,2) = 0)),"???",0))</f>
        <v>0</v>
      </c>
      <c r="L1128">
        <f t="shared" si="244"/>
        <v>0</v>
      </c>
      <c r="M1128">
        <f t="shared" si="245"/>
        <v>0</v>
      </c>
      <c r="N1128">
        <f t="shared" si="246"/>
        <v>10</v>
      </c>
      <c r="O1128">
        <f t="shared" si="247"/>
        <v>0</v>
      </c>
      <c r="P1128">
        <f t="shared" si="248"/>
        <v>3</v>
      </c>
      <c r="Q1128">
        <f t="shared" si="249"/>
        <v>0</v>
      </c>
      <c r="R1128" t="str">
        <f t="shared" si="250"/>
        <v>00000011</v>
      </c>
      <c r="S1128">
        <f t="shared" si="251"/>
        <v>1</v>
      </c>
    </row>
    <row r="1129" spans="1:19" x14ac:dyDescent="0.25">
      <c r="A1129" t="s">
        <v>505</v>
      </c>
      <c r="B1129" s="5" t="str">
        <f>VLOOKUP(I1129,KeyValues!$J$2:$K$1401,2)</f>
        <v>White Silk</v>
      </c>
      <c r="C1129">
        <f t="shared" si="238"/>
        <v>5000</v>
      </c>
      <c r="D1129">
        <f t="shared" si="239"/>
        <v>150</v>
      </c>
      <c r="E1129">
        <f t="shared" si="240"/>
        <v>15</v>
      </c>
      <c r="F1129" s="7" t="str">
        <f>VLOOKUP(E1129,KeyValues!$A$2:$B522,2)</f>
        <v>Specific Items</v>
      </c>
      <c r="G1129">
        <f t="shared" si="241"/>
        <v>40</v>
      </c>
      <c r="H1129" s="7" t="str">
        <f>VLOOKUP($G1129,KeyValues!$S$2:$T$64,2)</f>
        <v>Silk 1</v>
      </c>
      <c r="I1129">
        <f t="shared" si="242"/>
        <v>506</v>
      </c>
      <c r="J1129">
        <f t="shared" si="243"/>
        <v>0</v>
      </c>
      <c r="K1129" s="8">
        <f>IF(OR($E1129=9,$E1129=5),VLOOKUP(J1129,KeyValues!$D$2:$E$562,2),IF(AND($E1129=14,NOT(VLOOKUP(J1129,KeyValues!$D$2:$E$562,2) = 0)),"???",0))</f>
        <v>0</v>
      </c>
      <c r="L1129">
        <f t="shared" si="244"/>
        <v>0</v>
      </c>
      <c r="M1129">
        <f t="shared" si="245"/>
        <v>0</v>
      </c>
      <c r="N1129">
        <f t="shared" si="246"/>
        <v>0</v>
      </c>
      <c r="O1129">
        <f t="shared" si="247"/>
        <v>0</v>
      </c>
      <c r="P1129">
        <f t="shared" si="248"/>
        <v>3</v>
      </c>
      <c r="Q1129">
        <f t="shared" si="249"/>
        <v>0</v>
      </c>
      <c r="R1129" t="str">
        <f t="shared" si="250"/>
        <v>00000011</v>
      </c>
      <c r="S1129">
        <f t="shared" si="251"/>
        <v>1</v>
      </c>
    </row>
    <row r="1130" spans="1:19" x14ac:dyDescent="0.25">
      <c r="A1130" t="s">
        <v>525</v>
      </c>
      <c r="B1130" s="5" t="str">
        <f>VLOOKUP(I1130,KeyValues!$J$2:$K$1401,2)</f>
        <v>Clear Silk</v>
      </c>
      <c r="C1130">
        <f t="shared" si="238"/>
        <v>9500</v>
      </c>
      <c r="D1130">
        <f t="shared" si="239"/>
        <v>350</v>
      </c>
      <c r="E1130">
        <f t="shared" si="240"/>
        <v>15</v>
      </c>
      <c r="F1130" s="7" t="str">
        <f>VLOOKUP(E1130,KeyValues!$A$2:$B542,2)</f>
        <v>Specific Items</v>
      </c>
      <c r="G1130">
        <f t="shared" si="241"/>
        <v>40</v>
      </c>
      <c r="H1130" s="7" t="str">
        <f>VLOOKUP($G1130,KeyValues!$S$2:$T$64,2)</f>
        <v>Silk 1</v>
      </c>
      <c r="I1130">
        <f t="shared" si="242"/>
        <v>526</v>
      </c>
      <c r="J1130">
        <f t="shared" si="243"/>
        <v>0</v>
      </c>
      <c r="K1130" s="8">
        <f>IF(OR($E1130=9,$E1130=5),VLOOKUP(J1130,KeyValues!$D$2:$E$562,2),IF(AND($E1130=14,NOT(VLOOKUP(J1130,KeyValues!$D$2:$E$562,2) = 0)),"???",0))</f>
        <v>0</v>
      </c>
      <c r="L1130">
        <f t="shared" si="244"/>
        <v>0</v>
      </c>
      <c r="M1130">
        <f t="shared" si="245"/>
        <v>0</v>
      </c>
      <c r="N1130">
        <f t="shared" si="246"/>
        <v>2</v>
      </c>
      <c r="O1130">
        <f t="shared" si="247"/>
        <v>0</v>
      </c>
      <c r="P1130">
        <f t="shared" si="248"/>
        <v>3</v>
      </c>
      <c r="Q1130">
        <f t="shared" si="249"/>
        <v>0</v>
      </c>
      <c r="R1130" t="str">
        <f t="shared" si="250"/>
        <v>00000011</v>
      </c>
      <c r="S1130">
        <f t="shared" si="251"/>
        <v>1</v>
      </c>
    </row>
    <row r="1131" spans="1:19" x14ac:dyDescent="0.25">
      <c r="A1131" t="s">
        <v>545</v>
      </c>
      <c r="B1131" s="5" t="str">
        <f>VLOOKUP(I1131,KeyValues!$J$2:$K$1401,2)</f>
        <v>Gold Silk</v>
      </c>
      <c r="C1131">
        <f t="shared" si="238"/>
        <v>9500</v>
      </c>
      <c r="D1131">
        <f t="shared" si="239"/>
        <v>350</v>
      </c>
      <c r="E1131">
        <f t="shared" si="240"/>
        <v>15</v>
      </c>
      <c r="F1131" s="7" t="str">
        <f>VLOOKUP(E1131,KeyValues!$A$2:$B562,2)</f>
        <v>Specific Items</v>
      </c>
      <c r="G1131">
        <f t="shared" si="241"/>
        <v>40</v>
      </c>
      <c r="H1131" s="7" t="str">
        <f>VLOOKUP($G1131,KeyValues!$S$2:$T$64,2)</f>
        <v>Silk 1</v>
      </c>
      <c r="I1131">
        <f t="shared" si="242"/>
        <v>546</v>
      </c>
      <c r="J1131">
        <f t="shared" si="243"/>
        <v>0</v>
      </c>
      <c r="K1131" s="8">
        <f>IF(OR($E1131=9,$E1131=5),VLOOKUP(J1131,KeyValues!$D$2:$E$562,2),IF(AND($E1131=14,NOT(VLOOKUP(J1131,KeyValues!$D$2:$E$562,2) = 0)),"???",0))</f>
        <v>0</v>
      </c>
      <c r="L1131">
        <f t="shared" si="244"/>
        <v>0</v>
      </c>
      <c r="M1131">
        <f t="shared" si="245"/>
        <v>0</v>
      </c>
      <c r="N1131">
        <f t="shared" si="246"/>
        <v>5</v>
      </c>
      <c r="O1131">
        <f t="shared" si="247"/>
        <v>0</v>
      </c>
      <c r="P1131">
        <f t="shared" si="248"/>
        <v>3</v>
      </c>
      <c r="Q1131">
        <f t="shared" si="249"/>
        <v>0</v>
      </c>
      <c r="R1131" t="str">
        <f t="shared" si="250"/>
        <v>00000011</v>
      </c>
      <c r="S1131">
        <f t="shared" si="251"/>
        <v>1</v>
      </c>
    </row>
    <row r="1132" spans="1:19" x14ac:dyDescent="0.25">
      <c r="A1132" t="s">
        <v>557</v>
      </c>
      <c r="B1132" s="5" t="str">
        <f>VLOOKUP(I1132,KeyValues!$J$2:$K$1401,2)</f>
        <v>Purple Silk</v>
      </c>
      <c r="C1132">
        <f t="shared" si="238"/>
        <v>9500</v>
      </c>
      <c r="D1132">
        <f t="shared" si="239"/>
        <v>350</v>
      </c>
      <c r="E1132">
        <f t="shared" si="240"/>
        <v>15</v>
      </c>
      <c r="F1132" s="7" t="str">
        <f>VLOOKUP(E1132,KeyValues!$A$2:$B574,2)</f>
        <v>Specific Items</v>
      </c>
      <c r="G1132">
        <f t="shared" si="241"/>
        <v>40</v>
      </c>
      <c r="H1132" s="7" t="str">
        <f>VLOOKUP($G1132,KeyValues!$S$2:$T$64,2)</f>
        <v>Silk 1</v>
      </c>
      <c r="I1132">
        <f t="shared" si="242"/>
        <v>558</v>
      </c>
      <c r="J1132">
        <f t="shared" si="243"/>
        <v>0</v>
      </c>
      <c r="K1132" s="8">
        <f>IF(OR($E1132=9,$E1132=5),VLOOKUP(J1132,KeyValues!$D$2:$E$562,2),IF(AND($E1132=14,NOT(VLOOKUP(J1132,KeyValues!$D$2:$E$562,2) = 0)),"???",0))</f>
        <v>0</v>
      </c>
      <c r="L1132">
        <f t="shared" si="244"/>
        <v>0</v>
      </c>
      <c r="M1132">
        <f t="shared" si="245"/>
        <v>0</v>
      </c>
      <c r="N1132">
        <f t="shared" si="246"/>
        <v>8</v>
      </c>
      <c r="O1132">
        <f t="shared" si="247"/>
        <v>0</v>
      </c>
      <c r="P1132">
        <f t="shared" si="248"/>
        <v>3</v>
      </c>
      <c r="Q1132">
        <f t="shared" si="249"/>
        <v>0</v>
      </c>
      <c r="R1132" t="str">
        <f t="shared" si="250"/>
        <v>00000011</v>
      </c>
      <c r="S1132">
        <f t="shared" si="251"/>
        <v>1</v>
      </c>
    </row>
    <row r="1133" spans="1:19" x14ac:dyDescent="0.25">
      <c r="A1133" t="s">
        <v>569</v>
      </c>
      <c r="B1133" s="5" t="str">
        <f>VLOOKUP(I1133,KeyValues!$J$2:$K$1401,2)</f>
        <v>Iron Silk</v>
      </c>
      <c r="C1133">
        <f t="shared" si="238"/>
        <v>9500</v>
      </c>
      <c r="D1133">
        <f t="shared" si="239"/>
        <v>350</v>
      </c>
      <c r="E1133">
        <f t="shared" si="240"/>
        <v>15</v>
      </c>
      <c r="F1133" s="7" t="str">
        <f>VLOOKUP(E1133,KeyValues!$A$2:$B586,2)</f>
        <v>Specific Items</v>
      </c>
      <c r="G1133">
        <f t="shared" si="241"/>
        <v>40</v>
      </c>
      <c r="H1133" s="7" t="str">
        <f>VLOOKUP($G1133,KeyValues!$S$2:$T$64,2)</f>
        <v>Silk 1</v>
      </c>
      <c r="I1133">
        <f t="shared" si="242"/>
        <v>570</v>
      </c>
      <c r="J1133">
        <f t="shared" si="243"/>
        <v>0</v>
      </c>
      <c r="K1133" s="8">
        <f>IF(OR($E1133=9,$E1133=5),VLOOKUP(J1133,KeyValues!$D$2:$E$562,2),IF(AND($E1133=14,NOT(VLOOKUP(J1133,KeyValues!$D$2:$E$562,2) = 0)),"???",0))</f>
        <v>0</v>
      </c>
      <c r="L1133">
        <f t="shared" si="244"/>
        <v>0</v>
      </c>
      <c r="M1133">
        <f t="shared" si="245"/>
        <v>0</v>
      </c>
      <c r="N1133">
        <f t="shared" si="246"/>
        <v>10</v>
      </c>
      <c r="O1133">
        <f t="shared" si="247"/>
        <v>0</v>
      </c>
      <c r="P1133">
        <f t="shared" si="248"/>
        <v>3</v>
      </c>
      <c r="Q1133">
        <f t="shared" si="249"/>
        <v>0</v>
      </c>
      <c r="R1133" t="str">
        <f t="shared" si="250"/>
        <v>00000011</v>
      </c>
      <c r="S1133">
        <f t="shared" si="251"/>
        <v>1</v>
      </c>
    </row>
    <row r="1134" spans="1:19" x14ac:dyDescent="0.25">
      <c r="A1134" t="s">
        <v>565</v>
      </c>
      <c r="B1134" s="5" t="str">
        <f>VLOOKUP(I1134,KeyValues!$J$2:$K$1401,2)</f>
        <v>Black Silk</v>
      </c>
      <c r="C1134">
        <f t="shared" si="238"/>
        <v>9500</v>
      </c>
      <c r="D1134">
        <f t="shared" si="239"/>
        <v>350</v>
      </c>
      <c r="E1134">
        <f t="shared" si="240"/>
        <v>15</v>
      </c>
      <c r="F1134" s="7" t="str">
        <f>VLOOKUP(E1134,KeyValues!$A$2:$B582,2)</f>
        <v>Specific Items</v>
      </c>
      <c r="G1134">
        <f t="shared" si="241"/>
        <v>40</v>
      </c>
      <c r="H1134" s="7" t="str">
        <f>VLOOKUP($G1134,KeyValues!$S$2:$T$64,2)</f>
        <v>Silk 1</v>
      </c>
      <c r="I1134">
        <f t="shared" si="242"/>
        <v>566</v>
      </c>
      <c r="J1134">
        <f t="shared" si="243"/>
        <v>0</v>
      </c>
      <c r="K1134" s="8">
        <f>IF(OR($E1134=9,$E1134=5),VLOOKUP(J1134,KeyValues!$D$2:$E$562,2),IF(AND($E1134=14,NOT(VLOOKUP(J1134,KeyValues!$D$2:$E$562,2) = 0)),"???",0))</f>
        <v>0</v>
      </c>
      <c r="L1134">
        <f t="shared" si="244"/>
        <v>0</v>
      </c>
      <c r="M1134">
        <f t="shared" si="245"/>
        <v>0</v>
      </c>
      <c r="N1134">
        <f t="shared" si="246"/>
        <v>11</v>
      </c>
      <c r="O1134">
        <f t="shared" si="247"/>
        <v>0</v>
      </c>
      <c r="P1134">
        <f t="shared" si="248"/>
        <v>3</v>
      </c>
      <c r="Q1134">
        <f t="shared" si="249"/>
        <v>0</v>
      </c>
      <c r="R1134" t="str">
        <f t="shared" si="250"/>
        <v>00000011</v>
      </c>
      <c r="S1134">
        <f t="shared" si="251"/>
        <v>1</v>
      </c>
    </row>
    <row r="1135" spans="1:19" x14ac:dyDescent="0.25">
      <c r="A1135" t="s">
        <v>537</v>
      </c>
      <c r="B1135" s="5" t="str">
        <f>VLOOKUP(I1135,KeyValues!$J$2:$K$1401,2)</f>
        <v>Brown Silk</v>
      </c>
      <c r="C1135">
        <f t="shared" si="238"/>
        <v>9500</v>
      </c>
      <c r="D1135">
        <f t="shared" si="239"/>
        <v>350</v>
      </c>
      <c r="E1135">
        <f t="shared" si="240"/>
        <v>15</v>
      </c>
      <c r="F1135" s="7" t="str">
        <f>VLOOKUP(E1135,KeyValues!$A$2:$B554,2)</f>
        <v>Specific Items</v>
      </c>
      <c r="G1135">
        <f t="shared" si="241"/>
        <v>40</v>
      </c>
      <c r="H1135" s="7" t="str">
        <f>VLOOKUP($G1135,KeyValues!$S$2:$T$64,2)</f>
        <v>Silk 1</v>
      </c>
      <c r="I1135">
        <f t="shared" si="242"/>
        <v>538</v>
      </c>
      <c r="J1135">
        <f t="shared" si="243"/>
        <v>0</v>
      </c>
      <c r="K1135" s="8">
        <f>IF(OR($E1135=9,$E1135=5),VLOOKUP(J1135,KeyValues!$D$2:$E$562,2),IF(AND($E1135=14,NOT(VLOOKUP(J1135,KeyValues!$D$2:$E$562,2) = 0)),"???",0))</f>
        <v>0</v>
      </c>
      <c r="L1135">
        <f t="shared" si="244"/>
        <v>0</v>
      </c>
      <c r="M1135">
        <f t="shared" si="245"/>
        <v>0</v>
      </c>
      <c r="N1135">
        <f t="shared" si="246"/>
        <v>12</v>
      </c>
      <c r="O1135">
        <f t="shared" si="247"/>
        <v>0</v>
      </c>
      <c r="P1135">
        <f t="shared" si="248"/>
        <v>3</v>
      </c>
      <c r="Q1135">
        <f t="shared" si="249"/>
        <v>0</v>
      </c>
      <c r="R1135" t="str">
        <f t="shared" si="250"/>
        <v>00000011</v>
      </c>
      <c r="S1135">
        <f t="shared" si="251"/>
        <v>1</v>
      </c>
    </row>
    <row r="1136" spans="1:19" x14ac:dyDescent="0.25">
      <c r="A1136" t="s">
        <v>541</v>
      </c>
      <c r="B1136" s="5" t="str">
        <f>VLOOKUP(I1136,KeyValues!$J$2:$K$1401,2)</f>
        <v>Sky Silk</v>
      </c>
      <c r="C1136">
        <f t="shared" si="238"/>
        <v>9500</v>
      </c>
      <c r="D1136">
        <f t="shared" si="239"/>
        <v>350</v>
      </c>
      <c r="E1136">
        <f t="shared" si="240"/>
        <v>15</v>
      </c>
      <c r="F1136" s="7" t="str">
        <f>VLOOKUP(E1136,KeyValues!$A$2:$B558,2)</f>
        <v>Specific Items</v>
      </c>
      <c r="G1136">
        <f t="shared" si="241"/>
        <v>40</v>
      </c>
      <c r="H1136" s="7" t="str">
        <f>VLOOKUP($G1136,KeyValues!$S$2:$T$64,2)</f>
        <v>Silk 1</v>
      </c>
      <c r="I1136">
        <f t="shared" si="242"/>
        <v>542</v>
      </c>
      <c r="J1136">
        <f t="shared" si="243"/>
        <v>0</v>
      </c>
      <c r="K1136" s="8">
        <f>IF(OR($E1136=9,$E1136=5),VLOOKUP(J1136,KeyValues!$D$2:$E$562,2),IF(AND($E1136=14,NOT(VLOOKUP(J1136,KeyValues!$D$2:$E$562,2) = 0)),"???",0))</f>
        <v>0</v>
      </c>
      <c r="L1136">
        <f t="shared" si="244"/>
        <v>0</v>
      </c>
      <c r="M1136">
        <f t="shared" si="245"/>
        <v>0</v>
      </c>
      <c r="N1136">
        <f t="shared" si="246"/>
        <v>14</v>
      </c>
      <c r="O1136">
        <f t="shared" si="247"/>
        <v>0</v>
      </c>
      <c r="P1136">
        <f t="shared" si="248"/>
        <v>3</v>
      </c>
      <c r="Q1136">
        <f t="shared" si="249"/>
        <v>0</v>
      </c>
      <c r="R1136" t="str">
        <f t="shared" si="250"/>
        <v>00000011</v>
      </c>
      <c r="S1136">
        <f t="shared" si="251"/>
        <v>1</v>
      </c>
    </row>
    <row r="1137" spans="1:19" x14ac:dyDescent="0.25">
      <c r="A1137" t="s">
        <v>709</v>
      </c>
      <c r="B1137" s="5" t="str">
        <f>VLOOKUP(I1137,KeyValues!$J$2:$K$1401,2)</f>
        <v>Lucky Leaf</v>
      </c>
      <c r="C1137">
        <f t="shared" si="238"/>
        <v>2500</v>
      </c>
      <c r="D1137">
        <f t="shared" si="239"/>
        <v>125</v>
      </c>
      <c r="E1137">
        <f t="shared" si="240"/>
        <v>15</v>
      </c>
      <c r="F1137" s="7" t="str">
        <f>VLOOKUP(E1137,KeyValues!$A$2:$B726,2)</f>
        <v>Specific Items</v>
      </c>
      <c r="G1137">
        <f t="shared" si="241"/>
        <v>41</v>
      </c>
      <c r="H1137" s="7" t="str">
        <f>VLOOKUP($G1137,KeyValues!$S$2:$T$64,2)</f>
        <v>Leaf</v>
      </c>
      <c r="I1137">
        <f t="shared" si="242"/>
        <v>710</v>
      </c>
      <c r="J1137">
        <f t="shared" si="243"/>
        <v>0</v>
      </c>
      <c r="K1137" s="8">
        <f>IF(OR($E1137=9,$E1137=5),VLOOKUP(J1137,KeyValues!$D$2:$E$562,2),IF(AND($E1137=14,NOT(VLOOKUP(J1137,KeyValues!$D$2:$E$562,2) = 0)),"???",0))</f>
        <v>0</v>
      </c>
      <c r="L1137">
        <f t="shared" si="244"/>
        <v>0</v>
      </c>
      <c r="M1137">
        <f t="shared" si="245"/>
        <v>0</v>
      </c>
      <c r="N1137">
        <f t="shared" si="246"/>
        <v>3</v>
      </c>
      <c r="O1137">
        <f t="shared" si="247"/>
        <v>0</v>
      </c>
      <c r="P1137">
        <f t="shared" si="248"/>
        <v>3</v>
      </c>
      <c r="Q1137">
        <f t="shared" si="249"/>
        <v>0</v>
      </c>
      <c r="R1137" t="str">
        <f t="shared" si="250"/>
        <v>00000011</v>
      </c>
      <c r="S1137">
        <f t="shared" si="251"/>
        <v>1</v>
      </c>
    </row>
    <row r="1138" spans="1:19" x14ac:dyDescent="0.25">
      <c r="A1138" t="s">
        <v>587</v>
      </c>
      <c r="B1138" s="5" t="str">
        <f>VLOOKUP(I1138,KeyValues!$J$2:$K$1401,2)</f>
        <v>Fiery Heart</v>
      </c>
      <c r="C1138">
        <f t="shared" si="238"/>
        <v>2500</v>
      </c>
      <c r="D1138">
        <f t="shared" si="239"/>
        <v>125</v>
      </c>
      <c r="E1138">
        <f t="shared" si="240"/>
        <v>15</v>
      </c>
      <c r="F1138" s="7" t="str">
        <f>VLOOKUP(E1138,KeyValues!$A$2:$B604,2)</f>
        <v>Specific Items</v>
      </c>
      <c r="G1138">
        <f t="shared" si="241"/>
        <v>42</v>
      </c>
      <c r="H1138" s="7" t="str">
        <f>VLOOKUP($G1138,KeyValues!$S$2:$T$64,2)</f>
        <v>Heart</v>
      </c>
      <c r="I1138">
        <f t="shared" si="242"/>
        <v>588</v>
      </c>
      <c r="J1138">
        <f t="shared" si="243"/>
        <v>0</v>
      </c>
      <c r="K1138" s="8">
        <f>IF(OR($E1138=9,$E1138=5),VLOOKUP(J1138,KeyValues!$D$2:$E$562,2),IF(AND($E1138=14,NOT(VLOOKUP(J1138,KeyValues!$D$2:$E$562,2) = 0)),"???",0))</f>
        <v>0</v>
      </c>
      <c r="L1138">
        <f t="shared" si="244"/>
        <v>0</v>
      </c>
      <c r="M1138">
        <f t="shared" si="245"/>
        <v>0</v>
      </c>
      <c r="N1138">
        <f t="shared" si="246"/>
        <v>4</v>
      </c>
      <c r="O1138">
        <f t="shared" si="247"/>
        <v>0</v>
      </c>
      <c r="P1138">
        <f t="shared" si="248"/>
        <v>3</v>
      </c>
      <c r="Q1138">
        <f t="shared" si="249"/>
        <v>0</v>
      </c>
      <c r="R1138" t="str">
        <f t="shared" si="250"/>
        <v>00000011</v>
      </c>
      <c r="S1138">
        <f t="shared" si="251"/>
        <v>1</v>
      </c>
    </row>
    <row r="1139" spans="1:19" x14ac:dyDescent="0.25">
      <c r="A1139" t="s">
        <v>655</v>
      </c>
      <c r="B1139" s="5" t="str">
        <f>VLOOKUP(I1139,KeyValues!$J$2:$K$1401,2)</f>
        <v>Water Heart</v>
      </c>
      <c r="C1139">
        <f t="shared" si="238"/>
        <v>2500</v>
      </c>
      <c r="D1139">
        <f t="shared" si="239"/>
        <v>125</v>
      </c>
      <c r="E1139">
        <f t="shared" si="240"/>
        <v>15</v>
      </c>
      <c r="F1139" s="7" t="str">
        <f>VLOOKUP(E1139,KeyValues!$A$2:$B672,2)</f>
        <v>Specific Items</v>
      </c>
      <c r="G1139">
        <f t="shared" si="241"/>
        <v>42</v>
      </c>
      <c r="H1139" s="7" t="str">
        <f>VLOOKUP($G1139,KeyValues!$S$2:$T$64,2)</f>
        <v>Heart</v>
      </c>
      <c r="I1139">
        <f t="shared" si="242"/>
        <v>656</v>
      </c>
      <c r="J1139">
        <f t="shared" si="243"/>
        <v>0</v>
      </c>
      <c r="K1139" s="8">
        <f>IF(OR($E1139=9,$E1139=5),VLOOKUP(J1139,KeyValues!$D$2:$E$562,2),IF(AND($E1139=14,NOT(VLOOKUP(J1139,KeyValues!$D$2:$E$562,2) = 0)),"???",0))</f>
        <v>0</v>
      </c>
      <c r="L1139">
        <f t="shared" si="244"/>
        <v>0</v>
      </c>
      <c r="M1139">
        <f t="shared" si="245"/>
        <v>0</v>
      </c>
      <c r="N1139">
        <f t="shared" si="246"/>
        <v>4</v>
      </c>
      <c r="O1139">
        <f t="shared" si="247"/>
        <v>0</v>
      </c>
      <c r="P1139">
        <f t="shared" si="248"/>
        <v>3</v>
      </c>
      <c r="Q1139">
        <f t="shared" si="249"/>
        <v>0</v>
      </c>
      <c r="R1139" t="str">
        <f t="shared" si="250"/>
        <v>00000011</v>
      </c>
      <c r="S1139">
        <f t="shared" si="251"/>
        <v>1</v>
      </c>
    </row>
    <row r="1140" spans="1:19" x14ac:dyDescent="0.25">
      <c r="A1140" t="s">
        <v>795</v>
      </c>
      <c r="B1140" s="5" t="str">
        <f>VLOOKUP(I1140,KeyValues!$J$2:$K$1401,2)</f>
        <v>Pure Heart</v>
      </c>
      <c r="C1140">
        <f t="shared" si="238"/>
        <v>2500</v>
      </c>
      <c r="D1140">
        <f t="shared" si="239"/>
        <v>125</v>
      </c>
      <c r="E1140">
        <f t="shared" si="240"/>
        <v>15</v>
      </c>
      <c r="F1140" s="7" t="str">
        <f>VLOOKUP(E1140,KeyValues!$A$2:$B812,2)</f>
        <v>Specific Items</v>
      </c>
      <c r="G1140">
        <f t="shared" si="241"/>
        <v>42</v>
      </c>
      <c r="H1140" s="7" t="str">
        <f>VLOOKUP($G1140,KeyValues!$S$2:$T$64,2)</f>
        <v>Heart</v>
      </c>
      <c r="I1140">
        <f t="shared" si="242"/>
        <v>796</v>
      </c>
      <c r="J1140">
        <f t="shared" si="243"/>
        <v>0</v>
      </c>
      <c r="K1140" s="8">
        <f>IF(OR($E1140=9,$E1140=5),VLOOKUP(J1140,KeyValues!$D$2:$E$562,2),IF(AND($E1140=14,NOT(VLOOKUP(J1140,KeyValues!$D$2:$E$562,2) = 0)),"???",0))</f>
        <v>0</v>
      </c>
      <c r="L1140">
        <f t="shared" si="244"/>
        <v>0</v>
      </c>
      <c r="M1140">
        <f t="shared" si="245"/>
        <v>0</v>
      </c>
      <c r="N1140">
        <f t="shared" si="246"/>
        <v>4</v>
      </c>
      <c r="O1140">
        <f t="shared" si="247"/>
        <v>0</v>
      </c>
      <c r="P1140">
        <f t="shared" si="248"/>
        <v>3</v>
      </c>
      <c r="Q1140">
        <f t="shared" si="249"/>
        <v>0</v>
      </c>
      <c r="R1140" t="str">
        <f t="shared" si="250"/>
        <v>00000011</v>
      </c>
      <c r="S1140">
        <f t="shared" si="251"/>
        <v>1</v>
      </c>
    </row>
    <row r="1141" spans="1:19" x14ac:dyDescent="0.25">
      <c r="A1141" t="s">
        <v>875</v>
      </c>
      <c r="B1141" s="5" t="str">
        <f>VLOOKUP(I1141,KeyValues!$J$2:$K$1401,2)</f>
        <v>Volt Heart</v>
      </c>
      <c r="C1141">
        <f t="shared" si="238"/>
        <v>2500</v>
      </c>
      <c r="D1141">
        <f t="shared" si="239"/>
        <v>125</v>
      </c>
      <c r="E1141">
        <f t="shared" si="240"/>
        <v>15</v>
      </c>
      <c r="F1141" s="7" t="str">
        <f>VLOOKUP(E1141,KeyValues!$A$2:$B892,2)</f>
        <v>Specific Items</v>
      </c>
      <c r="G1141">
        <f t="shared" si="241"/>
        <v>42</v>
      </c>
      <c r="H1141" s="7" t="str">
        <f>VLOOKUP($G1141,KeyValues!$S$2:$T$64,2)</f>
        <v>Heart</v>
      </c>
      <c r="I1141">
        <f t="shared" si="242"/>
        <v>876</v>
      </c>
      <c r="J1141">
        <f t="shared" si="243"/>
        <v>0</v>
      </c>
      <c r="K1141" s="8">
        <f>IF(OR($E1141=9,$E1141=5),VLOOKUP(J1141,KeyValues!$D$2:$E$562,2),IF(AND($E1141=14,NOT(VLOOKUP(J1141,KeyValues!$D$2:$E$562,2) = 0)),"???",0))</f>
        <v>0</v>
      </c>
      <c r="L1141">
        <f t="shared" si="244"/>
        <v>0</v>
      </c>
      <c r="M1141">
        <f t="shared" si="245"/>
        <v>0</v>
      </c>
      <c r="N1141">
        <f t="shared" si="246"/>
        <v>4</v>
      </c>
      <c r="O1141">
        <f t="shared" si="247"/>
        <v>0</v>
      </c>
      <c r="P1141">
        <f t="shared" si="248"/>
        <v>3</v>
      </c>
      <c r="Q1141">
        <f t="shared" si="249"/>
        <v>0</v>
      </c>
      <c r="R1141" t="str">
        <f t="shared" si="250"/>
        <v>00000011</v>
      </c>
      <c r="S1141">
        <f t="shared" si="251"/>
        <v>1</v>
      </c>
    </row>
    <row r="1142" spans="1:19" x14ac:dyDescent="0.25">
      <c r="A1142" t="s">
        <v>923</v>
      </c>
      <c r="B1142" s="5" t="str">
        <f>VLOOKUP(I1142,KeyValues!$J$2:$K$1401,2)</f>
        <v>Wind Heart</v>
      </c>
      <c r="C1142">
        <f t="shared" si="238"/>
        <v>2500</v>
      </c>
      <c r="D1142">
        <f t="shared" si="239"/>
        <v>125</v>
      </c>
      <c r="E1142">
        <f t="shared" si="240"/>
        <v>15</v>
      </c>
      <c r="F1142" s="7" t="str">
        <f>VLOOKUP(E1142,KeyValues!$A$2:$B940,2)</f>
        <v>Specific Items</v>
      </c>
      <c r="G1142">
        <f t="shared" si="241"/>
        <v>42</v>
      </c>
      <c r="H1142" s="7" t="str">
        <f>VLOOKUP($G1142,KeyValues!$S$2:$T$64,2)</f>
        <v>Heart</v>
      </c>
      <c r="I1142">
        <f t="shared" si="242"/>
        <v>924</v>
      </c>
      <c r="J1142">
        <f t="shared" si="243"/>
        <v>0</v>
      </c>
      <c r="K1142" s="8">
        <f>IF(OR($E1142=9,$E1142=5),VLOOKUP(J1142,KeyValues!$D$2:$E$562,2),IF(AND($E1142=14,NOT(VLOOKUP(J1142,KeyValues!$D$2:$E$562,2) = 0)),"???",0))</f>
        <v>0</v>
      </c>
      <c r="L1142">
        <f t="shared" si="244"/>
        <v>0</v>
      </c>
      <c r="M1142">
        <f t="shared" si="245"/>
        <v>0</v>
      </c>
      <c r="N1142">
        <f t="shared" si="246"/>
        <v>4</v>
      </c>
      <c r="O1142">
        <f t="shared" si="247"/>
        <v>0</v>
      </c>
      <c r="P1142">
        <f t="shared" si="248"/>
        <v>3</v>
      </c>
      <c r="Q1142">
        <f t="shared" si="249"/>
        <v>0</v>
      </c>
      <c r="R1142" t="str">
        <f t="shared" si="250"/>
        <v>00000011</v>
      </c>
      <c r="S1142">
        <f t="shared" si="251"/>
        <v>1</v>
      </c>
    </row>
    <row r="1143" spans="1:19" x14ac:dyDescent="0.25">
      <c r="A1143" t="s">
        <v>948</v>
      </c>
      <c r="B1143" s="5" t="str">
        <f>VLOOKUP(I1143,KeyValues!$J$2:$K$1401,2)</f>
        <v>Copy Mask</v>
      </c>
      <c r="C1143">
        <f t="shared" si="238"/>
        <v>2500</v>
      </c>
      <c r="D1143">
        <f t="shared" si="239"/>
        <v>125</v>
      </c>
      <c r="E1143">
        <f t="shared" si="240"/>
        <v>15</v>
      </c>
      <c r="F1143" s="7" t="str">
        <f>VLOOKUP(E1143,KeyValues!$A$2:$B965,2)</f>
        <v>Specific Items</v>
      </c>
      <c r="G1143">
        <f t="shared" si="241"/>
        <v>43</v>
      </c>
      <c r="H1143" s="7" t="str">
        <f>VLOOKUP($G1143,KeyValues!$S$2:$T$64,2)</f>
        <v>Hat</v>
      </c>
      <c r="I1143">
        <f t="shared" si="242"/>
        <v>949</v>
      </c>
      <c r="J1143">
        <f t="shared" si="243"/>
        <v>0</v>
      </c>
      <c r="K1143" s="8">
        <f>IF(OR($E1143=9,$E1143=5),VLOOKUP(J1143,KeyValues!$D$2:$E$562,2),IF(AND($E1143=14,NOT(VLOOKUP(J1143,KeyValues!$D$2:$E$562,2) = 0)),"???",0))</f>
        <v>0</v>
      </c>
      <c r="L1143">
        <f t="shared" si="244"/>
        <v>0</v>
      </c>
      <c r="M1143">
        <f t="shared" si="245"/>
        <v>0</v>
      </c>
      <c r="N1143">
        <f t="shared" si="246"/>
        <v>0</v>
      </c>
      <c r="O1143">
        <f t="shared" si="247"/>
        <v>0</v>
      </c>
      <c r="P1143">
        <f t="shared" si="248"/>
        <v>3</v>
      </c>
      <c r="Q1143">
        <f t="shared" si="249"/>
        <v>0</v>
      </c>
      <c r="R1143" t="str">
        <f t="shared" si="250"/>
        <v>00000011</v>
      </c>
      <c r="S1143">
        <f t="shared" si="251"/>
        <v>1</v>
      </c>
    </row>
    <row r="1144" spans="1:19" x14ac:dyDescent="0.25">
      <c r="A1144" t="s">
        <v>712</v>
      </c>
      <c r="B1144" s="5" t="str">
        <f>VLOOKUP(I1144,KeyValues!$J$2:$K$1401,2)</f>
        <v>Leafy Hat</v>
      </c>
      <c r="C1144">
        <f t="shared" si="238"/>
        <v>2500</v>
      </c>
      <c r="D1144">
        <f t="shared" si="239"/>
        <v>125</v>
      </c>
      <c r="E1144">
        <f t="shared" si="240"/>
        <v>15</v>
      </c>
      <c r="F1144" s="7" t="str">
        <f>VLOOKUP(E1144,KeyValues!$A$2:$B729,2)</f>
        <v>Specific Items</v>
      </c>
      <c r="G1144">
        <f t="shared" si="241"/>
        <v>43</v>
      </c>
      <c r="H1144" s="7" t="str">
        <f>VLOOKUP($G1144,KeyValues!$S$2:$T$64,2)</f>
        <v>Hat</v>
      </c>
      <c r="I1144">
        <f t="shared" si="242"/>
        <v>713</v>
      </c>
      <c r="J1144">
        <f t="shared" si="243"/>
        <v>0</v>
      </c>
      <c r="K1144" s="8">
        <f>IF(OR($E1144=9,$E1144=5),VLOOKUP(J1144,KeyValues!$D$2:$E$562,2),IF(AND($E1144=14,NOT(VLOOKUP(J1144,KeyValues!$D$2:$E$562,2) = 0)),"???",0))</f>
        <v>0</v>
      </c>
      <c r="L1144">
        <f t="shared" si="244"/>
        <v>0</v>
      </c>
      <c r="M1144">
        <f t="shared" si="245"/>
        <v>0</v>
      </c>
      <c r="N1144">
        <f t="shared" si="246"/>
        <v>3</v>
      </c>
      <c r="O1144">
        <f t="shared" si="247"/>
        <v>0</v>
      </c>
      <c r="P1144">
        <f t="shared" si="248"/>
        <v>3</v>
      </c>
      <c r="Q1144">
        <f t="shared" si="249"/>
        <v>0</v>
      </c>
      <c r="R1144" t="str">
        <f t="shared" si="250"/>
        <v>00000011</v>
      </c>
      <c r="S1144">
        <f t="shared" si="251"/>
        <v>1</v>
      </c>
    </row>
    <row r="1145" spans="1:19" x14ac:dyDescent="0.25">
      <c r="A1145" t="s">
        <v>724</v>
      </c>
      <c r="B1145" s="5" t="str">
        <f>VLOOKUP(I1145,KeyValues!$J$2:$K$1401,2)</f>
        <v>Ember Cap</v>
      </c>
      <c r="C1145">
        <f t="shared" si="238"/>
        <v>2500</v>
      </c>
      <c r="D1145">
        <f t="shared" si="239"/>
        <v>125</v>
      </c>
      <c r="E1145">
        <f t="shared" si="240"/>
        <v>15</v>
      </c>
      <c r="F1145" s="7" t="str">
        <f>VLOOKUP(E1145,KeyValues!$A$2:$B741,2)</f>
        <v>Specific Items</v>
      </c>
      <c r="G1145">
        <f t="shared" si="241"/>
        <v>43</v>
      </c>
      <c r="H1145" s="7" t="str">
        <f>VLOOKUP($G1145,KeyValues!$S$2:$T$64,2)</f>
        <v>Hat</v>
      </c>
      <c r="I1145">
        <f t="shared" si="242"/>
        <v>725</v>
      </c>
      <c r="J1145">
        <f t="shared" si="243"/>
        <v>0</v>
      </c>
      <c r="K1145" s="8">
        <f>IF(OR($E1145=9,$E1145=5),VLOOKUP(J1145,KeyValues!$D$2:$E$562,2),IF(AND($E1145=14,NOT(VLOOKUP(J1145,KeyValues!$D$2:$E$562,2) = 0)),"???",0))</f>
        <v>0</v>
      </c>
      <c r="L1145">
        <f t="shared" si="244"/>
        <v>0</v>
      </c>
      <c r="M1145">
        <f t="shared" si="245"/>
        <v>0</v>
      </c>
      <c r="N1145">
        <f t="shared" si="246"/>
        <v>3</v>
      </c>
      <c r="O1145">
        <f t="shared" si="247"/>
        <v>0</v>
      </c>
      <c r="P1145">
        <f t="shared" si="248"/>
        <v>3</v>
      </c>
      <c r="Q1145">
        <f t="shared" si="249"/>
        <v>0</v>
      </c>
      <c r="R1145" t="str">
        <f t="shared" si="250"/>
        <v>00000011</v>
      </c>
      <c r="S1145">
        <f t="shared" si="251"/>
        <v>1</v>
      </c>
    </row>
    <row r="1146" spans="1:19" x14ac:dyDescent="0.25">
      <c r="A1146" t="s">
        <v>757</v>
      </c>
      <c r="B1146" s="5" t="str">
        <f>VLOOKUP(I1146,KeyValues!$J$2:$K$1401,2)</f>
        <v>Scizor Wing</v>
      </c>
      <c r="C1146">
        <f t="shared" si="238"/>
        <v>2500</v>
      </c>
      <c r="D1146">
        <f t="shared" si="239"/>
        <v>125</v>
      </c>
      <c r="E1146">
        <f t="shared" si="240"/>
        <v>15</v>
      </c>
      <c r="F1146" s="7" t="str">
        <f>VLOOKUP(E1146,KeyValues!$A$2:$B774,2)</f>
        <v>Specific Items</v>
      </c>
      <c r="G1146">
        <f t="shared" si="241"/>
        <v>44</v>
      </c>
      <c r="H1146" s="7" t="str">
        <f>VLOOKUP($G1146,KeyValues!$S$2:$T$64,2)</f>
        <v>Feather</v>
      </c>
      <c r="I1146">
        <f t="shared" si="242"/>
        <v>758</v>
      </c>
      <c r="J1146">
        <f t="shared" si="243"/>
        <v>0</v>
      </c>
      <c r="K1146" s="8">
        <f>IF(OR($E1146=9,$E1146=5),VLOOKUP(J1146,KeyValues!$D$2:$E$562,2),IF(AND($E1146=14,NOT(VLOOKUP(J1146,KeyValues!$D$2:$E$562,2) = 0)),"???",0))</f>
        <v>0</v>
      </c>
      <c r="L1146">
        <f t="shared" si="244"/>
        <v>0</v>
      </c>
      <c r="M1146">
        <f t="shared" si="245"/>
        <v>0</v>
      </c>
      <c r="N1146">
        <f t="shared" si="246"/>
        <v>12</v>
      </c>
      <c r="O1146">
        <f t="shared" si="247"/>
        <v>0</v>
      </c>
      <c r="P1146">
        <f t="shared" si="248"/>
        <v>3</v>
      </c>
      <c r="Q1146">
        <f t="shared" si="249"/>
        <v>0</v>
      </c>
      <c r="R1146" t="str">
        <f t="shared" si="250"/>
        <v>00000011</v>
      </c>
      <c r="S1146">
        <f t="shared" si="251"/>
        <v>1</v>
      </c>
    </row>
    <row r="1147" spans="1:19" x14ac:dyDescent="0.25">
      <c r="A1147" t="s">
        <v>797</v>
      </c>
      <c r="B1147" s="5" t="str">
        <f>VLOOKUP(I1147,KeyValues!$J$2:$K$1401,2)</f>
        <v>Togetic Wing</v>
      </c>
      <c r="C1147">
        <f t="shared" si="238"/>
        <v>2500</v>
      </c>
      <c r="D1147">
        <f t="shared" si="239"/>
        <v>125</v>
      </c>
      <c r="E1147">
        <f t="shared" si="240"/>
        <v>15</v>
      </c>
      <c r="F1147" s="7" t="str">
        <f>VLOOKUP(E1147,KeyValues!$A$2:$B814,2)</f>
        <v>Specific Items</v>
      </c>
      <c r="G1147">
        <f t="shared" si="241"/>
        <v>44</v>
      </c>
      <c r="H1147" s="7" t="str">
        <f>VLOOKUP($G1147,KeyValues!$S$2:$T$64,2)</f>
        <v>Feather</v>
      </c>
      <c r="I1147">
        <f t="shared" si="242"/>
        <v>798</v>
      </c>
      <c r="J1147">
        <f t="shared" si="243"/>
        <v>0</v>
      </c>
      <c r="K1147" s="8">
        <f>IF(OR($E1147=9,$E1147=5),VLOOKUP(J1147,KeyValues!$D$2:$E$562,2),IF(AND($E1147=14,NOT(VLOOKUP(J1147,KeyValues!$D$2:$E$562,2) = 0)),"???",0))</f>
        <v>0</v>
      </c>
      <c r="L1147">
        <f t="shared" si="244"/>
        <v>0</v>
      </c>
      <c r="M1147">
        <f t="shared" si="245"/>
        <v>0</v>
      </c>
      <c r="N1147">
        <f t="shared" si="246"/>
        <v>12</v>
      </c>
      <c r="O1147">
        <f t="shared" si="247"/>
        <v>0</v>
      </c>
      <c r="P1147">
        <f t="shared" si="248"/>
        <v>3</v>
      </c>
      <c r="Q1147">
        <f t="shared" si="249"/>
        <v>0</v>
      </c>
      <c r="R1147" t="str">
        <f t="shared" si="250"/>
        <v>00000011</v>
      </c>
      <c r="S1147">
        <f t="shared" si="251"/>
        <v>1</v>
      </c>
    </row>
    <row r="1148" spans="1:19" x14ac:dyDescent="0.25">
      <c r="A1148" t="s">
        <v>801</v>
      </c>
      <c r="B1148" s="5" t="str">
        <f>VLOOKUP(I1148,KeyValues!$J$2:$K$1401,2)</f>
        <v>Togek-Wing</v>
      </c>
      <c r="C1148">
        <f t="shared" si="238"/>
        <v>2500</v>
      </c>
      <c r="D1148">
        <f t="shared" si="239"/>
        <v>125</v>
      </c>
      <c r="E1148">
        <f t="shared" si="240"/>
        <v>15</v>
      </c>
      <c r="F1148" s="7" t="str">
        <f>VLOOKUP(E1148,KeyValues!$A$2:$B818,2)</f>
        <v>Specific Items</v>
      </c>
      <c r="G1148">
        <f t="shared" si="241"/>
        <v>44</v>
      </c>
      <c r="H1148" s="7" t="str">
        <f>VLOOKUP($G1148,KeyValues!$S$2:$T$64,2)</f>
        <v>Feather</v>
      </c>
      <c r="I1148">
        <f t="shared" si="242"/>
        <v>802</v>
      </c>
      <c r="J1148">
        <f t="shared" si="243"/>
        <v>0</v>
      </c>
      <c r="K1148" s="8">
        <f>IF(OR($E1148=9,$E1148=5),VLOOKUP(J1148,KeyValues!$D$2:$E$562,2),IF(AND($E1148=14,NOT(VLOOKUP(J1148,KeyValues!$D$2:$E$562,2) = 0)),"???",0))</f>
        <v>0</v>
      </c>
      <c r="L1148">
        <f t="shared" si="244"/>
        <v>0</v>
      </c>
      <c r="M1148">
        <f t="shared" si="245"/>
        <v>0</v>
      </c>
      <c r="N1148">
        <f t="shared" si="246"/>
        <v>12</v>
      </c>
      <c r="O1148">
        <f t="shared" si="247"/>
        <v>0</v>
      </c>
      <c r="P1148">
        <f t="shared" si="248"/>
        <v>3</v>
      </c>
      <c r="Q1148">
        <f t="shared" si="249"/>
        <v>0</v>
      </c>
      <c r="R1148" t="str">
        <f t="shared" si="250"/>
        <v>00000011</v>
      </c>
      <c r="S1148">
        <f t="shared" si="251"/>
        <v>1</v>
      </c>
    </row>
    <row r="1149" spans="1:19" x14ac:dyDescent="0.25">
      <c r="A1149" t="s">
        <v>497</v>
      </c>
      <c r="B1149" s="5" t="str">
        <f>VLOOKUP(I1149,KeyValues!$J$2:$K$1401,2)</f>
        <v>Time Shield</v>
      </c>
      <c r="C1149">
        <f t="shared" si="238"/>
        <v>5000</v>
      </c>
      <c r="D1149">
        <f t="shared" si="239"/>
        <v>150</v>
      </c>
      <c r="E1149">
        <f t="shared" si="240"/>
        <v>15</v>
      </c>
      <c r="F1149" s="7" t="str">
        <f>VLOOKUP(E1149,KeyValues!$A$2:$B514,2)</f>
        <v>Specific Items</v>
      </c>
      <c r="G1149">
        <f t="shared" si="241"/>
        <v>46</v>
      </c>
      <c r="H1149" s="7" t="str">
        <f>VLOOKUP($G1149,KeyValues!$S$2:$T$64,2)</f>
        <v>Slab</v>
      </c>
      <c r="I1149">
        <f t="shared" si="242"/>
        <v>498</v>
      </c>
      <c r="J1149">
        <f t="shared" si="243"/>
        <v>0</v>
      </c>
      <c r="K1149" s="8">
        <f>IF(OR($E1149=9,$E1149=5),VLOOKUP(J1149,KeyValues!$D$2:$E$562,2),IF(AND($E1149=14,NOT(VLOOKUP(J1149,KeyValues!$D$2:$E$562,2) = 0)),"???",0))</f>
        <v>0</v>
      </c>
      <c r="L1149">
        <f t="shared" si="244"/>
        <v>0</v>
      </c>
      <c r="M1149">
        <f t="shared" si="245"/>
        <v>0</v>
      </c>
      <c r="N1149">
        <f t="shared" si="246"/>
        <v>10</v>
      </c>
      <c r="O1149">
        <f t="shared" si="247"/>
        <v>0</v>
      </c>
      <c r="P1149">
        <f t="shared" si="248"/>
        <v>3</v>
      </c>
      <c r="Q1149">
        <f t="shared" si="249"/>
        <v>0</v>
      </c>
      <c r="R1149" t="str">
        <f t="shared" si="250"/>
        <v>00000011</v>
      </c>
      <c r="S1149">
        <f t="shared" si="251"/>
        <v>1</v>
      </c>
    </row>
    <row r="1150" spans="1:19" x14ac:dyDescent="0.25">
      <c r="A1150" t="s">
        <v>485</v>
      </c>
      <c r="B1150" s="5" t="str">
        <f>VLOOKUP(I1150,KeyValues!$J$2:$K$1401,2)</f>
        <v>Heart Brooch</v>
      </c>
      <c r="C1150">
        <f t="shared" si="238"/>
        <v>5000</v>
      </c>
      <c r="D1150">
        <f t="shared" si="239"/>
        <v>150</v>
      </c>
      <c r="E1150">
        <f t="shared" si="240"/>
        <v>15</v>
      </c>
      <c r="F1150" s="7" t="str">
        <f>VLOOKUP(E1150,KeyValues!$A$2:$B502,2)</f>
        <v>Specific Items</v>
      </c>
      <c r="G1150">
        <f t="shared" si="241"/>
        <v>47</v>
      </c>
      <c r="H1150" s="7" t="str">
        <f>VLOOKUP($G1150,KeyValues!$S$2:$T$64,2)</f>
        <v>Brooch</v>
      </c>
      <c r="I1150">
        <f t="shared" si="242"/>
        <v>486</v>
      </c>
      <c r="J1150">
        <f t="shared" si="243"/>
        <v>0</v>
      </c>
      <c r="K1150" s="8">
        <f>IF(OR($E1150=9,$E1150=5),VLOOKUP(J1150,KeyValues!$D$2:$E$562,2),IF(AND($E1150=14,NOT(VLOOKUP(J1150,KeyValues!$D$2:$E$562,2) = 0)),"???",0))</f>
        <v>0</v>
      </c>
      <c r="L1150">
        <f t="shared" si="244"/>
        <v>0</v>
      </c>
      <c r="M1150">
        <f t="shared" si="245"/>
        <v>0</v>
      </c>
      <c r="N1150">
        <f t="shared" si="246"/>
        <v>3</v>
      </c>
      <c r="O1150">
        <f t="shared" si="247"/>
        <v>0</v>
      </c>
      <c r="P1150">
        <f t="shared" si="248"/>
        <v>3</v>
      </c>
      <c r="Q1150">
        <f t="shared" si="249"/>
        <v>0</v>
      </c>
      <c r="R1150" t="str">
        <f t="shared" si="250"/>
        <v>00000011</v>
      </c>
      <c r="S1150">
        <f t="shared" si="251"/>
        <v>1</v>
      </c>
    </row>
    <row r="1151" spans="1:19" x14ac:dyDescent="0.25">
      <c r="A1151" t="s">
        <v>800</v>
      </c>
      <c r="B1151" s="5" t="str">
        <f>VLOOKUP(I1151,KeyValues!$J$2:$K$1401,2)</f>
        <v>Luck Brooch</v>
      </c>
      <c r="C1151">
        <f t="shared" si="238"/>
        <v>2500</v>
      </c>
      <c r="D1151">
        <f t="shared" si="239"/>
        <v>125</v>
      </c>
      <c r="E1151">
        <f t="shared" si="240"/>
        <v>15</v>
      </c>
      <c r="F1151" s="7" t="str">
        <f>VLOOKUP(E1151,KeyValues!$A$2:$B817,2)</f>
        <v>Specific Items</v>
      </c>
      <c r="G1151">
        <f t="shared" si="241"/>
        <v>47</v>
      </c>
      <c r="H1151" s="7" t="str">
        <f>VLOOKUP($G1151,KeyValues!$S$2:$T$64,2)</f>
        <v>Brooch</v>
      </c>
      <c r="I1151">
        <f t="shared" si="242"/>
        <v>801</v>
      </c>
      <c r="J1151">
        <f t="shared" si="243"/>
        <v>0</v>
      </c>
      <c r="K1151" s="8">
        <f>IF(OR($E1151=9,$E1151=5),VLOOKUP(J1151,KeyValues!$D$2:$E$562,2),IF(AND($E1151=14,NOT(VLOOKUP(J1151,KeyValues!$D$2:$E$562,2) = 0)),"???",0))</f>
        <v>0</v>
      </c>
      <c r="L1151">
        <f t="shared" si="244"/>
        <v>0</v>
      </c>
      <c r="M1151">
        <f t="shared" si="245"/>
        <v>0</v>
      </c>
      <c r="N1151">
        <f t="shared" si="246"/>
        <v>3</v>
      </c>
      <c r="O1151">
        <f t="shared" si="247"/>
        <v>0</v>
      </c>
      <c r="P1151">
        <f t="shared" si="248"/>
        <v>3</v>
      </c>
      <c r="Q1151">
        <f t="shared" si="249"/>
        <v>0</v>
      </c>
      <c r="R1151" t="str">
        <f t="shared" si="250"/>
        <v>00000011</v>
      </c>
      <c r="S1151">
        <f t="shared" si="251"/>
        <v>1</v>
      </c>
    </row>
    <row r="1152" spans="1:19" x14ac:dyDescent="0.25">
      <c r="A1152" t="s">
        <v>467</v>
      </c>
      <c r="B1152" s="5" t="str">
        <f>VLOOKUP(I1152,KeyValues!$J$2:$K$1401,2)</f>
        <v>White Jewel</v>
      </c>
      <c r="C1152">
        <f t="shared" si="238"/>
        <v>2000</v>
      </c>
      <c r="D1152">
        <f t="shared" si="239"/>
        <v>100</v>
      </c>
      <c r="E1152">
        <f t="shared" si="240"/>
        <v>15</v>
      </c>
      <c r="F1152" s="7" t="str">
        <f>VLOOKUP(E1152,KeyValues!$A$2:$B484,2)</f>
        <v>Specific Items</v>
      </c>
      <c r="G1152">
        <f t="shared" si="241"/>
        <v>49</v>
      </c>
      <c r="H1152" s="7" t="str">
        <f>VLOOKUP($G1152,KeyValues!$S$2:$T$64,2)</f>
        <v>Jewel</v>
      </c>
      <c r="I1152">
        <f t="shared" si="242"/>
        <v>468</v>
      </c>
      <c r="J1152">
        <f t="shared" si="243"/>
        <v>0</v>
      </c>
      <c r="K1152" s="8">
        <f>IF(OR($E1152=9,$E1152=5),VLOOKUP(J1152,KeyValues!$D$2:$E$562,2),IF(AND($E1152=14,NOT(VLOOKUP(J1152,KeyValues!$D$2:$E$562,2) = 0)),"???",0))</f>
        <v>0</v>
      </c>
      <c r="L1152">
        <f t="shared" si="244"/>
        <v>0</v>
      </c>
      <c r="M1152">
        <f t="shared" si="245"/>
        <v>0</v>
      </c>
      <c r="N1152">
        <f t="shared" si="246"/>
        <v>0</v>
      </c>
      <c r="O1152">
        <f t="shared" si="247"/>
        <v>0</v>
      </c>
      <c r="P1152">
        <f t="shared" si="248"/>
        <v>3</v>
      </c>
      <c r="Q1152">
        <f t="shared" si="249"/>
        <v>0</v>
      </c>
      <c r="R1152" t="str">
        <f t="shared" si="250"/>
        <v>00000011</v>
      </c>
      <c r="S1152">
        <f t="shared" si="251"/>
        <v>1</v>
      </c>
    </row>
    <row r="1153" spans="1:19" x14ac:dyDescent="0.25">
      <c r="A1153" t="s">
        <v>679</v>
      </c>
      <c r="B1153" s="5" t="str">
        <f>VLOOKUP(I1153,KeyValues!$J$2:$K$1401,2)</f>
        <v>Hot Pebble</v>
      </c>
      <c r="C1153">
        <f t="shared" si="238"/>
        <v>2500</v>
      </c>
      <c r="D1153">
        <f t="shared" si="239"/>
        <v>125</v>
      </c>
      <c r="E1153">
        <f t="shared" si="240"/>
        <v>15</v>
      </c>
      <c r="F1153" s="7" t="str">
        <f>VLOOKUP(E1153,KeyValues!$A$2:$B696,2)</f>
        <v>Specific Items</v>
      </c>
      <c r="G1153">
        <f t="shared" si="241"/>
        <v>49</v>
      </c>
      <c r="H1153" s="7" t="str">
        <f>VLOOKUP($G1153,KeyValues!$S$2:$T$64,2)</f>
        <v>Jewel</v>
      </c>
      <c r="I1153">
        <f t="shared" si="242"/>
        <v>680</v>
      </c>
      <c r="J1153">
        <f t="shared" si="243"/>
        <v>0</v>
      </c>
      <c r="K1153" s="8">
        <f>IF(OR($E1153=9,$E1153=5),VLOOKUP(J1153,KeyValues!$D$2:$E$562,2),IF(AND($E1153=14,NOT(VLOOKUP(J1153,KeyValues!$D$2:$E$562,2) = 0)),"???",0))</f>
        <v>0</v>
      </c>
      <c r="L1153">
        <f t="shared" si="244"/>
        <v>0</v>
      </c>
      <c r="M1153">
        <f t="shared" si="245"/>
        <v>0</v>
      </c>
      <c r="N1153">
        <f t="shared" si="246"/>
        <v>0</v>
      </c>
      <c r="O1153">
        <f t="shared" si="247"/>
        <v>0</v>
      </c>
      <c r="P1153">
        <f t="shared" si="248"/>
        <v>3</v>
      </c>
      <c r="Q1153">
        <f t="shared" si="249"/>
        <v>0</v>
      </c>
      <c r="R1153" t="str">
        <f t="shared" si="250"/>
        <v>00000011</v>
      </c>
      <c r="S1153">
        <f t="shared" si="251"/>
        <v>1</v>
      </c>
    </row>
    <row r="1154" spans="1:19" x14ac:dyDescent="0.25">
      <c r="A1154" t="s">
        <v>703</v>
      </c>
      <c r="B1154" s="5" t="str">
        <f>VLOOKUP(I1154,KeyValues!$J$2:$K$1401,2)</f>
        <v>Smile Pebble</v>
      </c>
      <c r="C1154">
        <f t="shared" ref="C1154:C1217" si="252">HEX2DEC(MID($A1154,4,2)&amp;MID($A1154,1,2))</f>
        <v>2500</v>
      </c>
      <c r="D1154">
        <f t="shared" ref="D1154:D1217" si="253">HEX2DEC(MID($A1154,10,2)&amp;MID($A1154,7,2))</f>
        <v>125</v>
      </c>
      <c r="E1154">
        <f t="shared" ref="E1154:E1217" si="254">HEX2DEC(MID($A1154,13,2))</f>
        <v>15</v>
      </c>
      <c r="F1154" s="7" t="str">
        <f>VLOOKUP(E1154,KeyValues!$A$2:$B720,2)</f>
        <v>Specific Items</v>
      </c>
      <c r="G1154">
        <f t="shared" ref="G1154:G1217" si="255">HEX2DEC(MID($A1154,16,2))</f>
        <v>49</v>
      </c>
      <c r="H1154" s="7" t="str">
        <f>VLOOKUP($G1154,KeyValues!$S$2:$T$64,2)</f>
        <v>Jewel</v>
      </c>
      <c r="I1154">
        <f t="shared" ref="I1154:I1217" si="256">HEX2DEC(MID($A1154,22,2)&amp;MID($A1154,19,2))</f>
        <v>704</v>
      </c>
      <c r="J1154">
        <f t="shared" ref="J1154:J1217" si="257">HEX2DEC(MID($A1154,28,2)&amp;MID($A1154,25,2))</f>
        <v>0</v>
      </c>
      <c r="K1154" s="8">
        <f>IF(OR($E1154=9,$E1154=5),VLOOKUP(J1154,KeyValues!$D$2:$E$562,2),IF(AND($E1154=14,NOT(VLOOKUP(J1154,KeyValues!$D$2:$E$562,2) = 0)),"???",0))</f>
        <v>0</v>
      </c>
      <c r="L1154">
        <f t="shared" ref="L1154:L1217" si="258">HEX2DEC(MID($A1154,31,2))</f>
        <v>0</v>
      </c>
      <c r="M1154">
        <f t="shared" ref="M1154:M1217" si="259">HEX2DEC(MID($A1154,34,2))</f>
        <v>0</v>
      </c>
      <c r="N1154">
        <f t="shared" ref="N1154:N1217" si="260">HEX2DEC(MID($A1154,37,2))</f>
        <v>0</v>
      </c>
      <c r="O1154">
        <f t="shared" ref="O1154:O1217" si="261">HEX2DEC(MID($A1154,40,2))</f>
        <v>0</v>
      </c>
      <c r="P1154">
        <f t="shared" ref="P1154:P1217" si="262">HEX2DEC(MID($A1154,43,2))</f>
        <v>3</v>
      </c>
      <c r="Q1154">
        <f t="shared" ref="Q1154:Q1217" si="263">HEX2DEC(MID($A1154,46,2))</f>
        <v>0</v>
      </c>
      <c r="R1154" t="str">
        <f t="shared" ref="R1154:R1217" si="264">DEC2BIN(P1154,8)</f>
        <v>00000011</v>
      </c>
      <c r="S1154">
        <f t="shared" ref="S1154:S1217" si="265">VALUE(RIGHT(R1154,1))</f>
        <v>1</v>
      </c>
    </row>
    <row r="1155" spans="1:19" x14ac:dyDescent="0.25">
      <c r="A1155" t="s">
        <v>707</v>
      </c>
      <c r="B1155" s="5" t="str">
        <f>VLOOKUP(I1155,KeyValues!$J$2:$K$1401,2)</f>
        <v>Prim Pebble</v>
      </c>
      <c r="C1155">
        <f t="shared" si="252"/>
        <v>2500</v>
      </c>
      <c r="D1155">
        <f t="shared" si="253"/>
        <v>125</v>
      </c>
      <c r="E1155">
        <f t="shared" si="254"/>
        <v>15</v>
      </c>
      <c r="F1155" s="7" t="str">
        <f>VLOOKUP(E1155,KeyValues!$A$2:$B724,2)</f>
        <v>Specific Items</v>
      </c>
      <c r="G1155">
        <f t="shared" si="255"/>
        <v>49</v>
      </c>
      <c r="H1155" s="7" t="str">
        <f>VLOOKUP($G1155,KeyValues!$S$2:$T$64,2)</f>
        <v>Jewel</v>
      </c>
      <c r="I1155">
        <f t="shared" si="256"/>
        <v>708</v>
      </c>
      <c r="J1155">
        <f t="shared" si="257"/>
        <v>0</v>
      </c>
      <c r="K1155" s="8">
        <f>IF(OR($E1155=9,$E1155=5),VLOOKUP(J1155,KeyValues!$D$2:$E$562,2),IF(AND($E1155=14,NOT(VLOOKUP(J1155,KeyValues!$D$2:$E$562,2) = 0)),"???",0))</f>
        <v>0</v>
      </c>
      <c r="L1155">
        <f t="shared" si="258"/>
        <v>0</v>
      </c>
      <c r="M1155">
        <f t="shared" si="259"/>
        <v>0</v>
      </c>
      <c r="N1155">
        <f t="shared" si="260"/>
        <v>0</v>
      </c>
      <c r="O1155">
        <f t="shared" si="261"/>
        <v>0</v>
      </c>
      <c r="P1155">
        <f t="shared" si="262"/>
        <v>3</v>
      </c>
      <c r="Q1155">
        <f t="shared" si="263"/>
        <v>0</v>
      </c>
      <c r="R1155" t="str">
        <f t="shared" si="264"/>
        <v>00000011</v>
      </c>
      <c r="S1155">
        <f t="shared" si="265"/>
        <v>1</v>
      </c>
    </row>
    <row r="1156" spans="1:19" x14ac:dyDescent="0.25">
      <c r="A1156" t="s">
        <v>947</v>
      </c>
      <c r="B1156" s="5" t="str">
        <f>VLOOKUP(I1156,KeyValues!$J$2:$K$1401,2)</f>
        <v>Mimic Pebble</v>
      </c>
      <c r="C1156">
        <f t="shared" si="252"/>
        <v>2500</v>
      </c>
      <c r="D1156">
        <f t="shared" si="253"/>
        <v>125</v>
      </c>
      <c r="E1156">
        <f t="shared" si="254"/>
        <v>15</v>
      </c>
      <c r="F1156" s="7" t="str">
        <f>VLOOKUP(E1156,KeyValues!$A$2:$B964,2)</f>
        <v>Specific Items</v>
      </c>
      <c r="G1156">
        <f t="shared" si="255"/>
        <v>49</v>
      </c>
      <c r="H1156" s="7" t="str">
        <f>VLOOKUP($G1156,KeyValues!$S$2:$T$64,2)</f>
        <v>Jewel</v>
      </c>
      <c r="I1156">
        <f t="shared" si="256"/>
        <v>948</v>
      </c>
      <c r="J1156">
        <f t="shared" si="257"/>
        <v>0</v>
      </c>
      <c r="K1156" s="8">
        <f>IF(OR($E1156=9,$E1156=5),VLOOKUP(J1156,KeyValues!$D$2:$E$562,2),IF(AND($E1156=14,NOT(VLOOKUP(J1156,KeyValues!$D$2:$E$562,2) = 0)),"???",0))</f>
        <v>0</v>
      </c>
      <c r="L1156">
        <f t="shared" si="258"/>
        <v>0</v>
      </c>
      <c r="M1156">
        <f t="shared" si="259"/>
        <v>0</v>
      </c>
      <c r="N1156">
        <f t="shared" si="260"/>
        <v>0</v>
      </c>
      <c r="O1156">
        <f t="shared" si="261"/>
        <v>0</v>
      </c>
      <c r="P1156">
        <f t="shared" si="262"/>
        <v>3</v>
      </c>
      <c r="Q1156">
        <f t="shared" si="263"/>
        <v>0</v>
      </c>
      <c r="R1156" t="str">
        <f t="shared" si="264"/>
        <v>00000011</v>
      </c>
      <c r="S1156">
        <f t="shared" si="265"/>
        <v>1</v>
      </c>
    </row>
    <row r="1157" spans="1:19" x14ac:dyDescent="0.25">
      <c r="A1157" t="s">
        <v>462</v>
      </c>
      <c r="B1157" s="5" t="str">
        <f>VLOOKUP(I1157,KeyValues!$J$2:$K$1401,2)</f>
        <v>Red Jewel</v>
      </c>
      <c r="C1157">
        <f t="shared" si="252"/>
        <v>2000</v>
      </c>
      <c r="D1157">
        <f t="shared" si="253"/>
        <v>100</v>
      </c>
      <c r="E1157">
        <f t="shared" si="254"/>
        <v>15</v>
      </c>
      <c r="F1157" s="7" t="str">
        <f>VLOOKUP(E1157,KeyValues!$A$2:$B479,2)</f>
        <v>Specific Items</v>
      </c>
      <c r="G1157">
        <f t="shared" si="255"/>
        <v>49</v>
      </c>
      <c r="H1157" s="7" t="str">
        <f>VLOOKUP($G1157,KeyValues!$S$2:$T$64,2)</f>
        <v>Jewel</v>
      </c>
      <c r="I1157">
        <f t="shared" si="256"/>
        <v>463</v>
      </c>
      <c r="J1157">
        <f t="shared" si="257"/>
        <v>0</v>
      </c>
      <c r="K1157" s="8">
        <f>IF(OR($E1157=9,$E1157=5),VLOOKUP(J1157,KeyValues!$D$2:$E$562,2),IF(AND($E1157=14,NOT(VLOOKUP(J1157,KeyValues!$D$2:$E$562,2) = 0)),"???",0))</f>
        <v>0</v>
      </c>
      <c r="L1157">
        <f t="shared" si="258"/>
        <v>0</v>
      </c>
      <c r="M1157">
        <f t="shared" si="259"/>
        <v>0</v>
      </c>
      <c r="N1157">
        <f t="shared" si="260"/>
        <v>4</v>
      </c>
      <c r="O1157">
        <f t="shared" si="261"/>
        <v>0</v>
      </c>
      <c r="P1157">
        <f t="shared" si="262"/>
        <v>3</v>
      </c>
      <c r="Q1157">
        <f t="shared" si="263"/>
        <v>0</v>
      </c>
      <c r="R1157" t="str">
        <f t="shared" si="264"/>
        <v>00000011</v>
      </c>
      <c r="S1157">
        <f t="shared" si="265"/>
        <v>1</v>
      </c>
    </row>
    <row r="1158" spans="1:19" x14ac:dyDescent="0.25">
      <c r="A1158" t="s">
        <v>627</v>
      </c>
      <c r="B1158" s="5" t="str">
        <f>VLOOKUP(I1158,KeyValues!$J$2:$K$1401,2)</f>
        <v>Insight Rock</v>
      </c>
      <c r="C1158">
        <f t="shared" si="252"/>
        <v>2500</v>
      </c>
      <c r="D1158">
        <f t="shared" si="253"/>
        <v>125</v>
      </c>
      <c r="E1158">
        <f t="shared" si="254"/>
        <v>15</v>
      </c>
      <c r="F1158" s="7" t="str">
        <f>VLOOKUP(E1158,KeyValues!$A$2:$B644,2)</f>
        <v>Specific Items</v>
      </c>
      <c r="G1158">
        <f t="shared" si="255"/>
        <v>49</v>
      </c>
      <c r="H1158" s="7" t="str">
        <f>VLOOKUP($G1158,KeyValues!$S$2:$T$64,2)</f>
        <v>Jewel</v>
      </c>
      <c r="I1158">
        <f t="shared" si="256"/>
        <v>628</v>
      </c>
      <c r="J1158">
        <f t="shared" si="257"/>
        <v>0</v>
      </c>
      <c r="K1158" s="8">
        <f>IF(OR($E1158=9,$E1158=5),VLOOKUP(J1158,KeyValues!$D$2:$E$562,2),IF(AND($E1158=14,NOT(VLOOKUP(J1158,KeyValues!$D$2:$E$562,2) = 0)),"???",0))</f>
        <v>0</v>
      </c>
      <c r="L1158">
        <f t="shared" si="258"/>
        <v>0</v>
      </c>
      <c r="M1158">
        <f t="shared" si="259"/>
        <v>0</v>
      </c>
      <c r="N1158">
        <f t="shared" si="260"/>
        <v>4</v>
      </c>
      <c r="O1158">
        <f t="shared" si="261"/>
        <v>0</v>
      </c>
      <c r="P1158">
        <f t="shared" si="262"/>
        <v>3</v>
      </c>
      <c r="Q1158">
        <f t="shared" si="263"/>
        <v>0</v>
      </c>
      <c r="R1158" t="str">
        <f t="shared" si="264"/>
        <v>00000011</v>
      </c>
      <c r="S1158">
        <f t="shared" si="265"/>
        <v>1</v>
      </c>
    </row>
    <row r="1159" spans="1:19" x14ac:dyDescent="0.25">
      <c r="A1159" t="s">
        <v>755</v>
      </c>
      <c r="B1159" s="5" t="str">
        <f>VLOOKUP(I1159,KeyValues!$J$2:$K$1401,2)</f>
        <v>Ambush Rock</v>
      </c>
      <c r="C1159">
        <f t="shared" si="252"/>
        <v>2500</v>
      </c>
      <c r="D1159">
        <f t="shared" si="253"/>
        <v>125</v>
      </c>
      <c r="E1159">
        <f t="shared" si="254"/>
        <v>15</v>
      </c>
      <c r="F1159" s="7" t="str">
        <f>VLOOKUP(E1159,KeyValues!$A$2:$B772,2)</f>
        <v>Specific Items</v>
      </c>
      <c r="G1159">
        <f t="shared" si="255"/>
        <v>49</v>
      </c>
      <c r="H1159" s="7" t="str">
        <f>VLOOKUP($G1159,KeyValues!$S$2:$T$64,2)</f>
        <v>Jewel</v>
      </c>
      <c r="I1159">
        <f t="shared" si="256"/>
        <v>756</v>
      </c>
      <c r="J1159">
        <f t="shared" si="257"/>
        <v>0</v>
      </c>
      <c r="K1159" s="8">
        <f>IF(OR($E1159=9,$E1159=5),VLOOKUP(J1159,KeyValues!$D$2:$E$562,2),IF(AND($E1159=14,NOT(VLOOKUP(J1159,KeyValues!$D$2:$E$562,2) = 0)),"???",0))</f>
        <v>0</v>
      </c>
      <c r="L1159">
        <f t="shared" si="258"/>
        <v>0</v>
      </c>
      <c r="M1159">
        <f t="shared" si="259"/>
        <v>0</v>
      </c>
      <c r="N1159">
        <f t="shared" si="260"/>
        <v>4</v>
      </c>
      <c r="O1159">
        <f t="shared" si="261"/>
        <v>0</v>
      </c>
      <c r="P1159">
        <f t="shared" si="262"/>
        <v>3</v>
      </c>
      <c r="Q1159">
        <f t="shared" si="263"/>
        <v>0</v>
      </c>
      <c r="R1159" t="str">
        <f t="shared" si="264"/>
        <v>00000011</v>
      </c>
      <c r="S1159">
        <f t="shared" si="265"/>
        <v>1</v>
      </c>
    </row>
    <row r="1160" spans="1:19" x14ac:dyDescent="0.25">
      <c r="A1160" t="s">
        <v>831</v>
      </c>
      <c r="B1160" s="5" t="str">
        <f>VLOOKUP(I1160,KeyValues!$J$2:$K$1401,2)</f>
        <v>Frozen Ore</v>
      </c>
      <c r="C1160">
        <f t="shared" si="252"/>
        <v>2500</v>
      </c>
      <c r="D1160">
        <f t="shared" si="253"/>
        <v>125</v>
      </c>
      <c r="E1160">
        <f t="shared" si="254"/>
        <v>15</v>
      </c>
      <c r="F1160" s="7" t="str">
        <f>VLOOKUP(E1160,KeyValues!$A$2:$B848,2)</f>
        <v>Specific Items</v>
      </c>
      <c r="G1160">
        <f t="shared" si="255"/>
        <v>49</v>
      </c>
      <c r="H1160" s="7" t="str">
        <f>VLOOKUP($G1160,KeyValues!$S$2:$T$64,2)</f>
        <v>Jewel</v>
      </c>
      <c r="I1160">
        <f t="shared" si="256"/>
        <v>832</v>
      </c>
      <c r="J1160">
        <f t="shared" si="257"/>
        <v>0</v>
      </c>
      <c r="K1160" s="8">
        <f>IF(OR($E1160=9,$E1160=5),VLOOKUP(J1160,KeyValues!$D$2:$E$562,2),IF(AND($E1160=14,NOT(VLOOKUP(J1160,KeyValues!$D$2:$E$562,2) = 0)),"???",0))</f>
        <v>0</v>
      </c>
      <c r="L1160">
        <f t="shared" si="258"/>
        <v>0</v>
      </c>
      <c r="M1160">
        <f t="shared" si="259"/>
        <v>0</v>
      </c>
      <c r="N1160">
        <f t="shared" si="260"/>
        <v>4</v>
      </c>
      <c r="O1160">
        <f t="shared" si="261"/>
        <v>0</v>
      </c>
      <c r="P1160">
        <f t="shared" si="262"/>
        <v>3</v>
      </c>
      <c r="Q1160">
        <f t="shared" si="263"/>
        <v>0</v>
      </c>
      <c r="R1160" t="str">
        <f t="shared" si="264"/>
        <v>00000011</v>
      </c>
      <c r="S1160">
        <f t="shared" si="265"/>
        <v>1</v>
      </c>
    </row>
    <row r="1161" spans="1:19" x14ac:dyDescent="0.25">
      <c r="A1161" t="s">
        <v>943</v>
      </c>
      <c r="B1161" s="5" t="str">
        <f>VLOOKUP(I1161,KeyValues!$J$2:$K$1401,2)</f>
        <v>Drain Rock</v>
      </c>
      <c r="C1161">
        <f t="shared" si="252"/>
        <v>2500</v>
      </c>
      <c r="D1161">
        <f t="shared" si="253"/>
        <v>125</v>
      </c>
      <c r="E1161">
        <f t="shared" si="254"/>
        <v>15</v>
      </c>
      <c r="F1161" s="7" t="str">
        <f>VLOOKUP(E1161,KeyValues!$A$2:$B960,2)</f>
        <v>Specific Items</v>
      </c>
      <c r="G1161">
        <f t="shared" si="255"/>
        <v>49</v>
      </c>
      <c r="H1161" s="7" t="str">
        <f>VLOOKUP($G1161,KeyValues!$S$2:$T$64,2)</f>
        <v>Jewel</v>
      </c>
      <c r="I1161">
        <f t="shared" si="256"/>
        <v>944</v>
      </c>
      <c r="J1161">
        <f t="shared" si="257"/>
        <v>0</v>
      </c>
      <c r="K1161" s="8">
        <f>IF(OR($E1161=9,$E1161=5),VLOOKUP(J1161,KeyValues!$D$2:$E$562,2),IF(AND($E1161=14,NOT(VLOOKUP(J1161,KeyValues!$D$2:$E$562,2) = 0)),"???",0))</f>
        <v>0</v>
      </c>
      <c r="L1161">
        <f t="shared" si="258"/>
        <v>0</v>
      </c>
      <c r="M1161">
        <f t="shared" si="259"/>
        <v>0</v>
      </c>
      <c r="N1161">
        <f t="shared" si="260"/>
        <v>4</v>
      </c>
      <c r="O1161">
        <f t="shared" si="261"/>
        <v>0</v>
      </c>
      <c r="P1161">
        <f t="shared" si="262"/>
        <v>3</v>
      </c>
      <c r="Q1161">
        <f t="shared" si="263"/>
        <v>0</v>
      </c>
      <c r="R1161" t="str">
        <f t="shared" si="264"/>
        <v>00000011</v>
      </c>
      <c r="S1161">
        <f t="shared" si="265"/>
        <v>1</v>
      </c>
    </row>
    <row r="1162" spans="1:19" x14ac:dyDescent="0.25">
      <c r="A1162" t="s">
        <v>951</v>
      </c>
      <c r="B1162" s="5" t="str">
        <f>VLOOKUP(I1162,KeyValues!$J$2:$K$1401,2)</f>
        <v>Bulwark Rock</v>
      </c>
      <c r="C1162">
        <f t="shared" si="252"/>
        <v>2500</v>
      </c>
      <c r="D1162">
        <f t="shared" si="253"/>
        <v>125</v>
      </c>
      <c r="E1162">
        <f t="shared" si="254"/>
        <v>15</v>
      </c>
      <c r="F1162" s="7" t="str">
        <f>VLOOKUP(E1162,KeyValues!$A$2:$B968,2)</f>
        <v>Specific Items</v>
      </c>
      <c r="G1162">
        <f t="shared" si="255"/>
        <v>49</v>
      </c>
      <c r="H1162" s="7" t="str">
        <f>VLOOKUP($G1162,KeyValues!$S$2:$T$64,2)</f>
        <v>Jewel</v>
      </c>
      <c r="I1162">
        <f t="shared" si="256"/>
        <v>952</v>
      </c>
      <c r="J1162">
        <f t="shared" si="257"/>
        <v>0</v>
      </c>
      <c r="K1162" s="8">
        <f>IF(OR($E1162=9,$E1162=5),VLOOKUP(J1162,KeyValues!$D$2:$E$562,2),IF(AND($E1162=14,NOT(VLOOKUP(J1162,KeyValues!$D$2:$E$562,2) = 0)),"???",0))</f>
        <v>0</v>
      </c>
      <c r="L1162">
        <f t="shared" si="258"/>
        <v>0</v>
      </c>
      <c r="M1162">
        <f t="shared" si="259"/>
        <v>0</v>
      </c>
      <c r="N1162">
        <f t="shared" si="260"/>
        <v>4</v>
      </c>
      <c r="O1162">
        <f t="shared" si="261"/>
        <v>0</v>
      </c>
      <c r="P1162">
        <f t="shared" si="262"/>
        <v>3</v>
      </c>
      <c r="Q1162">
        <f t="shared" si="263"/>
        <v>0</v>
      </c>
      <c r="R1162" t="str">
        <f t="shared" si="264"/>
        <v>00000011</v>
      </c>
      <c r="S1162">
        <f t="shared" si="265"/>
        <v>1</v>
      </c>
    </row>
    <row r="1163" spans="1:19" x14ac:dyDescent="0.25">
      <c r="A1163" t="s">
        <v>971</v>
      </c>
      <c r="B1163" s="5" t="str">
        <f>VLOOKUP(I1163,KeyValues!$J$2:$K$1401,2)</f>
        <v>Star Rock</v>
      </c>
      <c r="C1163">
        <f t="shared" si="252"/>
        <v>2500</v>
      </c>
      <c r="D1163">
        <f t="shared" si="253"/>
        <v>125</v>
      </c>
      <c r="E1163">
        <f t="shared" si="254"/>
        <v>15</v>
      </c>
      <c r="F1163" s="7" t="str">
        <f>VLOOKUP(E1163,KeyValues!$A$2:$B988,2)</f>
        <v>Specific Items</v>
      </c>
      <c r="G1163">
        <f t="shared" si="255"/>
        <v>49</v>
      </c>
      <c r="H1163" s="7" t="str">
        <f>VLOOKUP($G1163,KeyValues!$S$2:$T$64,2)</f>
        <v>Jewel</v>
      </c>
      <c r="I1163">
        <f t="shared" si="256"/>
        <v>972</v>
      </c>
      <c r="J1163">
        <f t="shared" si="257"/>
        <v>0</v>
      </c>
      <c r="K1163" s="8">
        <f>IF(OR($E1163=9,$E1163=5),VLOOKUP(J1163,KeyValues!$D$2:$E$562,2),IF(AND($E1163=14,NOT(VLOOKUP(J1163,KeyValues!$D$2:$E$562,2) = 0)),"???",0))</f>
        <v>0</v>
      </c>
      <c r="L1163">
        <f t="shared" si="258"/>
        <v>0</v>
      </c>
      <c r="M1163">
        <f t="shared" si="259"/>
        <v>0</v>
      </c>
      <c r="N1163">
        <f t="shared" si="260"/>
        <v>4</v>
      </c>
      <c r="O1163">
        <f t="shared" si="261"/>
        <v>0</v>
      </c>
      <c r="P1163">
        <f t="shared" si="262"/>
        <v>3</v>
      </c>
      <c r="Q1163">
        <f t="shared" si="263"/>
        <v>0</v>
      </c>
      <c r="R1163" t="str">
        <f t="shared" si="264"/>
        <v>00000011</v>
      </c>
      <c r="S1163">
        <f t="shared" si="265"/>
        <v>1</v>
      </c>
    </row>
    <row r="1164" spans="1:19" x14ac:dyDescent="0.25">
      <c r="A1164" t="s">
        <v>507</v>
      </c>
      <c r="B1164" s="5" t="str">
        <f>VLOOKUP(I1164,KeyValues!$J$2:$K$1401,2)</f>
        <v>White Gem</v>
      </c>
      <c r="C1164">
        <f t="shared" si="252"/>
        <v>5000</v>
      </c>
      <c r="D1164">
        <f t="shared" si="253"/>
        <v>150</v>
      </c>
      <c r="E1164">
        <f t="shared" si="254"/>
        <v>15</v>
      </c>
      <c r="F1164" s="7" t="str">
        <f>VLOOKUP(E1164,KeyValues!$A$2:$B524,2)</f>
        <v>Specific Items</v>
      </c>
      <c r="G1164">
        <f t="shared" si="255"/>
        <v>49</v>
      </c>
      <c r="H1164" s="7" t="str">
        <f>VLOOKUP($G1164,KeyValues!$S$2:$T$64,2)</f>
        <v>Jewel</v>
      </c>
      <c r="I1164">
        <f t="shared" si="256"/>
        <v>508</v>
      </c>
      <c r="J1164">
        <f t="shared" si="257"/>
        <v>0</v>
      </c>
      <c r="K1164" s="8">
        <f>IF(OR($E1164=9,$E1164=5),VLOOKUP(J1164,KeyValues!$D$2:$E$562,2),IF(AND($E1164=14,NOT(VLOOKUP(J1164,KeyValues!$D$2:$E$562,2) = 0)),"???",0))</f>
        <v>0</v>
      </c>
      <c r="L1164">
        <f t="shared" si="258"/>
        <v>0</v>
      </c>
      <c r="M1164">
        <f t="shared" si="259"/>
        <v>0</v>
      </c>
      <c r="N1164">
        <f t="shared" si="260"/>
        <v>5</v>
      </c>
      <c r="O1164">
        <f t="shared" si="261"/>
        <v>0</v>
      </c>
      <c r="P1164">
        <f t="shared" si="262"/>
        <v>3</v>
      </c>
      <c r="Q1164">
        <f t="shared" si="263"/>
        <v>0</v>
      </c>
      <c r="R1164" t="str">
        <f t="shared" si="264"/>
        <v>00000011</v>
      </c>
      <c r="S1164">
        <f t="shared" si="265"/>
        <v>1</v>
      </c>
    </row>
    <row r="1165" spans="1:19" x14ac:dyDescent="0.25">
      <c r="A1165" t="s">
        <v>511</v>
      </c>
      <c r="B1165" s="5" t="str">
        <f>VLOOKUP(I1165,KeyValues!$J$2:$K$1401,2)</f>
        <v>Fiery Gem</v>
      </c>
      <c r="C1165">
        <f t="shared" si="252"/>
        <v>9500</v>
      </c>
      <c r="D1165">
        <f t="shared" si="253"/>
        <v>350</v>
      </c>
      <c r="E1165">
        <f t="shared" si="254"/>
        <v>15</v>
      </c>
      <c r="F1165" s="7" t="str">
        <f>VLOOKUP(E1165,KeyValues!$A$2:$B528,2)</f>
        <v>Specific Items</v>
      </c>
      <c r="G1165">
        <f t="shared" si="255"/>
        <v>49</v>
      </c>
      <c r="H1165" s="7" t="str">
        <f>VLOOKUP($G1165,KeyValues!$S$2:$T$64,2)</f>
        <v>Jewel</v>
      </c>
      <c r="I1165">
        <f t="shared" si="256"/>
        <v>512</v>
      </c>
      <c r="J1165">
        <f t="shared" si="257"/>
        <v>0</v>
      </c>
      <c r="K1165" s="8">
        <f>IF(OR($E1165=9,$E1165=5),VLOOKUP(J1165,KeyValues!$D$2:$E$562,2),IF(AND($E1165=14,NOT(VLOOKUP(J1165,KeyValues!$D$2:$E$562,2) = 0)),"???",0))</f>
        <v>0</v>
      </c>
      <c r="L1165">
        <f t="shared" si="258"/>
        <v>0</v>
      </c>
      <c r="M1165">
        <f t="shared" si="259"/>
        <v>0</v>
      </c>
      <c r="N1165">
        <f t="shared" si="260"/>
        <v>5</v>
      </c>
      <c r="O1165">
        <f t="shared" si="261"/>
        <v>0</v>
      </c>
      <c r="P1165">
        <f t="shared" si="262"/>
        <v>3</v>
      </c>
      <c r="Q1165">
        <f t="shared" si="263"/>
        <v>0</v>
      </c>
      <c r="R1165" t="str">
        <f t="shared" si="264"/>
        <v>00000011</v>
      </c>
      <c r="S1165">
        <f t="shared" si="265"/>
        <v>1</v>
      </c>
    </row>
    <row r="1166" spans="1:19" x14ac:dyDescent="0.25">
      <c r="A1166" t="s">
        <v>515</v>
      </c>
      <c r="B1166" s="5" t="str">
        <f>VLOOKUP(I1166,KeyValues!$J$2:$K$1401,2)</f>
        <v>Aqua Gem</v>
      </c>
      <c r="C1166">
        <f t="shared" si="252"/>
        <v>9500</v>
      </c>
      <c r="D1166">
        <f t="shared" si="253"/>
        <v>350</v>
      </c>
      <c r="E1166">
        <f t="shared" si="254"/>
        <v>15</v>
      </c>
      <c r="F1166" s="7" t="str">
        <f>VLOOKUP(E1166,KeyValues!$A$2:$B532,2)</f>
        <v>Specific Items</v>
      </c>
      <c r="G1166">
        <f t="shared" si="255"/>
        <v>49</v>
      </c>
      <c r="H1166" s="7" t="str">
        <f>VLOOKUP($G1166,KeyValues!$S$2:$T$64,2)</f>
        <v>Jewel</v>
      </c>
      <c r="I1166">
        <f t="shared" si="256"/>
        <v>516</v>
      </c>
      <c r="J1166">
        <f t="shared" si="257"/>
        <v>0</v>
      </c>
      <c r="K1166" s="8">
        <f>IF(OR($E1166=9,$E1166=5),VLOOKUP(J1166,KeyValues!$D$2:$E$562,2),IF(AND($E1166=14,NOT(VLOOKUP(J1166,KeyValues!$D$2:$E$562,2) = 0)),"???",0))</f>
        <v>0</v>
      </c>
      <c r="L1166">
        <f t="shared" si="258"/>
        <v>0</v>
      </c>
      <c r="M1166">
        <f t="shared" si="259"/>
        <v>0</v>
      </c>
      <c r="N1166">
        <f t="shared" si="260"/>
        <v>5</v>
      </c>
      <c r="O1166">
        <f t="shared" si="261"/>
        <v>0</v>
      </c>
      <c r="P1166">
        <f t="shared" si="262"/>
        <v>3</v>
      </c>
      <c r="Q1166">
        <f t="shared" si="263"/>
        <v>0</v>
      </c>
      <c r="R1166" t="str">
        <f t="shared" si="264"/>
        <v>00000011</v>
      </c>
      <c r="S1166">
        <f t="shared" si="265"/>
        <v>1</v>
      </c>
    </row>
    <row r="1167" spans="1:19" x14ac:dyDescent="0.25">
      <c r="A1167" t="s">
        <v>519</v>
      </c>
      <c r="B1167" s="5" t="str">
        <f>VLOOKUP(I1167,KeyValues!$J$2:$K$1401,2)</f>
        <v>Grass Gem</v>
      </c>
      <c r="C1167">
        <f t="shared" si="252"/>
        <v>9500</v>
      </c>
      <c r="D1167">
        <f t="shared" si="253"/>
        <v>350</v>
      </c>
      <c r="E1167">
        <f t="shared" si="254"/>
        <v>15</v>
      </c>
      <c r="F1167" s="7" t="str">
        <f>VLOOKUP(E1167,KeyValues!$A$2:$B536,2)</f>
        <v>Specific Items</v>
      </c>
      <c r="G1167">
        <f t="shared" si="255"/>
        <v>49</v>
      </c>
      <c r="H1167" s="7" t="str">
        <f>VLOOKUP($G1167,KeyValues!$S$2:$T$64,2)</f>
        <v>Jewel</v>
      </c>
      <c r="I1167">
        <f t="shared" si="256"/>
        <v>520</v>
      </c>
      <c r="J1167">
        <f t="shared" si="257"/>
        <v>0</v>
      </c>
      <c r="K1167" s="8">
        <f>IF(OR($E1167=9,$E1167=5),VLOOKUP(J1167,KeyValues!$D$2:$E$562,2),IF(AND($E1167=14,NOT(VLOOKUP(J1167,KeyValues!$D$2:$E$562,2) = 0)),"???",0))</f>
        <v>0</v>
      </c>
      <c r="L1167">
        <f t="shared" si="258"/>
        <v>0</v>
      </c>
      <c r="M1167">
        <f t="shared" si="259"/>
        <v>0</v>
      </c>
      <c r="N1167">
        <f t="shared" si="260"/>
        <v>5</v>
      </c>
      <c r="O1167">
        <f t="shared" si="261"/>
        <v>0</v>
      </c>
      <c r="P1167">
        <f t="shared" si="262"/>
        <v>3</v>
      </c>
      <c r="Q1167">
        <f t="shared" si="263"/>
        <v>0</v>
      </c>
      <c r="R1167" t="str">
        <f t="shared" si="264"/>
        <v>00000011</v>
      </c>
      <c r="S1167">
        <f t="shared" si="265"/>
        <v>1</v>
      </c>
    </row>
    <row r="1168" spans="1:19" x14ac:dyDescent="0.25">
      <c r="A1168" t="s">
        <v>523</v>
      </c>
      <c r="B1168" s="5" t="str">
        <f>VLOOKUP(I1168,KeyValues!$J$2:$K$1401,2)</f>
        <v>Thunder Gem</v>
      </c>
      <c r="C1168">
        <f t="shared" si="252"/>
        <v>9500</v>
      </c>
      <c r="D1168">
        <f t="shared" si="253"/>
        <v>350</v>
      </c>
      <c r="E1168">
        <f t="shared" si="254"/>
        <v>15</v>
      </c>
      <c r="F1168" s="7" t="str">
        <f>VLOOKUP(E1168,KeyValues!$A$2:$B540,2)</f>
        <v>Specific Items</v>
      </c>
      <c r="G1168">
        <f t="shared" si="255"/>
        <v>49</v>
      </c>
      <c r="H1168" s="7" t="str">
        <f>VLOOKUP($G1168,KeyValues!$S$2:$T$64,2)</f>
        <v>Jewel</v>
      </c>
      <c r="I1168">
        <f t="shared" si="256"/>
        <v>524</v>
      </c>
      <c r="J1168">
        <f t="shared" si="257"/>
        <v>0</v>
      </c>
      <c r="K1168" s="8">
        <f>IF(OR($E1168=9,$E1168=5),VLOOKUP(J1168,KeyValues!$D$2:$E$562,2),IF(AND($E1168=14,NOT(VLOOKUP(J1168,KeyValues!$D$2:$E$562,2) = 0)),"???",0))</f>
        <v>0</v>
      </c>
      <c r="L1168">
        <f t="shared" si="258"/>
        <v>0</v>
      </c>
      <c r="M1168">
        <f t="shared" si="259"/>
        <v>0</v>
      </c>
      <c r="N1168">
        <f t="shared" si="260"/>
        <v>5</v>
      </c>
      <c r="O1168">
        <f t="shared" si="261"/>
        <v>0</v>
      </c>
      <c r="P1168">
        <f t="shared" si="262"/>
        <v>3</v>
      </c>
      <c r="Q1168">
        <f t="shared" si="263"/>
        <v>0</v>
      </c>
      <c r="R1168" t="str">
        <f t="shared" si="264"/>
        <v>00000011</v>
      </c>
      <c r="S1168">
        <f t="shared" si="265"/>
        <v>1</v>
      </c>
    </row>
    <row r="1169" spans="1:19" x14ac:dyDescent="0.25">
      <c r="A1169" t="s">
        <v>527</v>
      </c>
      <c r="B1169" s="5" t="str">
        <f>VLOOKUP(I1169,KeyValues!$J$2:$K$1401,2)</f>
        <v>Icy Gem</v>
      </c>
      <c r="C1169">
        <f t="shared" si="252"/>
        <v>9500</v>
      </c>
      <c r="D1169">
        <f t="shared" si="253"/>
        <v>350</v>
      </c>
      <c r="E1169">
        <f t="shared" si="254"/>
        <v>15</v>
      </c>
      <c r="F1169" s="7" t="str">
        <f>VLOOKUP(E1169,KeyValues!$A$2:$B544,2)</f>
        <v>Specific Items</v>
      </c>
      <c r="G1169">
        <f t="shared" si="255"/>
        <v>49</v>
      </c>
      <c r="H1169" s="7" t="str">
        <f>VLOOKUP($G1169,KeyValues!$S$2:$T$64,2)</f>
        <v>Jewel</v>
      </c>
      <c r="I1169">
        <f t="shared" si="256"/>
        <v>528</v>
      </c>
      <c r="J1169">
        <f t="shared" si="257"/>
        <v>0</v>
      </c>
      <c r="K1169" s="8">
        <f>IF(OR($E1169=9,$E1169=5),VLOOKUP(J1169,KeyValues!$D$2:$E$562,2),IF(AND($E1169=14,NOT(VLOOKUP(J1169,KeyValues!$D$2:$E$562,2) = 0)),"???",0))</f>
        <v>0</v>
      </c>
      <c r="L1169">
        <f t="shared" si="258"/>
        <v>0</v>
      </c>
      <c r="M1169">
        <f t="shared" si="259"/>
        <v>0</v>
      </c>
      <c r="N1169">
        <f t="shared" si="260"/>
        <v>5</v>
      </c>
      <c r="O1169">
        <f t="shared" si="261"/>
        <v>0</v>
      </c>
      <c r="P1169">
        <f t="shared" si="262"/>
        <v>3</v>
      </c>
      <c r="Q1169">
        <f t="shared" si="263"/>
        <v>0</v>
      </c>
      <c r="R1169" t="str">
        <f t="shared" si="264"/>
        <v>00000011</v>
      </c>
      <c r="S1169">
        <f t="shared" si="265"/>
        <v>1</v>
      </c>
    </row>
    <row r="1170" spans="1:19" x14ac:dyDescent="0.25">
      <c r="A1170" t="s">
        <v>531</v>
      </c>
      <c r="B1170" s="5" t="str">
        <f>VLOOKUP(I1170,KeyValues!$J$2:$K$1401,2)</f>
        <v>Fight Gem</v>
      </c>
      <c r="C1170">
        <f t="shared" si="252"/>
        <v>9500</v>
      </c>
      <c r="D1170">
        <f t="shared" si="253"/>
        <v>350</v>
      </c>
      <c r="E1170">
        <f t="shared" si="254"/>
        <v>15</v>
      </c>
      <c r="F1170" s="7" t="str">
        <f>VLOOKUP(E1170,KeyValues!$A$2:$B548,2)</f>
        <v>Specific Items</v>
      </c>
      <c r="G1170">
        <f t="shared" si="255"/>
        <v>49</v>
      </c>
      <c r="H1170" s="7" t="str">
        <f>VLOOKUP($G1170,KeyValues!$S$2:$T$64,2)</f>
        <v>Jewel</v>
      </c>
      <c r="I1170">
        <f t="shared" si="256"/>
        <v>532</v>
      </c>
      <c r="J1170">
        <f t="shared" si="257"/>
        <v>0</v>
      </c>
      <c r="K1170" s="8">
        <f>IF(OR($E1170=9,$E1170=5),VLOOKUP(J1170,KeyValues!$D$2:$E$562,2),IF(AND($E1170=14,NOT(VLOOKUP(J1170,KeyValues!$D$2:$E$562,2) = 0)),"???",0))</f>
        <v>0</v>
      </c>
      <c r="L1170">
        <f t="shared" si="258"/>
        <v>0</v>
      </c>
      <c r="M1170">
        <f t="shared" si="259"/>
        <v>0</v>
      </c>
      <c r="N1170">
        <f t="shared" si="260"/>
        <v>5</v>
      </c>
      <c r="O1170">
        <f t="shared" si="261"/>
        <v>0</v>
      </c>
      <c r="P1170">
        <f t="shared" si="262"/>
        <v>3</v>
      </c>
      <c r="Q1170">
        <f t="shared" si="263"/>
        <v>0</v>
      </c>
      <c r="R1170" t="str">
        <f t="shared" si="264"/>
        <v>00000011</v>
      </c>
      <c r="S1170">
        <f t="shared" si="265"/>
        <v>1</v>
      </c>
    </row>
    <row r="1171" spans="1:19" x14ac:dyDescent="0.25">
      <c r="A1171" t="s">
        <v>535</v>
      </c>
      <c r="B1171" s="5" t="str">
        <f>VLOOKUP(I1171,KeyValues!$J$2:$K$1401,2)</f>
        <v>Poison Gem</v>
      </c>
      <c r="C1171">
        <f t="shared" si="252"/>
        <v>9500</v>
      </c>
      <c r="D1171">
        <f t="shared" si="253"/>
        <v>350</v>
      </c>
      <c r="E1171">
        <f t="shared" si="254"/>
        <v>15</v>
      </c>
      <c r="F1171" s="7" t="str">
        <f>VLOOKUP(E1171,KeyValues!$A$2:$B552,2)</f>
        <v>Specific Items</v>
      </c>
      <c r="G1171">
        <f t="shared" si="255"/>
        <v>49</v>
      </c>
      <c r="H1171" s="7" t="str">
        <f>VLOOKUP($G1171,KeyValues!$S$2:$T$64,2)</f>
        <v>Jewel</v>
      </c>
      <c r="I1171">
        <f t="shared" si="256"/>
        <v>536</v>
      </c>
      <c r="J1171">
        <f t="shared" si="257"/>
        <v>0</v>
      </c>
      <c r="K1171" s="8">
        <f>IF(OR($E1171=9,$E1171=5),VLOOKUP(J1171,KeyValues!$D$2:$E$562,2),IF(AND($E1171=14,NOT(VLOOKUP(J1171,KeyValues!$D$2:$E$562,2) = 0)),"???",0))</f>
        <v>0</v>
      </c>
      <c r="L1171">
        <f t="shared" si="258"/>
        <v>0</v>
      </c>
      <c r="M1171">
        <f t="shared" si="259"/>
        <v>0</v>
      </c>
      <c r="N1171">
        <f t="shared" si="260"/>
        <v>5</v>
      </c>
      <c r="O1171">
        <f t="shared" si="261"/>
        <v>0</v>
      </c>
      <c r="P1171">
        <f t="shared" si="262"/>
        <v>3</v>
      </c>
      <c r="Q1171">
        <f t="shared" si="263"/>
        <v>0</v>
      </c>
      <c r="R1171" t="str">
        <f t="shared" si="264"/>
        <v>00000011</v>
      </c>
      <c r="S1171">
        <f t="shared" si="265"/>
        <v>1</v>
      </c>
    </row>
    <row r="1172" spans="1:19" x14ac:dyDescent="0.25">
      <c r="A1172" t="s">
        <v>539</v>
      </c>
      <c r="B1172" s="5" t="str">
        <f>VLOOKUP(I1172,KeyValues!$J$2:$K$1401,2)</f>
        <v>Earth Gem</v>
      </c>
      <c r="C1172">
        <f t="shared" si="252"/>
        <v>9500</v>
      </c>
      <c r="D1172">
        <f t="shared" si="253"/>
        <v>350</v>
      </c>
      <c r="E1172">
        <f t="shared" si="254"/>
        <v>15</v>
      </c>
      <c r="F1172" s="7" t="str">
        <f>VLOOKUP(E1172,KeyValues!$A$2:$B556,2)</f>
        <v>Specific Items</v>
      </c>
      <c r="G1172">
        <f t="shared" si="255"/>
        <v>49</v>
      </c>
      <c r="H1172" s="7" t="str">
        <f>VLOOKUP($G1172,KeyValues!$S$2:$T$64,2)</f>
        <v>Jewel</v>
      </c>
      <c r="I1172">
        <f t="shared" si="256"/>
        <v>540</v>
      </c>
      <c r="J1172">
        <f t="shared" si="257"/>
        <v>0</v>
      </c>
      <c r="K1172" s="8">
        <f>IF(OR($E1172=9,$E1172=5),VLOOKUP(J1172,KeyValues!$D$2:$E$562,2),IF(AND($E1172=14,NOT(VLOOKUP(J1172,KeyValues!$D$2:$E$562,2) = 0)),"???",0))</f>
        <v>0</v>
      </c>
      <c r="L1172">
        <f t="shared" si="258"/>
        <v>0</v>
      </c>
      <c r="M1172">
        <f t="shared" si="259"/>
        <v>0</v>
      </c>
      <c r="N1172">
        <f t="shared" si="260"/>
        <v>5</v>
      </c>
      <c r="O1172">
        <f t="shared" si="261"/>
        <v>0</v>
      </c>
      <c r="P1172">
        <f t="shared" si="262"/>
        <v>3</v>
      </c>
      <c r="Q1172">
        <f t="shared" si="263"/>
        <v>0</v>
      </c>
      <c r="R1172" t="str">
        <f t="shared" si="264"/>
        <v>00000011</v>
      </c>
      <c r="S1172">
        <f t="shared" si="265"/>
        <v>1</v>
      </c>
    </row>
    <row r="1173" spans="1:19" x14ac:dyDescent="0.25">
      <c r="A1173" t="s">
        <v>543</v>
      </c>
      <c r="B1173" s="5" t="str">
        <f>VLOOKUP(I1173,KeyValues!$J$2:$K$1401,2)</f>
        <v>Sky Gem</v>
      </c>
      <c r="C1173">
        <f t="shared" si="252"/>
        <v>9500</v>
      </c>
      <c r="D1173">
        <f t="shared" si="253"/>
        <v>350</v>
      </c>
      <c r="E1173">
        <f t="shared" si="254"/>
        <v>15</v>
      </c>
      <c r="F1173" s="7" t="str">
        <f>VLOOKUP(E1173,KeyValues!$A$2:$B560,2)</f>
        <v>Specific Items</v>
      </c>
      <c r="G1173">
        <f t="shared" si="255"/>
        <v>49</v>
      </c>
      <c r="H1173" s="7" t="str">
        <f>VLOOKUP($G1173,KeyValues!$S$2:$T$64,2)</f>
        <v>Jewel</v>
      </c>
      <c r="I1173">
        <f t="shared" si="256"/>
        <v>544</v>
      </c>
      <c r="J1173">
        <f t="shared" si="257"/>
        <v>0</v>
      </c>
      <c r="K1173" s="8">
        <f>IF(OR($E1173=9,$E1173=5),VLOOKUP(J1173,KeyValues!$D$2:$E$562,2),IF(AND($E1173=14,NOT(VLOOKUP(J1173,KeyValues!$D$2:$E$562,2) = 0)),"???",0))</f>
        <v>0</v>
      </c>
      <c r="L1173">
        <f t="shared" si="258"/>
        <v>0</v>
      </c>
      <c r="M1173">
        <f t="shared" si="259"/>
        <v>0</v>
      </c>
      <c r="N1173">
        <f t="shared" si="260"/>
        <v>5</v>
      </c>
      <c r="O1173">
        <f t="shared" si="261"/>
        <v>0</v>
      </c>
      <c r="P1173">
        <f t="shared" si="262"/>
        <v>3</v>
      </c>
      <c r="Q1173">
        <f t="shared" si="263"/>
        <v>0</v>
      </c>
      <c r="R1173" t="str">
        <f t="shared" si="264"/>
        <v>00000011</v>
      </c>
      <c r="S1173">
        <f t="shared" si="265"/>
        <v>1</v>
      </c>
    </row>
    <row r="1174" spans="1:19" x14ac:dyDescent="0.25">
      <c r="A1174" t="s">
        <v>547</v>
      </c>
      <c r="B1174" s="5" t="str">
        <f>VLOOKUP(I1174,KeyValues!$J$2:$K$1401,2)</f>
        <v>Psyche Gem</v>
      </c>
      <c r="C1174">
        <f t="shared" si="252"/>
        <v>9500</v>
      </c>
      <c r="D1174">
        <f t="shared" si="253"/>
        <v>350</v>
      </c>
      <c r="E1174">
        <f t="shared" si="254"/>
        <v>15</v>
      </c>
      <c r="F1174" s="7" t="str">
        <f>VLOOKUP(E1174,KeyValues!$A$2:$B564,2)</f>
        <v>Specific Items</v>
      </c>
      <c r="G1174">
        <f t="shared" si="255"/>
        <v>49</v>
      </c>
      <c r="H1174" s="7" t="str">
        <f>VLOOKUP($G1174,KeyValues!$S$2:$T$64,2)</f>
        <v>Jewel</v>
      </c>
      <c r="I1174">
        <f t="shared" si="256"/>
        <v>548</v>
      </c>
      <c r="J1174">
        <f t="shared" si="257"/>
        <v>0</v>
      </c>
      <c r="K1174" s="8">
        <f>IF(OR($E1174=9,$E1174=5),VLOOKUP(J1174,KeyValues!$D$2:$E$562,2),IF(AND($E1174=14,NOT(VLOOKUP(J1174,KeyValues!$D$2:$E$562,2) = 0)),"???",0))</f>
        <v>0</v>
      </c>
      <c r="L1174">
        <f t="shared" si="258"/>
        <v>0</v>
      </c>
      <c r="M1174">
        <f t="shared" si="259"/>
        <v>0</v>
      </c>
      <c r="N1174">
        <f t="shared" si="260"/>
        <v>5</v>
      </c>
      <c r="O1174">
        <f t="shared" si="261"/>
        <v>0</v>
      </c>
      <c r="P1174">
        <f t="shared" si="262"/>
        <v>3</v>
      </c>
      <c r="Q1174">
        <f t="shared" si="263"/>
        <v>0</v>
      </c>
      <c r="R1174" t="str">
        <f t="shared" si="264"/>
        <v>00000011</v>
      </c>
      <c r="S1174">
        <f t="shared" si="265"/>
        <v>1</v>
      </c>
    </row>
    <row r="1175" spans="1:19" x14ac:dyDescent="0.25">
      <c r="A1175" t="s">
        <v>551</v>
      </c>
      <c r="B1175" s="5" t="str">
        <f>VLOOKUP(I1175,KeyValues!$J$2:$K$1401,2)</f>
        <v>Guard Gem</v>
      </c>
      <c r="C1175">
        <f t="shared" si="252"/>
        <v>9500</v>
      </c>
      <c r="D1175">
        <f t="shared" si="253"/>
        <v>350</v>
      </c>
      <c r="E1175">
        <f t="shared" si="254"/>
        <v>15</v>
      </c>
      <c r="F1175" s="7" t="str">
        <f>VLOOKUP(E1175,KeyValues!$A$2:$B568,2)</f>
        <v>Specific Items</v>
      </c>
      <c r="G1175">
        <f t="shared" si="255"/>
        <v>49</v>
      </c>
      <c r="H1175" s="7" t="str">
        <f>VLOOKUP($G1175,KeyValues!$S$2:$T$64,2)</f>
        <v>Jewel</v>
      </c>
      <c r="I1175">
        <f t="shared" si="256"/>
        <v>552</v>
      </c>
      <c r="J1175">
        <f t="shared" si="257"/>
        <v>0</v>
      </c>
      <c r="K1175" s="8">
        <f>IF(OR($E1175=9,$E1175=5),VLOOKUP(J1175,KeyValues!$D$2:$E$562,2),IF(AND($E1175=14,NOT(VLOOKUP(J1175,KeyValues!$D$2:$E$562,2) = 0)),"???",0))</f>
        <v>0</v>
      </c>
      <c r="L1175">
        <f t="shared" si="258"/>
        <v>0</v>
      </c>
      <c r="M1175">
        <f t="shared" si="259"/>
        <v>0</v>
      </c>
      <c r="N1175">
        <f t="shared" si="260"/>
        <v>5</v>
      </c>
      <c r="O1175">
        <f t="shared" si="261"/>
        <v>0</v>
      </c>
      <c r="P1175">
        <f t="shared" si="262"/>
        <v>3</v>
      </c>
      <c r="Q1175">
        <f t="shared" si="263"/>
        <v>0</v>
      </c>
      <c r="R1175" t="str">
        <f t="shared" si="264"/>
        <v>00000011</v>
      </c>
      <c r="S1175">
        <f t="shared" si="265"/>
        <v>1</v>
      </c>
    </row>
    <row r="1176" spans="1:19" x14ac:dyDescent="0.25">
      <c r="A1176" t="s">
        <v>555</v>
      </c>
      <c r="B1176" s="5" t="str">
        <f>VLOOKUP(I1176,KeyValues!$J$2:$K$1401,2)</f>
        <v>Stone Gem</v>
      </c>
      <c r="C1176">
        <f t="shared" si="252"/>
        <v>9500</v>
      </c>
      <c r="D1176">
        <f t="shared" si="253"/>
        <v>350</v>
      </c>
      <c r="E1176">
        <f t="shared" si="254"/>
        <v>15</v>
      </c>
      <c r="F1176" s="7" t="str">
        <f>VLOOKUP(E1176,KeyValues!$A$2:$B572,2)</f>
        <v>Specific Items</v>
      </c>
      <c r="G1176">
        <f t="shared" si="255"/>
        <v>49</v>
      </c>
      <c r="H1176" s="7" t="str">
        <f>VLOOKUP($G1176,KeyValues!$S$2:$T$64,2)</f>
        <v>Jewel</v>
      </c>
      <c r="I1176">
        <f t="shared" si="256"/>
        <v>556</v>
      </c>
      <c r="J1176">
        <f t="shared" si="257"/>
        <v>0</v>
      </c>
      <c r="K1176" s="8">
        <f>IF(OR($E1176=9,$E1176=5),VLOOKUP(J1176,KeyValues!$D$2:$E$562,2),IF(AND($E1176=14,NOT(VLOOKUP(J1176,KeyValues!$D$2:$E$562,2) = 0)),"???",0))</f>
        <v>0</v>
      </c>
      <c r="L1176">
        <f t="shared" si="258"/>
        <v>0</v>
      </c>
      <c r="M1176">
        <f t="shared" si="259"/>
        <v>0</v>
      </c>
      <c r="N1176">
        <f t="shared" si="260"/>
        <v>5</v>
      </c>
      <c r="O1176">
        <f t="shared" si="261"/>
        <v>0</v>
      </c>
      <c r="P1176">
        <f t="shared" si="262"/>
        <v>3</v>
      </c>
      <c r="Q1176">
        <f t="shared" si="263"/>
        <v>0</v>
      </c>
      <c r="R1176" t="str">
        <f t="shared" si="264"/>
        <v>00000011</v>
      </c>
      <c r="S1176">
        <f t="shared" si="265"/>
        <v>1</v>
      </c>
    </row>
    <row r="1177" spans="1:19" x14ac:dyDescent="0.25">
      <c r="A1177" t="s">
        <v>559</v>
      </c>
      <c r="B1177" s="5" t="str">
        <f>VLOOKUP(I1177,KeyValues!$J$2:$K$1401,2)</f>
        <v>Shadow Gem</v>
      </c>
      <c r="C1177">
        <f t="shared" si="252"/>
        <v>9500</v>
      </c>
      <c r="D1177">
        <f t="shared" si="253"/>
        <v>350</v>
      </c>
      <c r="E1177">
        <f t="shared" si="254"/>
        <v>15</v>
      </c>
      <c r="F1177" s="7" t="str">
        <f>VLOOKUP(E1177,KeyValues!$A$2:$B576,2)</f>
        <v>Specific Items</v>
      </c>
      <c r="G1177">
        <f t="shared" si="255"/>
        <v>49</v>
      </c>
      <c r="H1177" s="7" t="str">
        <f>VLOOKUP($G1177,KeyValues!$S$2:$T$64,2)</f>
        <v>Jewel</v>
      </c>
      <c r="I1177">
        <f t="shared" si="256"/>
        <v>560</v>
      </c>
      <c r="J1177">
        <f t="shared" si="257"/>
        <v>0</v>
      </c>
      <c r="K1177" s="8">
        <f>IF(OR($E1177=9,$E1177=5),VLOOKUP(J1177,KeyValues!$D$2:$E$562,2),IF(AND($E1177=14,NOT(VLOOKUP(J1177,KeyValues!$D$2:$E$562,2) = 0)),"???",0))</f>
        <v>0</v>
      </c>
      <c r="L1177">
        <f t="shared" si="258"/>
        <v>0</v>
      </c>
      <c r="M1177">
        <f t="shared" si="259"/>
        <v>0</v>
      </c>
      <c r="N1177">
        <f t="shared" si="260"/>
        <v>5</v>
      </c>
      <c r="O1177">
        <f t="shared" si="261"/>
        <v>0</v>
      </c>
      <c r="P1177">
        <f t="shared" si="262"/>
        <v>3</v>
      </c>
      <c r="Q1177">
        <f t="shared" si="263"/>
        <v>0</v>
      </c>
      <c r="R1177" t="str">
        <f t="shared" si="264"/>
        <v>00000011</v>
      </c>
      <c r="S1177">
        <f t="shared" si="265"/>
        <v>1</v>
      </c>
    </row>
    <row r="1178" spans="1:19" x14ac:dyDescent="0.25">
      <c r="A1178" t="s">
        <v>563</v>
      </c>
      <c r="B1178" s="5" t="str">
        <f>VLOOKUP(I1178,KeyValues!$J$2:$K$1401,2)</f>
        <v>Dragon Gem</v>
      </c>
      <c r="C1178">
        <f t="shared" si="252"/>
        <v>9500</v>
      </c>
      <c r="D1178">
        <f t="shared" si="253"/>
        <v>350</v>
      </c>
      <c r="E1178">
        <f t="shared" si="254"/>
        <v>15</v>
      </c>
      <c r="F1178" s="7" t="str">
        <f>VLOOKUP(E1178,KeyValues!$A$2:$B580,2)</f>
        <v>Specific Items</v>
      </c>
      <c r="G1178">
        <f t="shared" si="255"/>
        <v>49</v>
      </c>
      <c r="H1178" s="7" t="str">
        <f>VLOOKUP($G1178,KeyValues!$S$2:$T$64,2)</f>
        <v>Jewel</v>
      </c>
      <c r="I1178">
        <f t="shared" si="256"/>
        <v>564</v>
      </c>
      <c r="J1178">
        <f t="shared" si="257"/>
        <v>0</v>
      </c>
      <c r="K1178" s="8">
        <f>IF(OR($E1178=9,$E1178=5),VLOOKUP(J1178,KeyValues!$D$2:$E$562,2),IF(AND($E1178=14,NOT(VLOOKUP(J1178,KeyValues!$D$2:$E$562,2) = 0)),"???",0))</f>
        <v>0</v>
      </c>
      <c r="L1178">
        <f t="shared" si="258"/>
        <v>0</v>
      </c>
      <c r="M1178">
        <f t="shared" si="259"/>
        <v>0</v>
      </c>
      <c r="N1178">
        <f t="shared" si="260"/>
        <v>5</v>
      </c>
      <c r="O1178">
        <f t="shared" si="261"/>
        <v>0</v>
      </c>
      <c r="P1178">
        <f t="shared" si="262"/>
        <v>3</v>
      </c>
      <c r="Q1178">
        <f t="shared" si="263"/>
        <v>0</v>
      </c>
      <c r="R1178" t="str">
        <f t="shared" si="264"/>
        <v>00000011</v>
      </c>
      <c r="S1178">
        <f t="shared" si="265"/>
        <v>1</v>
      </c>
    </row>
    <row r="1179" spans="1:19" x14ac:dyDescent="0.25">
      <c r="A1179" t="s">
        <v>567</v>
      </c>
      <c r="B1179" s="5" t="str">
        <f>VLOOKUP(I1179,KeyValues!$J$2:$K$1401,2)</f>
        <v>Dark Gem</v>
      </c>
      <c r="C1179">
        <f t="shared" si="252"/>
        <v>9500</v>
      </c>
      <c r="D1179">
        <f t="shared" si="253"/>
        <v>350</v>
      </c>
      <c r="E1179">
        <f t="shared" si="254"/>
        <v>15</v>
      </c>
      <c r="F1179" s="7" t="str">
        <f>VLOOKUP(E1179,KeyValues!$A$2:$B584,2)</f>
        <v>Specific Items</v>
      </c>
      <c r="G1179">
        <f t="shared" si="255"/>
        <v>49</v>
      </c>
      <c r="H1179" s="7" t="str">
        <f>VLOOKUP($G1179,KeyValues!$S$2:$T$64,2)</f>
        <v>Jewel</v>
      </c>
      <c r="I1179">
        <f t="shared" si="256"/>
        <v>568</v>
      </c>
      <c r="J1179">
        <f t="shared" si="257"/>
        <v>0</v>
      </c>
      <c r="K1179" s="8">
        <f>IF(OR($E1179=9,$E1179=5),VLOOKUP(J1179,KeyValues!$D$2:$E$562,2),IF(AND($E1179=14,NOT(VLOOKUP(J1179,KeyValues!$D$2:$E$562,2) = 0)),"???",0))</f>
        <v>0</v>
      </c>
      <c r="L1179">
        <f t="shared" si="258"/>
        <v>0</v>
      </c>
      <c r="M1179">
        <f t="shared" si="259"/>
        <v>0</v>
      </c>
      <c r="N1179">
        <f t="shared" si="260"/>
        <v>5</v>
      </c>
      <c r="O1179">
        <f t="shared" si="261"/>
        <v>0</v>
      </c>
      <c r="P1179">
        <f t="shared" si="262"/>
        <v>3</v>
      </c>
      <c r="Q1179">
        <f t="shared" si="263"/>
        <v>0</v>
      </c>
      <c r="R1179" t="str">
        <f t="shared" si="264"/>
        <v>00000011</v>
      </c>
      <c r="S1179">
        <f t="shared" si="265"/>
        <v>1</v>
      </c>
    </row>
    <row r="1180" spans="1:19" x14ac:dyDescent="0.25">
      <c r="A1180" t="s">
        <v>571</v>
      </c>
      <c r="B1180" s="5" t="str">
        <f>VLOOKUP(I1180,KeyValues!$J$2:$K$1401,2)</f>
        <v>Metal Gem</v>
      </c>
      <c r="C1180">
        <f t="shared" si="252"/>
        <v>9500</v>
      </c>
      <c r="D1180">
        <f t="shared" si="253"/>
        <v>350</v>
      </c>
      <c r="E1180">
        <f t="shared" si="254"/>
        <v>15</v>
      </c>
      <c r="F1180" s="7" t="str">
        <f>VLOOKUP(E1180,KeyValues!$A$2:$B588,2)</f>
        <v>Specific Items</v>
      </c>
      <c r="G1180">
        <f t="shared" si="255"/>
        <v>49</v>
      </c>
      <c r="H1180" s="7" t="str">
        <f>VLOOKUP($G1180,KeyValues!$S$2:$T$64,2)</f>
        <v>Jewel</v>
      </c>
      <c r="I1180">
        <f t="shared" si="256"/>
        <v>572</v>
      </c>
      <c r="J1180">
        <f t="shared" si="257"/>
        <v>0</v>
      </c>
      <c r="K1180" s="8">
        <f>IF(OR($E1180=9,$E1180=5),VLOOKUP(J1180,KeyValues!$D$2:$E$562,2),IF(AND($E1180=14,NOT(VLOOKUP(J1180,KeyValues!$D$2:$E$562,2) = 0)),"???",0))</f>
        <v>0</v>
      </c>
      <c r="L1180">
        <f t="shared" si="258"/>
        <v>0</v>
      </c>
      <c r="M1180">
        <f t="shared" si="259"/>
        <v>0</v>
      </c>
      <c r="N1180">
        <f t="shared" si="260"/>
        <v>5</v>
      </c>
      <c r="O1180">
        <f t="shared" si="261"/>
        <v>0</v>
      </c>
      <c r="P1180">
        <f t="shared" si="262"/>
        <v>3</v>
      </c>
      <c r="Q1180">
        <f t="shared" si="263"/>
        <v>0</v>
      </c>
      <c r="R1180" t="str">
        <f t="shared" si="264"/>
        <v>00000011</v>
      </c>
      <c r="S1180">
        <f t="shared" si="265"/>
        <v>1</v>
      </c>
    </row>
    <row r="1181" spans="1:19" x14ac:dyDescent="0.25">
      <c r="A1181" t="s">
        <v>463</v>
      </c>
      <c r="B1181" s="5" t="str">
        <f>VLOOKUP(I1181,KeyValues!$J$2:$K$1401,2)</f>
        <v>Blue Jewel</v>
      </c>
      <c r="C1181">
        <f t="shared" si="252"/>
        <v>2000</v>
      </c>
      <c r="D1181">
        <f t="shared" si="253"/>
        <v>100</v>
      </c>
      <c r="E1181">
        <f t="shared" si="254"/>
        <v>15</v>
      </c>
      <c r="F1181" s="7" t="str">
        <f>VLOOKUP(E1181,KeyValues!$A$2:$B480,2)</f>
        <v>Specific Items</v>
      </c>
      <c r="G1181">
        <f t="shared" si="255"/>
        <v>49</v>
      </c>
      <c r="H1181" s="7" t="str">
        <f>VLOOKUP($G1181,KeyValues!$S$2:$T$64,2)</f>
        <v>Jewel</v>
      </c>
      <c r="I1181">
        <f t="shared" si="256"/>
        <v>464</v>
      </c>
      <c r="J1181">
        <f t="shared" si="257"/>
        <v>0</v>
      </c>
      <c r="K1181" s="8">
        <f>IF(OR($E1181=9,$E1181=5),VLOOKUP(J1181,KeyValues!$D$2:$E$562,2),IF(AND($E1181=14,NOT(VLOOKUP(J1181,KeyValues!$D$2:$E$562,2) = 0)),"???",0))</f>
        <v>0</v>
      </c>
      <c r="L1181">
        <f t="shared" si="258"/>
        <v>0</v>
      </c>
      <c r="M1181">
        <f t="shared" si="259"/>
        <v>0</v>
      </c>
      <c r="N1181">
        <f t="shared" si="260"/>
        <v>6</v>
      </c>
      <c r="O1181">
        <f t="shared" si="261"/>
        <v>0</v>
      </c>
      <c r="P1181">
        <f t="shared" si="262"/>
        <v>3</v>
      </c>
      <c r="Q1181">
        <f t="shared" si="263"/>
        <v>0</v>
      </c>
      <c r="R1181" t="str">
        <f t="shared" si="264"/>
        <v>00000011</v>
      </c>
      <c r="S1181">
        <f t="shared" si="265"/>
        <v>1</v>
      </c>
    </row>
    <row r="1182" spans="1:19" x14ac:dyDescent="0.25">
      <c r="A1182" t="s">
        <v>470</v>
      </c>
      <c r="B1182" s="5" t="str">
        <f>VLOOKUP(I1182,KeyValues!$J$2:$K$1401,2)</f>
        <v>Marine Cache</v>
      </c>
      <c r="C1182">
        <f t="shared" si="252"/>
        <v>2000</v>
      </c>
      <c r="D1182">
        <f t="shared" si="253"/>
        <v>100</v>
      </c>
      <c r="E1182">
        <f t="shared" si="254"/>
        <v>15</v>
      </c>
      <c r="F1182" s="7" t="str">
        <f>VLOOKUP(E1182,KeyValues!$A$2:$B487,2)</f>
        <v>Specific Items</v>
      </c>
      <c r="G1182">
        <f t="shared" si="255"/>
        <v>49</v>
      </c>
      <c r="H1182" s="7" t="str">
        <f>VLOOKUP($G1182,KeyValues!$S$2:$T$64,2)</f>
        <v>Jewel</v>
      </c>
      <c r="I1182">
        <f t="shared" si="256"/>
        <v>471</v>
      </c>
      <c r="J1182">
        <f t="shared" si="257"/>
        <v>0</v>
      </c>
      <c r="K1182" s="8">
        <f>IF(OR($E1182=9,$E1182=5),VLOOKUP(J1182,KeyValues!$D$2:$E$562,2),IF(AND($E1182=14,NOT(VLOOKUP(J1182,KeyValues!$D$2:$E$562,2) = 0)),"???",0))</f>
        <v>0</v>
      </c>
      <c r="L1182">
        <f t="shared" si="258"/>
        <v>0</v>
      </c>
      <c r="M1182">
        <f t="shared" si="259"/>
        <v>0</v>
      </c>
      <c r="N1182">
        <f t="shared" si="260"/>
        <v>6</v>
      </c>
      <c r="O1182">
        <f t="shared" si="261"/>
        <v>0</v>
      </c>
      <c r="P1182">
        <f t="shared" si="262"/>
        <v>3</v>
      </c>
      <c r="Q1182">
        <f t="shared" si="263"/>
        <v>0</v>
      </c>
      <c r="R1182" t="str">
        <f t="shared" si="264"/>
        <v>00000011</v>
      </c>
      <c r="S1182">
        <f t="shared" si="265"/>
        <v>1</v>
      </c>
    </row>
    <row r="1183" spans="1:19" x14ac:dyDescent="0.25">
      <c r="A1183" t="s">
        <v>575</v>
      </c>
      <c r="B1183" s="5" t="str">
        <f>VLOOKUP(I1183,KeyValues!$J$2:$K$1401,2)</f>
        <v>Grass-Guard</v>
      </c>
      <c r="C1183">
        <f t="shared" si="252"/>
        <v>2500</v>
      </c>
      <c r="D1183">
        <f t="shared" si="253"/>
        <v>125</v>
      </c>
      <c r="E1183">
        <f t="shared" si="254"/>
        <v>15</v>
      </c>
      <c r="F1183" s="7" t="str">
        <f>VLOOKUP(E1183,KeyValues!$A$2:$B592,2)</f>
        <v>Specific Items</v>
      </c>
      <c r="G1183">
        <f t="shared" si="255"/>
        <v>49</v>
      </c>
      <c r="H1183" s="7" t="str">
        <f>VLOOKUP($G1183,KeyValues!$S$2:$T$64,2)</f>
        <v>Jewel</v>
      </c>
      <c r="I1183">
        <f t="shared" si="256"/>
        <v>576</v>
      </c>
      <c r="J1183">
        <f t="shared" si="257"/>
        <v>0</v>
      </c>
      <c r="K1183" s="8">
        <f>IF(OR($E1183=9,$E1183=5),VLOOKUP(J1183,KeyValues!$D$2:$E$562,2),IF(AND($E1183=14,NOT(VLOOKUP(J1183,KeyValues!$D$2:$E$562,2) = 0)),"???",0))</f>
        <v>0</v>
      </c>
      <c r="L1183">
        <f t="shared" si="258"/>
        <v>0</v>
      </c>
      <c r="M1183">
        <f t="shared" si="259"/>
        <v>0</v>
      </c>
      <c r="N1183">
        <f t="shared" si="260"/>
        <v>6</v>
      </c>
      <c r="O1183">
        <f t="shared" si="261"/>
        <v>0</v>
      </c>
      <c r="P1183">
        <f t="shared" si="262"/>
        <v>3</v>
      </c>
      <c r="Q1183">
        <f t="shared" si="263"/>
        <v>0</v>
      </c>
      <c r="R1183" t="str">
        <f t="shared" si="264"/>
        <v>00000011</v>
      </c>
      <c r="S1183">
        <f t="shared" si="265"/>
        <v>1</v>
      </c>
    </row>
    <row r="1184" spans="1:19" x14ac:dyDescent="0.25">
      <c r="A1184" t="s">
        <v>599</v>
      </c>
      <c r="B1184" s="5" t="str">
        <f>VLOOKUP(I1184,KeyValues!$J$2:$K$1401,2)</f>
        <v>Water-Guard</v>
      </c>
      <c r="C1184">
        <f t="shared" si="252"/>
        <v>2500</v>
      </c>
      <c r="D1184">
        <f t="shared" si="253"/>
        <v>125</v>
      </c>
      <c r="E1184">
        <f t="shared" si="254"/>
        <v>15</v>
      </c>
      <c r="F1184" s="7" t="str">
        <f>VLOOKUP(E1184,KeyValues!$A$2:$B616,2)</f>
        <v>Specific Items</v>
      </c>
      <c r="G1184">
        <f t="shared" si="255"/>
        <v>49</v>
      </c>
      <c r="H1184" s="7" t="str">
        <f>VLOOKUP($G1184,KeyValues!$S$2:$T$64,2)</f>
        <v>Jewel</v>
      </c>
      <c r="I1184">
        <f t="shared" si="256"/>
        <v>600</v>
      </c>
      <c r="J1184">
        <f t="shared" si="257"/>
        <v>0</v>
      </c>
      <c r="K1184" s="8">
        <f>IF(OR($E1184=9,$E1184=5),VLOOKUP(J1184,KeyValues!$D$2:$E$562,2),IF(AND($E1184=14,NOT(VLOOKUP(J1184,KeyValues!$D$2:$E$562,2) = 0)),"???",0))</f>
        <v>0</v>
      </c>
      <c r="L1184">
        <f t="shared" si="258"/>
        <v>0</v>
      </c>
      <c r="M1184">
        <f t="shared" si="259"/>
        <v>0</v>
      </c>
      <c r="N1184">
        <f t="shared" si="260"/>
        <v>6</v>
      </c>
      <c r="O1184">
        <f t="shared" si="261"/>
        <v>0</v>
      </c>
      <c r="P1184">
        <f t="shared" si="262"/>
        <v>3</v>
      </c>
      <c r="Q1184">
        <f t="shared" si="263"/>
        <v>0</v>
      </c>
      <c r="R1184" t="str">
        <f t="shared" si="264"/>
        <v>00000011</v>
      </c>
      <c r="S1184">
        <f t="shared" si="265"/>
        <v>1</v>
      </c>
    </row>
    <row r="1185" spans="1:19" x14ac:dyDescent="0.25">
      <c r="A1185" t="s">
        <v>643</v>
      </c>
      <c r="B1185" s="5" t="str">
        <f>VLOOKUP(I1185,KeyValues!$J$2:$K$1401,2)</f>
        <v>Blazing Rock</v>
      </c>
      <c r="C1185">
        <f t="shared" si="252"/>
        <v>2500</v>
      </c>
      <c r="D1185">
        <f t="shared" si="253"/>
        <v>125</v>
      </c>
      <c r="E1185">
        <f t="shared" si="254"/>
        <v>15</v>
      </c>
      <c r="F1185" s="7" t="str">
        <f>VLOOKUP(E1185,KeyValues!$A$2:$B660,2)</f>
        <v>Specific Items</v>
      </c>
      <c r="G1185">
        <f t="shared" si="255"/>
        <v>49</v>
      </c>
      <c r="H1185" s="7" t="str">
        <f>VLOOKUP($G1185,KeyValues!$S$2:$T$64,2)</f>
        <v>Jewel</v>
      </c>
      <c r="I1185">
        <f t="shared" si="256"/>
        <v>644</v>
      </c>
      <c r="J1185">
        <f t="shared" si="257"/>
        <v>0</v>
      </c>
      <c r="K1185" s="8">
        <f>IF(OR($E1185=9,$E1185=5),VLOOKUP(J1185,KeyValues!$D$2:$E$562,2),IF(AND($E1185=14,NOT(VLOOKUP(J1185,KeyValues!$D$2:$E$562,2) = 0)),"???",0))</f>
        <v>0</v>
      </c>
      <c r="L1185">
        <f t="shared" si="258"/>
        <v>0</v>
      </c>
      <c r="M1185">
        <f t="shared" si="259"/>
        <v>0</v>
      </c>
      <c r="N1185">
        <f t="shared" si="260"/>
        <v>6</v>
      </c>
      <c r="O1185">
        <f t="shared" si="261"/>
        <v>0</v>
      </c>
      <c r="P1185">
        <f t="shared" si="262"/>
        <v>3</v>
      </c>
      <c r="Q1185">
        <f t="shared" si="263"/>
        <v>0</v>
      </c>
      <c r="R1185" t="str">
        <f t="shared" si="264"/>
        <v>00000011</v>
      </c>
      <c r="S1185">
        <f t="shared" si="265"/>
        <v>1</v>
      </c>
    </row>
    <row r="1186" spans="1:19" x14ac:dyDescent="0.25">
      <c r="A1186" t="s">
        <v>659</v>
      </c>
      <c r="B1186" s="5" t="str">
        <f>VLOOKUP(I1186,KeyValues!$J$2:$K$1401,2)</f>
        <v>Swirl Rock</v>
      </c>
      <c r="C1186">
        <f t="shared" si="252"/>
        <v>2500</v>
      </c>
      <c r="D1186">
        <f t="shared" si="253"/>
        <v>125</v>
      </c>
      <c r="E1186">
        <f t="shared" si="254"/>
        <v>15</v>
      </c>
      <c r="F1186" s="7" t="str">
        <f>VLOOKUP(E1186,KeyValues!$A$2:$B676,2)</f>
        <v>Specific Items</v>
      </c>
      <c r="G1186">
        <f t="shared" si="255"/>
        <v>49</v>
      </c>
      <c r="H1186" s="7" t="str">
        <f>VLOOKUP($G1186,KeyValues!$S$2:$T$64,2)</f>
        <v>Jewel</v>
      </c>
      <c r="I1186">
        <f t="shared" si="256"/>
        <v>660</v>
      </c>
      <c r="J1186">
        <f t="shared" si="257"/>
        <v>0</v>
      </c>
      <c r="K1186" s="8">
        <f>IF(OR($E1186=9,$E1186=5),VLOOKUP(J1186,KeyValues!$D$2:$E$562,2),IF(AND($E1186=14,NOT(VLOOKUP(J1186,KeyValues!$D$2:$E$562,2) = 0)),"???",0))</f>
        <v>0</v>
      </c>
      <c r="L1186">
        <f t="shared" si="258"/>
        <v>0</v>
      </c>
      <c r="M1186">
        <f t="shared" si="259"/>
        <v>0</v>
      </c>
      <c r="N1186">
        <f t="shared" si="260"/>
        <v>6</v>
      </c>
      <c r="O1186">
        <f t="shared" si="261"/>
        <v>0</v>
      </c>
      <c r="P1186">
        <f t="shared" si="262"/>
        <v>3</v>
      </c>
      <c r="Q1186">
        <f t="shared" si="263"/>
        <v>0</v>
      </c>
      <c r="R1186" t="str">
        <f t="shared" si="264"/>
        <v>00000011</v>
      </c>
      <c r="S1186">
        <f t="shared" si="265"/>
        <v>1</v>
      </c>
    </row>
    <row r="1187" spans="1:19" x14ac:dyDescent="0.25">
      <c r="A1187" t="s">
        <v>667</v>
      </c>
      <c r="B1187" s="5" t="str">
        <f>VLOOKUP(I1187,KeyValues!$J$2:$K$1401,2)</f>
        <v>Forest Ore</v>
      </c>
      <c r="C1187">
        <f t="shared" si="252"/>
        <v>2500</v>
      </c>
      <c r="D1187">
        <f t="shared" si="253"/>
        <v>125</v>
      </c>
      <c r="E1187">
        <f t="shared" si="254"/>
        <v>15</v>
      </c>
      <c r="F1187" s="7" t="str">
        <f>VLOOKUP(E1187,KeyValues!$A$2:$B684,2)</f>
        <v>Specific Items</v>
      </c>
      <c r="G1187">
        <f t="shared" si="255"/>
        <v>49</v>
      </c>
      <c r="H1187" s="7" t="str">
        <f>VLOOKUP($G1187,KeyValues!$S$2:$T$64,2)</f>
        <v>Jewel</v>
      </c>
      <c r="I1187">
        <f t="shared" si="256"/>
        <v>668</v>
      </c>
      <c r="J1187">
        <f t="shared" si="257"/>
        <v>0</v>
      </c>
      <c r="K1187" s="8">
        <f>IF(OR($E1187=9,$E1187=5),VLOOKUP(J1187,KeyValues!$D$2:$E$562,2),IF(AND($E1187=14,NOT(VLOOKUP(J1187,KeyValues!$D$2:$E$562,2) = 0)),"???",0))</f>
        <v>0</v>
      </c>
      <c r="L1187">
        <f t="shared" si="258"/>
        <v>0</v>
      </c>
      <c r="M1187">
        <f t="shared" si="259"/>
        <v>0</v>
      </c>
      <c r="N1187">
        <f t="shared" si="260"/>
        <v>6</v>
      </c>
      <c r="O1187">
        <f t="shared" si="261"/>
        <v>0</v>
      </c>
      <c r="P1187">
        <f t="shared" si="262"/>
        <v>3</v>
      </c>
      <c r="Q1187">
        <f t="shared" si="263"/>
        <v>0</v>
      </c>
      <c r="R1187" t="str">
        <f t="shared" si="264"/>
        <v>00000011</v>
      </c>
      <c r="S1187">
        <f t="shared" si="265"/>
        <v>1</v>
      </c>
    </row>
    <row r="1188" spans="1:19" x14ac:dyDescent="0.25">
      <c r="A1188" t="s">
        <v>711</v>
      </c>
      <c r="B1188" s="5" t="str">
        <f>VLOOKUP(I1188,KeyValues!$J$2:$K$1401,2)</f>
        <v>Sprout Rock</v>
      </c>
      <c r="C1188">
        <f t="shared" si="252"/>
        <v>2500</v>
      </c>
      <c r="D1188">
        <f t="shared" si="253"/>
        <v>125</v>
      </c>
      <c r="E1188">
        <f t="shared" si="254"/>
        <v>15</v>
      </c>
      <c r="F1188" s="7" t="str">
        <f>VLOOKUP(E1188,KeyValues!$A$2:$B728,2)</f>
        <v>Specific Items</v>
      </c>
      <c r="G1188">
        <f t="shared" si="255"/>
        <v>49</v>
      </c>
      <c r="H1188" s="7" t="str">
        <f>VLOOKUP($G1188,KeyValues!$S$2:$T$64,2)</f>
        <v>Jewel</v>
      </c>
      <c r="I1188">
        <f t="shared" si="256"/>
        <v>712</v>
      </c>
      <c r="J1188">
        <f t="shared" si="257"/>
        <v>0</v>
      </c>
      <c r="K1188" s="8">
        <f>IF(OR($E1188=9,$E1188=5),VLOOKUP(J1188,KeyValues!$D$2:$E$562,2),IF(AND($E1188=14,NOT(VLOOKUP(J1188,KeyValues!$D$2:$E$562,2) = 0)),"???",0))</f>
        <v>0</v>
      </c>
      <c r="L1188">
        <f t="shared" si="258"/>
        <v>0</v>
      </c>
      <c r="M1188">
        <f t="shared" si="259"/>
        <v>0</v>
      </c>
      <c r="N1188">
        <f t="shared" si="260"/>
        <v>6</v>
      </c>
      <c r="O1188">
        <f t="shared" si="261"/>
        <v>0</v>
      </c>
      <c r="P1188">
        <f t="shared" si="262"/>
        <v>3</v>
      </c>
      <c r="Q1188">
        <f t="shared" si="263"/>
        <v>0</v>
      </c>
      <c r="R1188" t="str">
        <f t="shared" si="264"/>
        <v>00000011</v>
      </c>
      <c r="S1188">
        <f t="shared" si="265"/>
        <v>1</v>
      </c>
    </row>
    <row r="1189" spans="1:19" x14ac:dyDescent="0.25">
      <c r="A1189" t="s">
        <v>735</v>
      </c>
      <c r="B1189" s="5" t="str">
        <f>VLOOKUP(I1189,KeyValues!$J$2:$K$1401,2)</f>
        <v>Sea Ore</v>
      </c>
      <c r="C1189">
        <f t="shared" si="252"/>
        <v>2500</v>
      </c>
      <c r="D1189">
        <f t="shared" si="253"/>
        <v>125</v>
      </c>
      <c r="E1189">
        <f t="shared" si="254"/>
        <v>15</v>
      </c>
      <c r="F1189" s="7" t="str">
        <f>VLOOKUP(E1189,KeyValues!$A$2:$B752,2)</f>
        <v>Specific Items</v>
      </c>
      <c r="G1189">
        <f t="shared" si="255"/>
        <v>49</v>
      </c>
      <c r="H1189" s="7" t="str">
        <f>VLOOKUP($G1189,KeyValues!$S$2:$T$64,2)</f>
        <v>Jewel</v>
      </c>
      <c r="I1189">
        <f t="shared" si="256"/>
        <v>736</v>
      </c>
      <c r="J1189">
        <f t="shared" si="257"/>
        <v>0</v>
      </c>
      <c r="K1189" s="8">
        <f>IF(OR($E1189=9,$E1189=5),VLOOKUP(J1189,KeyValues!$D$2:$E$562,2),IF(AND($E1189=14,NOT(VLOOKUP(J1189,KeyValues!$D$2:$E$562,2) = 0)),"???",0))</f>
        <v>0</v>
      </c>
      <c r="L1189">
        <f t="shared" si="258"/>
        <v>0</v>
      </c>
      <c r="M1189">
        <f t="shared" si="259"/>
        <v>0</v>
      </c>
      <c r="N1189">
        <f t="shared" si="260"/>
        <v>6</v>
      </c>
      <c r="O1189">
        <f t="shared" si="261"/>
        <v>0</v>
      </c>
      <c r="P1189">
        <f t="shared" si="262"/>
        <v>3</v>
      </c>
      <c r="Q1189">
        <f t="shared" si="263"/>
        <v>0</v>
      </c>
      <c r="R1189" t="str">
        <f t="shared" si="264"/>
        <v>00000011</v>
      </c>
      <c r="S1189">
        <f t="shared" si="265"/>
        <v>1</v>
      </c>
    </row>
    <row r="1190" spans="1:19" x14ac:dyDescent="0.25">
      <c r="A1190" t="s">
        <v>771</v>
      </c>
      <c r="B1190" s="5" t="str">
        <f>VLOOKUP(I1190,KeyValues!$J$2:$K$1401,2)</f>
        <v>Starry Ore</v>
      </c>
      <c r="C1190">
        <f t="shared" si="252"/>
        <v>2500</v>
      </c>
      <c r="D1190">
        <f t="shared" si="253"/>
        <v>125</v>
      </c>
      <c r="E1190">
        <f t="shared" si="254"/>
        <v>15</v>
      </c>
      <c r="F1190" s="7" t="str">
        <f>VLOOKUP(E1190,KeyValues!$A$2:$B788,2)</f>
        <v>Specific Items</v>
      </c>
      <c r="G1190">
        <f t="shared" si="255"/>
        <v>49</v>
      </c>
      <c r="H1190" s="7" t="str">
        <f>VLOOKUP($G1190,KeyValues!$S$2:$T$64,2)</f>
        <v>Jewel</v>
      </c>
      <c r="I1190">
        <f t="shared" si="256"/>
        <v>772</v>
      </c>
      <c r="J1190">
        <f t="shared" si="257"/>
        <v>0</v>
      </c>
      <c r="K1190" s="8">
        <f>IF(OR($E1190=9,$E1190=5),VLOOKUP(J1190,KeyValues!$D$2:$E$562,2),IF(AND($E1190=14,NOT(VLOOKUP(J1190,KeyValues!$D$2:$E$562,2) = 0)),"???",0))</f>
        <v>0</v>
      </c>
      <c r="L1190">
        <f t="shared" si="258"/>
        <v>0</v>
      </c>
      <c r="M1190">
        <f t="shared" si="259"/>
        <v>0</v>
      </c>
      <c r="N1190">
        <f t="shared" si="260"/>
        <v>6</v>
      </c>
      <c r="O1190">
        <f t="shared" si="261"/>
        <v>0</v>
      </c>
      <c r="P1190">
        <f t="shared" si="262"/>
        <v>3</v>
      </c>
      <c r="Q1190">
        <f t="shared" si="263"/>
        <v>0</v>
      </c>
      <c r="R1190" t="str">
        <f t="shared" si="264"/>
        <v>00000011</v>
      </c>
      <c r="S1190">
        <f t="shared" si="265"/>
        <v>1</v>
      </c>
    </row>
    <row r="1191" spans="1:19" x14ac:dyDescent="0.25">
      <c r="A1191" t="s">
        <v>779</v>
      </c>
      <c r="B1191" s="5" t="str">
        <f>VLOOKUP(I1191,KeyValues!$J$2:$K$1401,2)</f>
        <v>Moon Rock</v>
      </c>
      <c r="C1191">
        <f t="shared" si="252"/>
        <v>2500</v>
      </c>
      <c r="D1191">
        <f t="shared" si="253"/>
        <v>125</v>
      </c>
      <c r="E1191">
        <f t="shared" si="254"/>
        <v>15</v>
      </c>
      <c r="F1191" s="7" t="str">
        <f>VLOOKUP(E1191,KeyValues!$A$2:$B796,2)</f>
        <v>Specific Items</v>
      </c>
      <c r="G1191">
        <f t="shared" si="255"/>
        <v>49</v>
      </c>
      <c r="H1191" s="7" t="str">
        <f>VLOOKUP($G1191,KeyValues!$S$2:$T$64,2)</f>
        <v>Jewel</v>
      </c>
      <c r="I1191">
        <f t="shared" si="256"/>
        <v>780</v>
      </c>
      <c r="J1191">
        <f t="shared" si="257"/>
        <v>0</v>
      </c>
      <c r="K1191" s="8">
        <f>IF(OR($E1191=9,$E1191=5),VLOOKUP(J1191,KeyValues!$D$2:$E$562,2),IF(AND($E1191=14,NOT(VLOOKUP(J1191,KeyValues!$D$2:$E$562,2) = 0)),"???",0))</f>
        <v>0</v>
      </c>
      <c r="L1191">
        <f t="shared" si="258"/>
        <v>0</v>
      </c>
      <c r="M1191">
        <f t="shared" si="259"/>
        <v>0</v>
      </c>
      <c r="N1191">
        <f t="shared" si="260"/>
        <v>6</v>
      </c>
      <c r="O1191">
        <f t="shared" si="261"/>
        <v>0</v>
      </c>
      <c r="P1191">
        <f t="shared" si="262"/>
        <v>3</v>
      </c>
      <c r="Q1191">
        <f t="shared" si="263"/>
        <v>0</v>
      </c>
      <c r="R1191" t="str">
        <f t="shared" si="264"/>
        <v>00000011</v>
      </c>
      <c r="S1191">
        <f t="shared" si="265"/>
        <v>1</v>
      </c>
    </row>
    <row r="1192" spans="1:19" x14ac:dyDescent="0.25">
      <c r="A1192" t="s">
        <v>787</v>
      </c>
      <c r="B1192" s="5" t="str">
        <f>VLOOKUP(I1192,KeyValues!$J$2:$K$1401,2)</f>
        <v>Slumber Rock</v>
      </c>
      <c r="C1192">
        <f t="shared" si="252"/>
        <v>2500</v>
      </c>
      <c r="D1192">
        <f t="shared" si="253"/>
        <v>125</v>
      </c>
      <c r="E1192">
        <f t="shared" si="254"/>
        <v>15</v>
      </c>
      <c r="F1192" s="7" t="str">
        <f>VLOOKUP(E1192,KeyValues!$A$2:$B804,2)</f>
        <v>Specific Items</v>
      </c>
      <c r="G1192">
        <f t="shared" si="255"/>
        <v>49</v>
      </c>
      <c r="H1192" s="7" t="str">
        <f>VLOOKUP($G1192,KeyValues!$S$2:$T$64,2)</f>
        <v>Jewel</v>
      </c>
      <c r="I1192">
        <f t="shared" si="256"/>
        <v>788</v>
      </c>
      <c r="J1192">
        <f t="shared" si="257"/>
        <v>0</v>
      </c>
      <c r="K1192" s="8">
        <f>IF(OR($E1192=9,$E1192=5),VLOOKUP(J1192,KeyValues!$D$2:$E$562,2),IF(AND($E1192=14,NOT(VLOOKUP(J1192,KeyValues!$D$2:$E$562,2) = 0)),"???",0))</f>
        <v>0</v>
      </c>
      <c r="L1192">
        <f t="shared" si="258"/>
        <v>0</v>
      </c>
      <c r="M1192">
        <f t="shared" si="259"/>
        <v>0</v>
      </c>
      <c r="N1192">
        <f t="shared" si="260"/>
        <v>6</v>
      </c>
      <c r="O1192">
        <f t="shared" si="261"/>
        <v>0</v>
      </c>
      <c r="P1192">
        <f t="shared" si="262"/>
        <v>3</v>
      </c>
      <c r="Q1192">
        <f t="shared" si="263"/>
        <v>0</v>
      </c>
      <c r="R1192" t="str">
        <f t="shared" si="264"/>
        <v>00000011</v>
      </c>
      <c r="S1192">
        <f t="shared" si="265"/>
        <v>1</v>
      </c>
    </row>
    <row r="1193" spans="1:19" x14ac:dyDescent="0.25">
      <c r="A1193" t="s">
        <v>791</v>
      </c>
      <c r="B1193" s="5" t="str">
        <f>VLOOKUP(I1193,KeyValues!$J$2:$K$1401,2)</f>
        <v>Buddy Rock</v>
      </c>
      <c r="C1193">
        <f t="shared" si="252"/>
        <v>2500</v>
      </c>
      <c r="D1193">
        <f t="shared" si="253"/>
        <v>125</v>
      </c>
      <c r="E1193">
        <f t="shared" si="254"/>
        <v>15</v>
      </c>
      <c r="F1193" s="7" t="str">
        <f>VLOOKUP(E1193,KeyValues!$A$2:$B808,2)</f>
        <v>Specific Items</v>
      </c>
      <c r="G1193">
        <f t="shared" si="255"/>
        <v>49</v>
      </c>
      <c r="H1193" s="7" t="str">
        <f>VLOOKUP($G1193,KeyValues!$S$2:$T$64,2)</f>
        <v>Jewel</v>
      </c>
      <c r="I1193">
        <f t="shared" si="256"/>
        <v>792</v>
      </c>
      <c r="J1193">
        <f t="shared" si="257"/>
        <v>0</v>
      </c>
      <c r="K1193" s="8">
        <f>IF(OR($E1193=9,$E1193=5),VLOOKUP(J1193,KeyValues!$D$2:$E$562,2),IF(AND($E1193=14,NOT(VLOOKUP(J1193,KeyValues!$D$2:$E$562,2) = 0)),"???",0))</f>
        <v>0</v>
      </c>
      <c r="L1193">
        <f t="shared" si="258"/>
        <v>0</v>
      </c>
      <c r="M1193">
        <f t="shared" si="259"/>
        <v>0</v>
      </c>
      <c r="N1193">
        <f t="shared" si="260"/>
        <v>6</v>
      </c>
      <c r="O1193">
        <f t="shared" si="261"/>
        <v>0</v>
      </c>
      <c r="P1193">
        <f t="shared" si="262"/>
        <v>3</v>
      </c>
      <c r="Q1193">
        <f t="shared" si="263"/>
        <v>0</v>
      </c>
      <c r="R1193" t="str">
        <f t="shared" si="264"/>
        <v>00000011</v>
      </c>
      <c r="S1193">
        <f t="shared" si="265"/>
        <v>1</v>
      </c>
    </row>
    <row r="1194" spans="1:19" x14ac:dyDescent="0.25">
      <c r="A1194" t="s">
        <v>799</v>
      </c>
      <c r="B1194" s="5" t="str">
        <f>VLOOKUP(I1194,KeyValues!$J$2:$K$1401,2)</f>
        <v>Happy Rock</v>
      </c>
      <c r="C1194">
        <f t="shared" si="252"/>
        <v>2500</v>
      </c>
      <c r="D1194">
        <f t="shared" si="253"/>
        <v>125</v>
      </c>
      <c r="E1194">
        <f t="shared" si="254"/>
        <v>15</v>
      </c>
      <c r="F1194" s="7" t="str">
        <f>VLOOKUP(E1194,KeyValues!$A$2:$B816,2)</f>
        <v>Specific Items</v>
      </c>
      <c r="G1194">
        <f t="shared" si="255"/>
        <v>49</v>
      </c>
      <c r="H1194" s="7" t="str">
        <f>VLOOKUP($G1194,KeyValues!$S$2:$T$64,2)</f>
        <v>Jewel</v>
      </c>
      <c r="I1194">
        <f t="shared" si="256"/>
        <v>800</v>
      </c>
      <c r="J1194">
        <f t="shared" si="257"/>
        <v>0</v>
      </c>
      <c r="K1194" s="8">
        <f>IF(OR($E1194=9,$E1194=5),VLOOKUP(J1194,KeyValues!$D$2:$E$562,2),IF(AND($E1194=14,NOT(VLOOKUP(J1194,KeyValues!$D$2:$E$562,2) = 0)),"???",0))</f>
        <v>0</v>
      </c>
      <c r="L1194">
        <f t="shared" si="258"/>
        <v>0</v>
      </c>
      <c r="M1194">
        <f t="shared" si="259"/>
        <v>0</v>
      </c>
      <c r="N1194">
        <f t="shared" si="260"/>
        <v>6</v>
      </c>
      <c r="O1194">
        <f t="shared" si="261"/>
        <v>0</v>
      </c>
      <c r="P1194">
        <f t="shared" si="262"/>
        <v>3</v>
      </c>
      <c r="Q1194">
        <f t="shared" si="263"/>
        <v>0</v>
      </c>
      <c r="R1194" t="str">
        <f t="shared" si="264"/>
        <v>00000011</v>
      </c>
      <c r="S1194">
        <f t="shared" si="265"/>
        <v>1</v>
      </c>
    </row>
    <row r="1195" spans="1:19" x14ac:dyDescent="0.25">
      <c r="A1195" t="s">
        <v>803</v>
      </c>
      <c r="B1195" s="5" t="str">
        <f>VLOOKUP(I1195,KeyValues!$J$2:$K$1401,2)</f>
        <v>Ovation Rock</v>
      </c>
      <c r="C1195">
        <f t="shared" si="252"/>
        <v>2500</v>
      </c>
      <c r="D1195">
        <f t="shared" si="253"/>
        <v>125</v>
      </c>
      <c r="E1195">
        <f t="shared" si="254"/>
        <v>15</v>
      </c>
      <c r="F1195" s="7" t="str">
        <f>VLOOKUP(E1195,KeyValues!$A$2:$B820,2)</f>
        <v>Specific Items</v>
      </c>
      <c r="G1195">
        <f t="shared" si="255"/>
        <v>49</v>
      </c>
      <c r="H1195" s="7" t="str">
        <f>VLOOKUP($G1195,KeyValues!$S$2:$T$64,2)</f>
        <v>Jewel</v>
      </c>
      <c r="I1195">
        <f t="shared" si="256"/>
        <v>804</v>
      </c>
      <c r="J1195">
        <f t="shared" si="257"/>
        <v>0</v>
      </c>
      <c r="K1195" s="8">
        <f>IF(OR($E1195=9,$E1195=5),VLOOKUP(J1195,KeyValues!$D$2:$E$562,2),IF(AND($E1195=14,NOT(VLOOKUP(J1195,KeyValues!$D$2:$E$562,2) = 0)),"???",0))</f>
        <v>0</v>
      </c>
      <c r="L1195">
        <f t="shared" si="258"/>
        <v>0</v>
      </c>
      <c r="M1195">
        <f t="shared" si="259"/>
        <v>0</v>
      </c>
      <c r="N1195">
        <f t="shared" si="260"/>
        <v>6</v>
      </c>
      <c r="O1195">
        <f t="shared" si="261"/>
        <v>0</v>
      </c>
      <c r="P1195">
        <f t="shared" si="262"/>
        <v>3</v>
      </c>
      <c r="Q1195">
        <f t="shared" si="263"/>
        <v>0</v>
      </c>
      <c r="R1195" t="str">
        <f t="shared" si="264"/>
        <v>00000011</v>
      </c>
      <c r="S1195">
        <f t="shared" si="265"/>
        <v>1</v>
      </c>
    </row>
    <row r="1196" spans="1:19" x14ac:dyDescent="0.25">
      <c r="A1196" t="s">
        <v>815</v>
      </c>
      <c r="B1196" s="5" t="str">
        <f>VLOOKUP(I1196,KeyValues!$J$2:$K$1401,2)</f>
        <v>Honey Rock</v>
      </c>
      <c r="C1196">
        <f t="shared" si="252"/>
        <v>2500</v>
      </c>
      <c r="D1196">
        <f t="shared" si="253"/>
        <v>125</v>
      </c>
      <c r="E1196">
        <f t="shared" si="254"/>
        <v>15</v>
      </c>
      <c r="F1196" s="7" t="str">
        <f>VLOOKUP(E1196,KeyValues!$A$2:$B832,2)</f>
        <v>Specific Items</v>
      </c>
      <c r="G1196">
        <f t="shared" si="255"/>
        <v>49</v>
      </c>
      <c r="H1196" s="7" t="str">
        <f>VLOOKUP($G1196,KeyValues!$S$2:$T$64,2)</f>
        <v>Jewel</v>
      </c>
      <c r="I1196">
        <f t="shared" si="256"/>
        <v>816</v>
      </c>
      <c r="J1196">
        <f t="shared" si="257"/>
        <v>0</v>
      </c>
      <c r="K1196" s="8">
        <f>IF(OR($E1196=9,$E1196=5),VLOOKUP(J1196,KeyValues!$D$2:$E$562,2),IF(AND($E1196=14,NOT(VLOOKUP(J1196,KeyValues!$D$2:$E$562,2) = 0)),"???",0))</f>
        <v>0</v>
      </c>
      <c r="L1196">
        <f t="shared" si="258"/>
        <v>0</v>
      </c>
      <c r="M1196">
        <f t="shared" si="259"/>
        <v>0</v>
      </c>
      <c r="N1196">
        <f t="shared" si="260"/>
        <v>6</v>
      </c>
      <c r="O1196">
        <f t="shared" si="261"/>
        <v>0</v>
      </c>
      <c r="P1196">
        <f t="shared" si="262"/>
        <v>3</v>
      </c>
      <c r="Q1196">
        <f t="shared" si="263"/>
        <v>0</v>
      </c>
      <c r="R1196" t="str">
        <f t="shared" si="264"/>
        <v>00000011</v>
      </c>
      <c r="S1196">
        <f t="shared" si="265"/>
        <v>1</v>
      </c>
    </row>
    <row r="1197" spans="1:19" x14ac:dyDescent="0.25">
      <c r="A1197" t="s">
        <v>819</v>
      </c>
      <c r="B1197" s="5" t="str">
        <f>VLOOKUP(I1197,KeyValues!$J$2:$K$1401,2)</f>
        <v>Calming Rock</v>
      </c>
      <c r="C1197">
        <f t="shared" si="252"/>
        <v>2500</v>
      </c>
      <c r="D1197">
        <f t="shared" si="253"/>
        <v>125</v>
      </c>
      <c r="E1197">
        <f t="shared" si="254"/>
        <v>15</v>
      </c>
      <c r="F1197" s="7" t="str">
        <f>VLOOKUP(E1197,KeyValues!$A$2:$B836,2)</f>
        <v>Specific Items</v>
      </c>
      <c r="G1197">
        <f t="shared" si="255"/>
        <v>49</v>
      </c>
      <c r="H1197" s="7" t="str">
        <f>VLOOKUP($G1197,KeyValues!$S$2:$T$64,2)</f>
        <v>Jewel</v>
      </c>
      <c r="I1197">
        <f t="shared" si="256"/>
        <v>820</v>
      </c>
      <c r="J1197">
        <f t="shared" si="257"/>
        <v>0</v>
      </c>
      <c r="K1197" s="8">
        <f>IF(OR($E1197=9,$E1197=5),VLOOKUP(J1197,KeyValues!$D$2:$E$562,2),IF(AND($E1197=14,NOT(VLOOKUP(J1197,KeyValues!$D$2:$E$562,2) = 0)),"???",0))</f>
        <v>0</v>
      </c>
      <c r="L1197">
        <f t="shared" si="258"/>
        <v>0</v>
      </c>
      <c r="M1197">
        <f t="shared" si="259"/>
        <v>0</v>
      </c>
      <c r="N1197">
        <f t="shared" si="260"/>
        <v>6</v>
      </c>
      <c r="O1197">
        <f t="shared" si="261"/>
        <v>0</v>
      </c>
      <c r="P1197">
        <f t="shared" si="262"/>
        <v>3</v>
      </c>
      <c r="Q1197">
        <f t="shared" si="263"/>
        <v>0</v>
      </c>
      <c r="R1197" t="str">
        <f t="shared" si="264"/>
        <v>00000011</v>
      </c>
      <c r="S1197">
        <f t="shared" si="265"/>
        <v>1</v>
      </c>
    </row>
    <row r="1198" spans="1:19" x14ac:dyDescent="0.25">
      <c r="A1198" t="s">
        <v>843</v>
      </c>
      <c r="B1198" s="5" t="str">
        <f>VLOOKUP(I1198,KeyValues!$J$2:$K$1401,2)</f>
        <v>Voltaic Rock</v>
      </c>
      <c r="C1198">
        <f t="shared" si="252"/>
        <v>2500</v>
      </c>
      <c r="D1198">
        <f t="shared" si="253"/>
        <v>125</v>
      </c>
      <c r="E1198">
        <f t="shared" si="254"/>
        <v>15</v>
      </c>
      <c r="F1198" s="7" t="str">
        <f>VLOOKUP(E1198,KeyValues!$A$2:$B860,2)</f>
        <v>Specific Items</v>
      </c>
      <c r="G1198">
        <f t="shared" si="255"/>
        <v>49</v>
      </c>
      <c r="H1198" s="7" t="str">
        <f>VLOOKUP($G1198,KeyValues!$S$2:$T$64,2)</f>
        <v>Jewel</v>
      </c>
      <c r="I1198">
        <f t="shared" si="256"/>
        <v>844</v>
      </c>
      <c r="J1198">
        <f t="shared" si="257"/>
        <v>0</v>
      </c>
      <c r="K1198" s="8">
        <f>IF(OR($E1198=9,$E1198=5),VLOOKUP(J1198,KeyValues!$D$2:$E$562,2),IF(AND($E1198=14,NOT(VLOOKUP(J1198,KeyValues!$D$2:$E$562,2) = 0)),"???",0))</f>
        <v>0</v>
      </c>
      <c r="L1198">
        <f t="shared" si="258"/>
        <v>0</v>
      </c>
      <c r="M1198">
        <f t="shared" si="259"/>
        <v>0</v>
      </c>
      <c r="N1198">
        <f t="shared" si="260"/>
        <v>6</v>
      </c>
      <c r="O1198">
        <f t="shared" si="261"/>
        <v>0</v>
      </c>
      <c r="P1198">
        <f t="shared" si="262"/>
        <v>3</v>
      </c>
      <c r="Q1198">
        <f t="shared" si="263"/>
        <v>0</v>
      </c>
      <c r="R1198" t="str">
        <f t="shared" si="264"/>
        <v>00000011</v>
      </c>
      <c r="S1198">
        <f t="shared" si="265"/>
        <v>1</v>
      </c>
    </row>
    <row r="1199" spans="1:19" x14ac:dyDescent="0.25">
      <c r="A1199" t="s">
        <v>851</v>
      </c>
      <c r="B1199" s="5" t="str">
        <f>VLOOKUP(I1199,KeyValues!$J$2:$K$1401,2)</f>
        <v>Erupt Ore</v>
      </c>
      <c r="C1199">
        <f t="shared" si="252"/>
        <v>2500</v>
      </c>
      <c r="D1199">
        <f t="shared" si="253"/>
        <v>125</v>
      </c>
      <c r="E1199">
        <f t="shared" si="254"/>
        <v>15</v>
      </c>
      <c r="F1199" s="7" t="str">
        <f>VLOOKUP(E1199,KeyValues!$A$2:$B868,2)</f>
        <v>Specific Items</v>
      </c>
      <c r="G1199">
        <f t="shared" si="255"/>
        <v>49</v>
      </c>
      <c r="H1199" s="7" t="str">
        <f>VLOOKUP($G1199,KeyValues!$S$2:$T$64,2)</f>
        <v>Jewel</v>
      </c>
      <c r="I1199">
        <f t="shared" si="256"/>
        <v>852</v>
      </c>
      <c r="J1199">
        <f t="shared" si="257"/>
        <v>0</v>
      </c>
      <c r="K1199" s="8">
        <f>IF(OR($E1199=9,$E1199=5),VLOOKUP(J1199,KeyValues!$D$2:$E$562,2),IF(AND($E1199=14,NOT(VLOOKUP(J1199,KeyValues!$D$2:$E$562,2) = 0)),"???",0))</f>
        <v>0</v>
      </c>
      <c r="L1199">
        <f t="shared" si="258"/>
        <v>0</v>
      </c>
      <c r="M1199">
        <f t="shared" si="259"/>
        <v>0</v>
      </c>
      <c r="N1199">
        <f t="shared" si="260"/>
        <v>6</v>
      </c>
      <c r="O1199">
        <f t="shared" si="261"/>
        <v>0</v>
      </c>
      <c r="P1199">
        <f t="shared" si="262"/>
        <v>3</v>
      </c>
      <c r="Q1199">
        <f t="shared" si="263"/>
        <v>0</v>
      </c>
      <c r="R1199" t="str">
        <f t="shared" si="264"/>
        <v>00000011</v>
      </c>
      <c r="S1199">
        <f t="shared" si="265"/>
        <v>1</v>
      </c>
    </row>
    <row r="1200" spans="1:19" x14ac:dyDescent="0.25">
      <c r="A1200" t="s">
        <v>855</v>
      </c>
      <c r="B1200" s="5" t="str">
        <f>VLOOKUP(I1200,KeyValues!$J$2:$K$1401,2)</f>
        <v>Vulcan Rock</v>
      </c>
      <c r="C1200">
        <f t="shared" si="252"/>
        <v>2500</v>
      </c>
      <c r="D1200">
        <f t="shared" si="253"/>
        <v>125</v>
      </c>
      <c r="E1200">
        <f t="shared" si="254"/>
        <v>15</v>
      </c>
      <c r="F1200" s="7" t="str">
        <f>VLOOKUP(E1200,KeyValues!$A$2:$B872,2)</f>
        <v>Specific Items</v>
      </c>
      <c r="G1200">
        <f t="shared" si="255"/>
        <v>49</v>
      </c>
      <c r="H1200" s="7" t="str">
        <f>VLOOKUP($G1200,KeyValues!$S$2:$T$64,2)</f>
        <v>Jewel</v>
      </c>
      <c r="I1200">
        <f t="shared" si="256"/>
        <v>856</v>
      </c>
      <c r="J1200">
        <f t="shared" si="257"/>
        <v>0</v>
      </c>
      <c r="K1200" s="8">
        <f>IF(OR($E1200=9,$E1200=5),VLOOKUP(J1200,KeyValues!$D$2:$E$562,2),IF(AND($E1200=14,NOT(VLOOKUP(J1200,KeyValues!$D$2:$E$562,2) = 0)),"???",0))</f>
        <v>0</v>
      </c>
      <c r="L1200">
        <f t="shared" si="258"/>
        <v>0</v>
      </c>
      <c r="M1200">
        <f t="shared" si="259"/>
        <v>0</v>
      </c>
      <c r="N1200">
        <f t="shared" si="260"/>
        <v>6</v>
      </c>
      <c r="O1200">
        <f t="shared" si="261"/>
        <v>0</v>
      </c>
      <c r="P1200">
        <f t="shared" si="262"/>
        <v>3</v>
      </c>
      <c r="Q1200">
        <f t="shared" si="263"/>
        <v>0</v>
      </c>
      <c r="R1200" t="str">
        <f t="shared" si="264"/>
        <v>00000011</v>
      </c>
      <c r="S1200">
        <f t="shared" si="265"/>
        <v>1</v>
      </c>
    </row>
    <row r="1201" spans="1:19" x14ac:dyDescent="0.25">
      <c r="A1201" t="s">
        <v>863</v>
      </c>
      <c r="B1201" s="5" t="str">
        <f>VLOOKUP(I1201,KeyValues!$J$2:$K$1401,2)</f>
        <v>Surfer Rock</v>
      </c>
      <c r="C1201">
        <f t="shared" si="252"/>
        <v>2500</v>
      </c>
      <c r="D1201">
        <f t="shared" si="253"/>
        <v>125</v>
      </c>
      <c r="E1201">
        <f t="shared" si="254"/>
        <v>15</v>
      </c>
      <c r="F1201" s="7" t="str">
        <f>VLOOKUP(E1201,KeyValues!$A$2:$B880,2)</f>
        <v>Specific Items</v>
      </c>
      <c r="G1201">
        <f t="shared" si="255"/>
        <v>49</v>
      </c>
      <c r="H1201" s="7" t="str">
        <f>VLOOKUP($G1201,KeyValues!$S$2:$T$64,2)</f>
        <v>Jewel</v>
      </c>
      <c r="I1201">
        <f t="shared" si="256"/>
        <v>864</v>
      </c>
      <c r="J1201">
        <f t="shared" si="257"/>
        <v>0</v>
      </c>
      <c r="K1201" s="8">
        <f>IF(OR($E1201=9,$E1201=5),VLOOKUP(J1201,KeyValues!$D$2:$E$562,2),IF(AND($E1201=14,NOT(VLOOKUP(J1201,KeyValues!$D$2:$E$562,2) = 0)),"???",0))</f>
        <v>0</v>
      </c>
      <c r="L1201">
        <f t="shared" si="258"/>
        <v>0</v>
      </c>
      <c r="M1201">
        <f t="shared" si="259"/>
        <v>0</v>
      </c>
      <c r="N1201">
        <f t="shared" si="260"/>
        <v>6</v>
      </c>
      <c r="O1201">
        <f t="shared" si="261"/>
        <v>0</v>
      </c>
      <c r="P1201">
        <f t="shared" si="262"/>
        <v>3</v>
      </c>
      <c r="Q1201">
        <f t="shared" si="263"/>
        <v>0</v>
      </c>
      <c r="R1201" t="str">
        <f t="shared" si="264"/>
        <v>00000011</v>
      </c>
      <c r="S1201">
        <f t="shared" si="265"/>
        <v>1</v>
      </c>
    </row>
    <row r="1202" spans="1:19" x14ac:dyDescent="0.25">
      <c r="A1202" t="s">
        <v>871</v>
      </c>
      <c r="B1202" s="5" t="str">
        <f>VLOOKUP(I1202,KeyValues!$J$2:$K$1401,2)</f>
        <v>Cheer Rock</v>
      </c>
      <c r="C1202">
        <f t="shared" si="252"/>
        <v>2500</v>
      </c>
      <c r="D1202">
        <f t="shared" si="253"/>
        <v>125</v>
      </c>
      <c r="E1202">
        <f t="shared" si="254"/>
        <v>15</v>
      </c>
      <c r="F1202" s="7" t="str">
        <f>VLOOKUP(E1202,KeyValues!$A$2:$B888,2)</f>
        <v>Specific Items</v>
      </c>
      <c r="G1202">
        <f t="shared" si="255"/>
        <v>49</v>
      </c>
      <c r="H1202" s="7" t="str">
        <f>VLOOKUP($G1202,KeyValues!$S$2:$T$64,2)</f>
        <v>Jewel</v>
      </c>
      <c r="I1202">
        <f t="shared" si="256"/>
        <v>872</v>
      </c>
      <c r="J1202">
        <f t="shared" si="257"/>
        <v>0</v>
      </c>
      <c r="K1202" s="8">
        <f>IF(OR($E1202=9,$E1202=5),VLOOKUP(J1202,KeyValues!$D$2:$E$562,2),IF(AND($E1202=14,NOT(VLOOKUP(J1202,KeyValues!$D$2:$E$562,2) = 0)),"???",0))</f>
        <v>0</v>
      </c>
      <c r="L1202">
        <f t="shared" si="258"/>
        <v>0</v>
      </c>
      <c r="M1202">
        <f t="shared" si="259"/>
        <v>0</v>
      </c>
      <c r="N1202">
        <f t="shared" si="260"/>
        <v>6</v>
      </c>
      <c r="O1202">
        <f t="shared" si="261"/>
        <v>0</v>
      </c>
      <c r="P1202">
        <f t="shared" si="262"/>
        <v>3</v>
      </c>
      <c r="Q1202">
        <f t="shared" si="263"/>
        <v>0</v>
      </c>
      <c r="R1202" t="str">
        <f t="shared" si="264"/>
        <v>00000011</v>
      </c>
      <c r="S1202">
        <f t="shared" si="265"/>
        <v>1</v>
      </c>
    </row>
    <row r="1203" spans="1:19" x14ac:dyDescent="0.25">
      <c r="A1203" t="s">
        <v>879</v>
      </c>
      <c r="B1203" s="5" t="str">
        <f>VLOOKUP(I1203,KeyValues!$J$2:$K$1401,2)</f>
        <v>Cloud Rock</v>
      </c>
      <c r="C1203">
        <f t="shared" si="252"/>
        <v>2500</v>
      </c>
      <c r="D1203">
        <f t="shared" si="253"/>
        <v>125</v>
      </c>
      <c r="E1203">
        <f t="shared" si="254"/>
        <v>15</v>
      </c>
      <c r="F1203" s="7" t="str">
        <f>VLOOKUP(E1203,KeyValues!$A$2:$B896,2)</f>
        <v>Specific Items</v>
      </c>
      <c r="G1203">
        <f t="shared" si="255"/>
        <v>49</v>
      </c>
      <c r="H1203" s="7" t="str">
        <f>VLOOKUP($G1203,KeyValues!$S$2:$T$64,2)</f>
        <v>Jewel</v>
      </c>
      <c r="I1203">
        <f t="shared" si="256"/>
        <v>880</v>
      </c>
      <c r="J1203">
        <f t="shared" si="257"/>
        <v>0</v>
      </c>
      <c r="K1203" s="8">
        <f>IF(OR($E1203=9,$E1203=5),VLOOKUP(J1203,KeyValues!$D$2:$E$562,2),IF(AND($E1203=14,NOT(VLOOKUP(J1203,KeyValues!$D$2:$E$562,2) = 0)),"???",0))</f>
        <v>0</v>
      </c>
      <c r="L1203">
        <f t="shared" si="258"/>
        <v>0</v>
      </c>
      <c r="M1203">
        <f t="shared" si="259"/>
        <v>0</v>
      </c>
      <c r="N1203">
        <f t="shared" si="260"/>
        <v>6</v>
      </c>
      <c r="O1203">
        <f t="shared" si="261"/>
        <v>0</v>
      </c>
      <c r="P1203">
        <f t="shared" si="262"/>
        <v>3</v>
      </c>
      <c r="Q1203">
        <f t="shared" si="263"/>
        <v>0</v>
      </c>
      <c r="R1203" t="str">
        <f t="shared" si="264"/>
        <v>00000011</v>
      </c>
      <c r="S1203">
        <f t="shared" si="265"/>
        <v>1</v>
      </c>
    </row>
    <row r="1204" spans="1:19" x14ac:dyDescent="0.25">
      <c r="A1204" t="s">
        <v>887</v>
      </c>
      <c r="B1204" s="5" t="str">
        <f>VLOOKUP(I1204,KeyValues!$J$2:$K$1401,2)</f>
        <v>Endure Rock</v>
      </c>
      <c r="C1204">
        <f t="shared" si="252"/>
        <v>2500</v>
      </c>
      <c r="D1204">
        <f t="shared" si="253"/>
        <v>125</v>
      </c>
      <c r="E1204">
        <f t="shared" si="254"/>
        <v>15</v>
      </c>
      <c r="F1204" s="7" t="str">
        <f>VLOOKUP(E1204,KeyValues!$A$2:$B904,2)</f>
        <v>Specific Items</v>
      </c>
      <c r="G1204">
        <f t="shared" si="255"/>
        <v>49</v>
      </c>
      <c r="H1204" s="7" t="str">
        <f>VLOOKUP($G1204,KeyValues!$S$2:$T$64,2)</f>
        <v>Jewel</v>
      </c>
      <c r="I1204">
        <f t="shared" si="256"/>
        <v>888</v>
      </c>
      <c r="J1204">
        <f t="shared" si="257"/>
        <v>0</v>
      </c>
      <c r="K1204" s="8">
        <f>IF(OR($E1204=9,$E1204=5),VLOOKUP(J1204,KeyValues!$D$2:$E$562,2),IF(AND($E1204=14,NOT(VLOOKUP(J1204,KeyValues!$D$2:$E$562,2) = 0)),"???",0))</f>
        <v>0</v>
      </c>
      <c r="L1204">
        <f t="shared" si="258"/>
        <v>0</v>
      </c>
      <c r="M1204">
        <f t="shared" si="259"/>
        <v>0</v>
      </c>
      <c r="N1204">
        <f t="shared" si="260"/>
        <v>6</v>
      </c>
      <c r="O1204">
        <f t="shared" si="261"/>
        <v>0</v>
      </c>
      <c r="P1204">
        <f t="shared" si="262"/>
        <v>3</v>
      </c>
      <c r="Q1204">
        <f t="shared" si="263"/>
        <v>0</v>
      </c>
      <c r="R1204" t="str">
        <f t="shared" si="264"/>
        <v>00000011</v>
      </c>
      <c r="S1204">
        <f t="shared" si="265"/>
        <v>1</v>
      </c>
    </row>
    <row r="1205" spans="1:19" x14ac:dyDescent="0.25">
      <c r="A1205" t="s">
        <v>915</v>
      </c>
      <c r="B1205" s="5" t="str">
        <f>VLOOKUP(I1205,KeyValues!$J$2:$K$1401,2)</f>
        <v>Swimmer Rock</v>
      </c>
      <c r="C1205">
        <f t="shared" si="252"/>
        <v>2500</v>
      </c>
      <c r="D1205">
        <f t="shared" si="253"/>
        <v>125</v>
      </c>
      <c r="E1205">
        <f t="shared" si="254"/>
        <v>15</v>
      </c>
      <c r="F1205" s="7" t="str">
        <f>VLOOKUP(E1205,KeyValues!$A$2:$B932,2)</f>
        <v>Specific Items</v>
      </c>
      <c r="G1205">
        <f t="shared" si="255"/>
        <v>49</v>
      </c>
      <c r="H1205" s="7" t="str">
        <f>VLOOKUP($G1205,KeyValues!$S$2:$T$64,2)</f>
        <v>Jewel</v>
      </c>
      <c r="I1205">
        <f t="shared" si="256"/>
        <v>916</v>
      </c>
      <c r="J1205">
        <f t="shared" si="257"/>
        <v>0</v>
      </c>
      <c r="K1205" s="8">
        <f>IF(OR($E1205=9,$E1205=5),VLOOKUP(J1205,KeyValues!$D$2:$E$562,2),IF(AND($E1205=14,NOT(VLOOKUP(J1205,KeyValues!$D$2:$E$562,2) = 0)),"???",0))</f>
        <v>0</v>
      </c>
      <c r="L1205">
        <f t="shared" si="258"/>
        <v>0</v>
      </c>
      <c r="M1205">
        <f t="shared" si="259"/>
        <v>0</v>
      </c>
      <c r="N1205">
        <f t="shared" si="260"/>
        <v>6</v>
      </c>
      <c r="O1205">
        <f t="shared" si="261"/>
        <v>0</v>
      </c>
      <c r="P1205">
        <f t="shared" si="262"/>
        <v>3</v>
      </c>
      <c r="Q1205">
        <f t="shared" si="263"/>
        <v>0</v>
      </c>
      <c r="R1205" t="str">
        <f t="shared" si="264"/>
        <v>00000011</v>
      </c>
      <c r="S1205">
        <f t="shared" si="265"/>
        <v>1</v>
      </c>
    </row>
    <row r="1206" spans="1:19" x14ac:dyDescent="0.25">
      <c r="A1206" t="s">
        <v>919</v>
      </c>
      <c r="B1206" s="5" t="str">
        <f>VLOOKUP(I1206,KeyValues!$J$2:$K$1401,2)</f>
        <v>Rescue Rock</v>
      </c>
      <c r="C1206">
        <f t="shared" si="252"/>
        <v>2500</v>
      </c>
      <c r="D1206">
        <f t="shared" si="253"/>
        <v>125</v>
      </c>
      <c r="E1206">
        <f t="shared" si="254"/>
        <v>15</v>
      </c>
      <c r="F1206" s="7" t="str">
        <f>VLOOKUP(E1206,KeyValues!$A$2:$B936,2)</f>
        <v>Specific Items</v>
      </c>
      <c r="G1206">
        <f t="shared" si="255"/>
        <v>49</v>
      </c>
      <c r="H1206" s="7" t="str">
        <f>VLOOKUP($G1206,KeyValues!$S$2:$T$64,2)</f>
        <v>Jewel</v>
      </c>
      <c r="I1206">
        <f t="shared" si="256"/>
        <v>920</v>
      </c>
      <c r="J1206">
        <f t="shared" si="257"/>
        <v>0</v>
      </c>
      <c r="K1206" s="8">
        <f>IF(OR($E1206=9,$E1206=5),VLOOKUP(J1206,KeyValues!$D$2:$E$562,2),IF(AND($E1206=14,NOT(VLOOKUP(J1206,KeyValues!$D$2:$E$562,2) = 0)),"???",0))</f>
        <v>0</v>
      </c>
      <c r="L1206">
        <f t="shared" si="258"/>
        <v>0</v>
      </c>
      <c r="M1206">
        <f t="shared" si="259"/>
        <v>0</v>
      </c>
      <c r="N1206">
        <f t="shared" si="260"/>
        <v>6</v>
      </c>
      <c r="O1206">
        <f t="shared" si="261"/>
        <v>0</v>
      </c>
      <c r="P1206">
        <f t="shared" si="262"/>
        <v>3</v>
      </c>
      <c r="Q1206">
        <f t="shared" si="263"/>
        <v>0</v>
      </c>
      <c r="R1206" t="str">
        <f t="shared" si="264"/>
        <v>00000011</v>
      </c>
      <c r="S1206">
        <f t="shared" si="265"/>
        <v>1</v>
      </c>
    </row>
    <row r="1207" spans="1:19" x14ac:dyDescent="0.25">
      <c r="A1207" t="s">
        <v>931</v>
      </c>
      <c r="B1207" s="5" t="str">
        <f>VLOOKUP(I1207,KeyValues!$J$2:$K$1401,2)</f>
        <v>Cute Ore</v>
      </c>
      <c r="C1207">
        <f t="shared" si="252"/>
        <v>2500</v>
      </c>
      <c r="D1207">
        <f t="shared" si="253"/>
        <v>125</v>
      </c>
      <c r="E1207">
        <f t="shared" si="254"/>
        <v>15</v>
      </c>
      <c r="F1207" s="7" t="str">
        <f>VLOOKUP(E1207,KeyValues!$A$2:$B948,2)</f>
        <v>Specific Items</v>
      </c>
      <c r="G1207">
        <f t="shared" si="255"/>
        <v>49</v>
      </c>
      <c r="H1207" s="7" t="str">
        <f>VLOOKUP($G1207,KeyValues!$S$2:$T$64,2)</f>
        <v>Jewel</v>
      </c>
      <c r="I1207">
        <f t="shared" si="256"/>
        <v>932</v>
      </c>
      <c r="J1207">
        <f t="shared" si="257"/>
        <v>0</v>
      </c>
      <c r="K1207" s="8">
        <f>IF(OR($E1207=9,$E1207=5),VLOOKUP(J1207,KeyValues!$D$2:$E$562,2),IF(AND($E1207=14,NOT(VLOOKUP(J1207,KeyValues!$D$2:$E$562,2) = 0)),"???",0))</f>
        <v>0</v>
      </c>
      <c r="L1207">
        <f t="shared" si="258"/>
        <v>0</v>
      </c>
      <c r="M1207">
        <f t="shared" si="259"/>
        <v>0</v>
      </c>
      <c r="N1207">
        <f t="shared" si="260"/>
        <v>6</v>
      </c>
      <c r="O1207">
        <f t="shared" si="261"/>
        <v>0</v>
      </c>
      <c r="P1207">
        <f t="shared" si="262"/>
        <v>3</v>
      </c>
      <c r="Q1207">
        <f t="shared" si="263"/>
        <v>0</v>
      </c>
      <c r="R1207" t="str">
        <f t="shared" si="264"/>
        <v>00000011</v>
      </c>
      <c r="S1207">
        <f t="shared" si="265"/>
        <v>1</v>
      </c>
    </row>
    <row r="1208" spans="1:19" x14ac:dyDescent="0.25">
      <c r="A1208" t="s">
        <v>963</v>
      </c>
      <c r="B1208" s="5" t="str">
        <f>VLOOKUP(I1208,KeyValues!$J$2:$K$1401,2)</f>
        <v>Amity Rock</v>
      </c>
      <c r="C1208">
        <f t="shared" si="252"/>
        <v>2500</v>
      </c>
      <c r="D1208">
        <f t="shared" si="253"/>
        <v>125</v>
      </c>
      <c r="E1208">
        <f t="shared" si="254"/>
        <v>15</v>
      </c>
      <c r="F1208" s="7" t="str">
        <f>VLOOKUP(E1208,KeyValues!$A$2:$B980,2)</f>
        <v>Specific Items</v>
      </c>
      <c r="G1208">
        <f t="shared" si="255"/>
        <v>49</v>
      </c>
      <c r="H1208" s="7" t="str">
        <f>VLOOKUP($G1208,KeyValues!$S$2:$T$64,2)</f>
        <v>Jewel</v>
      </c>
      <c r="I1208">
        <f t="shared" si="256"/>
        <v>964</v>
      </c>
      <c r="J1208">
        <f t="shared" si="257"/>
        <v>0</v>
      </c>
      <c r="K1208" s="8">
        <f>IF(OR($E1208=9,$E1208=5),VLOOKUP(J1208,KeyValues!$D$2:$E$562,2),IF(AND($E1208=14,NOT(VLOOKUP(J1208,KeyValues!$D$2:$E$562,2) = 0)),"???",0))</f>
        <v>0</v>
      </c>
      <c r="L1208">
        <f t="shared" si="258"/>
        <v>0</v>
      </c>
      <c r="M1208">
        <f t="shared" si="259"/>
        <v>0</v>
      </c>
      <c r="N1208">
        <f t="shared" si="260"/>
        <v>6</v>
      </c>
      <c r="O1208">
        <f t="shared" si="261"/>
        <v>0</v>
      </c>
      <c r="P1208">
        <f t="shared" si="262"/>
        <v>3</v>
      </c>
      <c r="Q1208">
        <f t="shared" si="263"/>
        <v>0</v>
      </c>
      <c r="R1208" t="str">
        <f t="shared" si="264"/>
        <v>00000011</v>
      </c>
      <c r="S1208">
        <f t="shared" si="265"/>
        <v>1</v>
      </c>
    </row>
    <row r="1209" spans="1:19" x14ac:dyDescent="0.25">
      <c r="A1209" t="s">
        <v>979</v>
      </c>
      <c r="B1209" s="5" t="str">
        <f>VLOOKUP(I1209,KeyValues!$J$2:$K$1401,2)</f>
        <v>Valiant Rock</v>
      </c>
      <c r="C1209">
        <f t="shared" si="252"/>
        <v>2500</v>
      </c>
      <c r="D1209">
        <f t="shared" si="253"/>
        <v>125</v>
      </c>
      <c r="E1209">
        <f t="shared" si="254"/>
        <v>15</v>
      </c>
      <c r="F1209" s="7" t="str">
        <f>VLOOKUP(E1209,KeyValues!$A$2:$B996,2)</f>
        <v>Specific Items</v>
      </c>
      <c r="G1209">
        <f t="shared" si="255"/>
        <v>49</v>
      </c>
      <c r="H1209" s="7" t="str">
        <f>VLOOKUP($G1209,KeyValues!$S$2:$T$64,2)</f>
        <v>Jewel</v>
      </c>
      <c r="I1209">
        <f t="shared" si="256"/>
        <v>980</v>
      </c>
      <c r="J1209">
        <f t="shared" si="257"/>
        <v>0</v>
      </c>
      <c r="K1209" s="8">
        <f>IF(OR($E1209=9,$E1209=5),VLOOKUP(J1209,KeyValues!$D$2:$E$562,2),IF(AND($E1209=14,NOT(VLOOKUP(J1209,KeyValues!$D$2:$E$562,2) = 0)),"???",0))</f>
        <v>0</v>
      </c>
      <c r="L1209">
        <f t="shared" si="258"/>
        <v>0</v>
      </c>
      <c r="M1209">
        <f t="shared" si="259"/>
        <v>0</v>
      </c>
      <c r="N1209">
        <f t="shared" si="260"/>
        <v>6</v>
      </c>
      <c r="O1209">
        <f t="shared" si="261"/>
        <v>0</v>
      </c>
      <c r="P1209">
        <f t="shared" si="262"/>
        <v>3</v>
      </c>
      <c r="Q1209">
        <f t="shared" si="263"/>
        <v>0</v>
      </c>
      <c r="R1209" t="str">
        <f t="shared" si="264"/>
        <v>00000011</v>
      </c>
      <c r="S1209">
        <f t="shared" si="265"/>
        <v>1</v>
      </c>
    </row>
    <row r="1210" spans="1:19" x14ac:dyDescent="0.25">
      <c r="A1210" t="s">
        <v>983</v>
      </c>
      <c r="B1210" s="5" t="str">
        <f>VLOOKUP(I1210,KeyValues!$J$2:$K$1401,2)</f>
        <v>Pledge Rock</v>
      </c>
      <c r="C1210">
        <f t="shared" si="252"/>
        <v>2500</v>
      </c>
      <c r="D1210">
        <f t="shared" si="253"/>
        <v>125</v>
      </c>
      <c r="E1210">
        <f t="shared" si="254"/>
        <v>15</v>
      </c>
      <c r="F1210" s="7" t="str">
        <f>VLOOKUP(E1210,KeyValues!$A$2:$B1000,2)</f>
        <v>Specific Items</v>
      </c>
      <c r="G1210">
        <f t="shared" si="255"/>
        <v>49</v>
      </c>
      <c r="H1210" s="7" t="str">
        <f>VLOOKUP($G1210,KeyValues!$S$2:$T$64,2)</f>
        <v>Jewel</v>
      </c>
      <c r="I1210">
        <f t="shared" si="256"/>
        <v>984</v>
      </c>
      <c r="J1210">
        <f t="shared" si="257"/>
        <v>0</v>
      </c>
      <c r="K1210" s="8">
        <f>IF(OR($E1210=9,$E1210=5),VLOOKUP(J1210,KeyValues!$D$2:$E$562,2),IF(AND($E1210=14,NOT(VLOOKUP(J1210,KeyValues!$D$2:$E$562,2) = 0)),"???",0))</f>
        <v>0</v>
      </c>
      <c r="L1210">
        <f t="shared" si="258"/>
        <v>0</v>
      </c>
      <c r="M1210">
        <f t="shared" si="259"/>
        <v>0</v>
      </c>
      <c r="N1210">
        <f t="shared" si="260"/>
        <v>6</v>
      </c>
      <c r="O1210">
        <f t="shared" si="261"/>
        <v>0</v>
      </c>
      <c r="P1210">
        <f t="shared" si="262"/>
        <v>3</v>
      </c>
      <c r="Q1210">
        <f t="shared" si="263"/>
        <v>0</v>
      </c>
      <c r="R1210" t="str">
        <f t="shared" si="264"/>
        <v>00000011</v>
      </c>
      <c r="S1210">
        <f t="shared" si="265"/>
        <v>1</v>
      </c>
    </row>
    <row r="1211" spans="1:19" x14ac:dyDescent="0.25">
      <c r="A1211" t="s">
        <v>987</v>
      </c>
      <c r="B1211" s="5" t="str">
        <f>VLOOKUP(I1211,KeyValues!$J$2:$K$1401,2)</f>
        <v>Waft Rock</v>
      </c>
      <c r="C1211">
        <f t="shared" si="252"/>
        <v>2500</v>
      </c>
      <c r="D1211">
        <f t="shared" si="253"/>
        <v>125</v>
      </c>
      <c r="E1211">
        <f t="shared" si="254"/>
        <v>15</v>
      </c>
      <c r="F1211" s="7" t="str">
        <f>VLOOKUP(E1211,KeyValues!$A$2:$B1004,2)</f>
        <v>Specific Items</v>
      </c>
      <c r="G1211">
        <f t="shared" si="255"/>
        <v>49</v>
      </c>
      <c r="H1211" s="7" t="str">
        <f>VLOOKUP($G1211,KeyValues!$S$2:$T$64,2)</f>
        <v>Jewel</v>
      </c>
      <c r="I1211">
        <f t="shared" si="256"/>
        <v>988</v>
      </c>
      <c r="J1211">
        <f t="shared" si="257"/>
        <v>0</v>
      </c>
      <c r="K1211" s="8">
        <f>IF(OR($E1211=9,$E1211=5),VLOOKUP(J1211,KeyValues!$D$2:$E$562,2),IF(AND($E1211=14,NOT(VLOOKUP(J1211,KeyValues!$D$2:$E$562,2) = 0)),"???",0))</f>
        <v>0</v>
      </c>
      <c r="L1211">
        <f t="shared" si="258"/>
        <v>0</v>
      </c>
      <c r="M1211">
        <f t="shared" si="259"/>
        <v>0</v>
      </c>
      <c r="N1211">
        <f t="shared" si="260"/>
        <v>6</v>
      </c>
      <c r="O1211">
        <f t="shared" si="261"/>
        <v>0</v>
      </c>
      <c r="P1211">
        <f t="shared" si="262"/>
        <v>3</v>
      </c>
      <c r="Q1211">
        <f t="shared" si="263"/>
        <v>0</v>
      </c>
      <c r="R1211" t="str">
        <f t="shared" si="264"/>
        <v>00000011</v>
      </c>
      <c r="S1211">
        <f t="shared" si="265"/>
        <v>1</v>
      </c>
    </row>
    <row r="1212" spans="1:19" x14ac:dyDescent="0.25">
      <c r="A1212" t="s">
        <v>991</v>
      </c>
      <c r="B1212" s="5" t="str">
        <f>VLOOKUP(I1212,KeyValues!$J$2:$K$1401,2)</f>
        <v>Sunset Rock</v>
      </c>
      <c r="C1212">
        <f t="shared" si="252"/>
        <v>2500</v>
      </c>
      <c r="D1212">
        <f t="shared" si="253"/>
        <v>125</v>
      </c>
      <c r="E1212">
        <f t="shared" si="254"/>
        <v>15</v>
      </c>
      <c r="F1212" s="7" t="str">
        <f>VLOOKUP(E1212,KeyValues!$A$2:$B1008,2)</f>
        <v>Specific Items</v>
      </c>
      <c r="G1212">
        <f t="shared" si="255"/>
        <v>49</v>
      </c>
      <c r="H1212" s="7" t="str">
        <f>VLOOKUP($G1212,KeyValues!$S$2:$T$64,2)</f>
        <v>Jewel</v>
      </c>
      <c r="I1212">
        <f t="shared" si="256"/>
        <v>992</v>
      </c>
      <c r="J1212">
        <f t="shared" si="257"/>
        <v>0</v>
      </c>
      <c r="K1212" s="8">
        <f>IF(OR($E1212=9,$E1212=5),VLOOKUP(J1212,KeyValues!$D$2:$E$562,2),IF(AND($E1212=14,NOT(VLOOKUP(J1212,KeyValues!$D$2:$E$562,2) = 0)),"???",0))</f>
        <v>0</v>
      </c>
      <c r="L1212">
        <f t="shared" si="258"/>
        <v>0</v>
      </c>
      <c r="M1212">
        <f t="shared" si="259"/>
        <v>0</v>
      </c>
      <c r="N1212">
        <f t="shared" si="260"/>
        <v>6</v>
      </c>
      <c r="O1212">
        <f t="shared" si="261"/>
        <v>0</v>
      </c>
      <c r="P1212">
        <f t="shared" si="262"/>
        <v>3</v>
      </c>
      <c r="Q1212">
        <f t="shared" si="263"/>
        <v>0</v>
      </c>
      <c r="R1212" t="str">
        <f t="shared" si="264"/>
        <v>00000011</v>
      </c>
      <c r="S1212">
        <f t="shared" si="265"/>
        <v>1</v>
      </c>
    </row>
    <row r="1213" spans="1:19" x14ac:dyDescent="0.25">
      <c r="A1213" t="s">
        <v>461</v>
      </c>
      <c r="B1213" s="5" t="str">
        <f>VLOOKUP(I1213,KeyValues!$J$2:$K$1401,2)</f>
        <v>Yellow Jewel</v>
      </c>
      <c r="C1213">
        <f t="shared" si="252"/>
        <v>2000</v>
      </c>
      <c r="D1213">
        <f t="shared" si="253"/>
        <v>100</v>
      </c>
      <c r="E1213">
        <f t="shared" si="254"/>
        <v>15</v>
      </c>
      <c r="F1213" s="7" t="str">
        <f>VLOOKUP(E1213,KeyValues!$A$2:$B478,2)</f>
        <v>Specific Items</v>
      </c>
      <c r="G1213">
        <f t="shared" si="255"/>
        <v>49</v>
      </c>
      <c r="H1213" s="7" t="str">
        <f>VLOOKUP($G1213,KeyValues!$S$2:$T$64,2)</f>
        <v>Jewel</v>
      </c>
      <c r="I1213">
        <f t="shared" si="256"/>
        <v>462</v>
      </c>
      <c r="J1213">
        <f t="shared" si="257"/>
        <v>0</v>
      </c>
      <c r="K1213" s="8">
        <f>IF(OR($E1213=9,$E1213=5),VLOOKUP(J1213,KeyValues!$D$2:$E$562,2),IF(AND($E1213=14,NOT(VLOOKUP(J1213,KeyValues!$D$2:$E$562,2) = 0)),"???",0))</f>
        <v>0</v>
      </c>
      <c r="L1213">
        <f t="shared" si="258"/>
        <v>0</v>
      </c>
      <c r="M1213">
        <f t="shared" si="259"/>
        <v>0</v>
      </c>
      <c r="N1213">
        <f t="shared" si="260"/>
        <v>9</v>
      </c>
      <c r="O1213">
        <f t="shared" si="261"/>
        <v>0</v>
      </c>
      <c r="P1213">
        <f t="shared" si="262"/>
        <v>3</v>
      </c>
      <c r="Q1213">
        <f t="shared" si="263"/>
        <v>0</v>
      </c>
      <c r="R1213" t="str">
        <f t="shared" si="264"/>
        <v>00000011</v>
      </c>
      <c r="S1213">
        <f t="shared" si="265"/>
        <v>1</v>
      </c>
    </row>
    <row r="1214" spans="1:19" x14ac:dyDescent="0.25">
      <c r="A1214" t="s">
        <v>466</v>
      </c>
      <c r="B1214" s="5" t="str">
        <f>VLOOKUP(I1214,KeyValues!$J$2:$K$1401,2)</f>
        <v>Purple Jewel</v>
      </c>
      <c r="C1214">
        <f t="shared" si="252"/>
        <v>2000</v>
      </c>
      <c r="D1214">
        <f t="shared" si="253"/>
        <v>100</v>
      </c>
      <c r="E1214">
        <f t="shared" si="254"/>
        <v>15</v>
      </c>
      <c r="F1214" s="7" t="str">
        <f>VLOOKUP(E1214,KeyValues!$A$2:$B483,2)</f>
        <v>Specific Items</v>
      </c>
      <c r="G1214">
        <f t="shared" si="255"/>
        <v>49</v>
      </c>
      <c r="H1214" s="7" t="str">
        <f>VLOOKUP($G1214,KeyValues!$S$2:$T$64,2)</f>
        <v>Jewel</v>
      </c>
      <c r="I1214">
        <f t="shared" si="256"/>
        <v>467</v>
      </c>
      <c r="J1214">
        <f t="shared" si="257"/>
        <v>0</v>
      </c>
      <c r="K1214" s="8">
        <f>IF(OR($E1214=9,$E1214=5),VLOOKUP(J1214,KeyValues!$D$2:$E$562,2),IF(AND($E1214=14,NOT(VLOOKUP(J1214,KeyValues!$D$2:$E$562,2) = 0)),"???",0))</f>
        <v>0</v>
      </c>
      <c r="L1214">
        <f t="shared" si="258"/>
        <v>0</v>
      </c>
      <c r="M1214">
        <f t="shared" si="259"/>
        <v>0</v>
      </c>
      <c r="N1214">
        <f t="shared" si="260"/>
        <v>13</v>
      </c>
      <c r="O1214">
        <f t="shared" si="261"/>
        <v>0</v>
      </c>
      <c r="P1214">
        <f t="shared" si="262"/>
        <v>3</v>
      </c>
      <c r="Q1214">
        <f t="shared" si="263"/>
        <v>0</v>
      </c>
      <c r="R1214" t="str">
        <f t="shared" si="264"/>
        <v>00000011</v>
      </c>
      <c r="S1214">
        <f t="shared" si="265"/>
        <v>1</v>
      </c>
    </row>
    <row r="1215" spans="1:19" x14ac:dyDescent="0.25">
      <c r="A1215" t="s">
        <v>631</v>
      </c>
      <c r="B1215" s="5" t="str">
        <f>VLOOKUP(I1215,KeyValues!$J$2:$K$1401,2)</f>
        <v>Dawn Jewel</v>
      </c>
      <c r="C1215">
        <f t="shared" si="252"/>
        <v>2500</v>
      </c>
      <c r="D1215">
        <f t="shared" si="253"/>
        <v>125</v>
      </c>
      <c r="E1215">
        <f t="shared" si="254"/>
        <v>15</v>
      </c>
      <c r="F1215" s="7" t="str">
        <f>VLOOKUP(E1215,KeyValues!$A$2:$B648,2)</f>
        <v>Specific Items</v>
      </c>
      <c r="G1215">
        <f t="shared" si="255"/>
        <v>49</v>
      </c>
      <c r="H1215" s="7" t="str">
        <f>VLOOKUP($G1215,KeyValues!$S$2:$T$64,2)</f>
        <v>Jewel</v>
      </c>
      <c r="I1215">
        <f t="shared" si="256"/>
        <v>632</v>
      </c>
      <c r="J1215">
        <f t="shared" si="257"/>
        <v>0</v>
      </c>
      <c r="K1215" s="8">
        <f>IF(OR($E1215=9,$E1215=5),VLOOKUP(J1215,KeyValues!$D$2:$E$562,2),IF(AND($E1215=14,NOT(VLOOKUP(J1215,KeyValues!$D$2:$E$562,2) = 0)),"???",0))</f>
        <v>0</v>
      </c>
      <c r="L1215">
        <f t="shared" si="258"/>
        <v>0</v>
      </c>
      <c r="M1215">
        <f t="shared" si="259"/>
        <v>0</v>
      </c>
      <c r="N1215">
        <f t="shared" si="260"/>
        <v>13</v>
      </c>
      <c r="O1215">
        <f t="shared" si="261"/>
        <v>0</v>
      </c>
      <c r="P1215">
        <f t="shared" si="262"/>
        <v>3</v>
      </c>
      <c r="Q1215">
        <f t="shared" si="263"/>
        <v>0</v>
      </c>
      <c r="R1215" t="str">
        <f t="shared" si="264"/>
        <v>00000011</v>
      </c>
      <c r="S1215">
        <f t="shared" si="265"/>
        <v>1</v>
      </c>
    </row>
    <row r="1216" spans="1:19" x14ac:dyDescent="0.25">
      <c r="A1216" t="s">
        <v>691</v>
      </c>
      <c r="B1216" s="5" t="str">
        <f>VLOOKUP(I1216,KeyValues!$J$2:$K$1401,2)</f>
        <v>Mud Jewel</v>
      </c>
      <c r="C1216">
        <f t="shared" si="252"/>
        <v>2500</v>
      </c>
      <c r="D1216">
        <f t="shared" si="253"/>
        <v>125</v>
      </c>
      <c r="E1216">
        <f t="shared" si="254"/>
        <v>15</v>
      </c>
      <c r="F1216" s="7" t="str">
        <f>VLOOKUP(E1216,KeyValues!$A$2:$B708,2)</f>
        <v>Specific Items</v>
      </c>
      <c r="G1216">
        <f t="shared" si="255"/>
        <v>49</v>
      </c>
      <c r="H1216" s="7" t="str">
        <f>VLOOKUP($G1216,KeyValues!$S$2:$T$64,2)</f>
        <v>Jewel</v>
      </c>
      <c r="I1216">
        <f t="shared" si="256"/>
        <v>692</v>
      </c>
      <c r="J1216">
        <f t="shared" si="257"/>
        <v>0</v>
      </c>
      <c r="K1216" s="8">
        <f>IF(OR($E1216=9,$E1216=5),VLOOKUP(J1216,KeyValues!$D$2:$E$562,2),IF(AND($E1216=14,NOT(VLOOKUP(J1216,KeyValues!$D$2:$E$562,2) = 0)),"???",0))</f>
        <v>0</v>
      </c>
      <c r="L1216">
        <f t="shared" si="258"/>
        <v>0</v>
      </c>
      <c r="M1216">
        <f t="shared" si="259"/>
        <v>0</v>
      </c>
      <c r="N1216">
        <f t="shared" si="260"/>
        <v>13</v>
      </c>
      <c r="O1216">
        <f t="shared" si="261"/>
        <v>0</v>
      </c>
      <c r="P1216">
        <f t="shared" si="262"/>
        <v>3</v>
      </c>
      <c r="Q1216">
        <f t="shared" si="263"/>
        <v>0</v>
      </c>
      <c r="R1216" t="str">
        <f t="shared" si="264"/>
        <v>00000011</v>
      </c>
      <c r="S1216">
        <f t="shared" si="265"/>
        <v>1</v>
      </c>
    </row>
    <row r="1217" spans="1:19" x14ac:dyDescent="0.25">
      <c r="A1217" t="s">
        <v>775</v>
      </c>
      <c r="B1217" s="5" t="str">
        <f>VLOOKUP(I1217,KeyValues!$J$2:$K$1401,2)</f>
        <v>Moon Jewel</v>
      </c>
      <c r="C1217">
        <f t="shared" si="252"/>
        <v>2500</v>
      </c>
      <c r="D1217">
        <f t="shared" si="253"/>
        <v>125</v>
      </c>
      <c r="E1217">
        <f t="shared" si="254"/>
        <v>15</v>
      </c>
      <c r="F1217" s="7" t="str">
        <f>VLOOKUP(E1217,KeyValues!$A$2:$B792,2)</f>
        <v>Specific Items</v>
      </c>
      <c r="G1217">
        <f t="shared" si="255"/>
        <v>49</v>
      </c>
      <c r="H1217" s="7" t="str">
        <f>VLOOKUP($G1217,KeyValues!$S$2:$T$64,2)</f>
        <v>Jewel</v>
      </c>
      <c r="I1217">
        <f t="shared" si="256"/>
        <v>776</v>
      </c>
      <c r="J1217">
        <f t="shared" si="257"/>
        <v>0</v>
      </c>
      <c r="K1217" s="8">
        <f>IF(OR($E1217=9,$E1217=5),VLOOKUP(J1217,KeyValues!$D$2:$E$562,2),IF(AND($E1217=14,NOT(VLOOKUP(J1217,KeyValues!$D$2:$E$562,2) = 0)),"???",0))</f>
        <v>0</v>
      </c>
      <c r="L1217">
        <f t="shared" si="258"/>
        <v>0</v>
      </c>
      <c r="M1217">
        <f t="shared" si="259"/>
        <v>0</v>
      </c>
      <c r="N1217">
        <f t="shared" si="260"/>
        <v>13</v>
      </c>
      <c r="O1217">
        <f t="shared" si="261"/>
        <v>0</v>
      </c>
      <c r="P1217">
        <f t="shared" si="262"/>
        <v>3</v>
      </c>
      <c r="Q1217">
        <f t="shared" si="263"/>
        <v>0</v>
      </c>
      <c r="R1217" t="str">
        <f t="shared" si="264"/>
        <v>00000011</v>
      </c>
      <c r="S1217">
        <f t="shared" si="265"/>
        <v>1</v>
      </c>
    </row>
    <row r="1218" spans="1:19" x14ac:dyDescent="0.25">
      <c r="A1218" t="s">
        <v>807</v>
      </c>
      <c r="B1218" s="5" t="str">
        <f>VLOOKUP(I1218,KeyValues!$J$2:$K$1401,2)</f>
        <v>Dusk Jewel</v>
      </c>
      <c r="C1218">
        <f t="shared" ref="C1218:C1281" si="266">HEX2DEC(MID($A1218,4,2)&amp;MID($A1218,1,2))</f>
        <v>2500</v>
      </c>
      <c r="D1218">
        <f t="shared" ref="D1218:D1281" si="267">HEX2DEC(MID($A1218,10,2)&amp;MID($A1218,7,2))</f>
        <v>125</v>
      </c>
      <c r="E1218">
        <f t="shared" ref="E1218:E1281" si="268">HEX2DEC(MID($A1218,13,2))</f>
        <v>15</v>
      </c>
      <c r="F1218" s="7" t="str">
        <f>VLOOKUP(E1218,KeyValues!$A$2:$B824,2)</f>
        <v>Specific Items</v>
      </c>
      <c r="G1218">
        <f t="shared" ref="G1218:G1281" si="269">HEX2DEC(MID($A1218,16,2))</f>
        <v>49</v>
      </c>
      <c r="H1218" s="7" t="str">
        <f>VLOOKUP($G1218,KeyValues!$S$2:$T$64,2)</f>
        <v>Jewel</v>
      </c>
      <c r="I1218">
        <f t="shared" ref="I1218:I1281" si="270">HEX2DEC(MID($A1218,22,2)&amp;MID($A1218,19,2))</f>
        <v>808</v>
      </c>
      <c r="J1218">
        <f t="shared" ref="J1218:J1281" si="271">HEX2DEC(MID($A1218,28,2)&amp;MID($A1218,25,2))</f>
        <v>0</v>
      </c>
      <c r="K1218" s="8">
        <f>IF(OR($E1218=9,$E1218=5),VLOOKUP(J1218,KeyValues!$D$2:$E$562,2),IF(AND($E1218=14,NOT(VLOOKUP(J1218,KeyValues!$D$2:$E$562,2) = 0)),"???",0))</f>
        <v>0</v>
      </c>
      <c r="L1218">
        <f t="shared" ref="L1218:L1281" si="272">HEX2DEC(MID($A1218,31,2))</f>
        <v>0</v>
      </c>
      <c r="M1218">
        <f t="shared" ref="M1218:M1281" si="273">HEX2DEC(MID($A1218,34,2))</f>
        <v>0</v>
      </c>
      <c r="N1218">
        <f t="shared" ref="N1218:N1281" si="274">HEX2DEC(MID($A1218,37,2))</f>
        <v>13</v>
      </c>
      <c r="O1218">
        <f t="shared" ref="O1218:O1281" si="275">HEX2DEC(MID($A1218,40,2))</f>
        <v>0</v>
      </c>
      <c r="P1218">
        <f t="shared" ref="P1218:P1281" si="276">HEX2DEC(MID($A1218,43,2))</f>
        <v>3</v>
      </c>
      <c r="Q1218">
        <f t="shared" ref="Q1218:Q1281" si="277">HEX2DEC(MID($A1218,46,2))</f>
        <v>0</v>
      </c>
      <c r="R1218" t="str">
        <f t="shared" ref="R1218:R1281" si="278">DEC2BIN(P1218,8)</f>
        <v>00000011</v>
      </c>
      <c r="S1218">
        <f t="shared" ref="S1218:S1281" si="279">VALUE(RIGHT(R1218,1))</f>
        <v>1</v>
      </c>
    </row>
    <row r="1219" spans="1:19" x14ac:dyDescent="0.25">
      <c r="A1219" t="s">
        <v>847</v>
      </c>
      <c r="B1219" s="5" t="str">
        <f>VLOOKUP(I1219,KeyValues!$J$2:$K$1401,2)</f>
        <v>Ember Jewel</v>
      </c>
      <c r="C1219">
        <f t="shared" si="266"/>
        <v>2500</v>
      </c>
      <c r="D1219">
        <f t="shared" si="267"/>
        <v>125</v>
      </c>
      <c r="E1219">
        <f t="shared" si="268"/>
        <v>15</v>
      </c>
      <c r="F1219" s="7" t="str">
        <f>VLOOKUP(E1219,KeyValues!$A$2:$B864,2)</f>
        <v>Specific Items</v>
      </c>
      <c r="G1219">
        <f t="shared" si="269"/>
        <v>49</v>
      </c>
      <c r="H1219" s="7" t="str">
        <f>VLOOKUP($G1219,KeyValues!$S$2:$T$64,2)</f>
        <v>Jewel</v>
      </c>
      <c r="I1219">
        <f t="shared" si="270"/>
        <v>848</v>
      </c>
      <c r="J1219">
        <f t="shared" si="271"/>
        <v>0</v>
      </c>
      <c r="K1219" s="8">
        <f>IF(OR($E1219=9,$E1219=5),VLOOKUP(J1219,KeyValues!$D$2:$E$562,2),IF(AND($E1219=14,NOT(VLOOKUP(J1219,KeyValues!$D$2:$E$562,2) = 0)),"???",0))</f>
        <v>0</v>
      </c>
      <c r="L1219">
        <f t="shared" si="272"/>
        <v>0</v>
      </c>
      <c r="M1219">
        <f t="shared" si="273"/>
        <v>0</v>
      </c>
      <c r="N1219">
        <f t="shared" si="274"/>
        <v>13</v>
      </c>
      <c r="O1219">
        <f t="shared" si="275"/>
        <v>0</v>
      </c>
      <c r="P1219">
        <f t="shared" si="276"/>
        <v>3</v>
      </c>
      <c r="Q1219">
        <f t="shared" si="277"/>
        <v>0</v>
      </c>
      <c r="R1219" t="str">
        <f t="shared" si="278"/>
        <v>00000011</v>
      </c>
      <c r="S1219">
        <f t="shared" si="279"/>
        <v>1</v>
      </c>
    </row>
    <row r="1220" spans="1:19" x14ac:dyDescent="0.25">
      <c r="A1220" t="s">
        <v>967</v>
      </c>
      <c r="B1220" s="5" t="str">
        <f>VLOOKUP(I1220,KeyValues!$J$2:$K$1401,2)</f>
        <v>Dragon Jewel</v>
      </c>
      <c r="C1220">
        <f t="shared" si="266"/>
        <v>2500</v>
      </c>
      <c r="D1220">
        <f t="shared" si="267"/>
        <v>125</v>
      </c>
      <c r="E1220">
        <f t="shared" si="268"/>
        <v>15</v>
      </c>
      <c r="F1220" s="7" t="str">
        <f>VLOOKUP(E1220,KeyValues!$A$2:$B984,2)</f>
        <v>Specific Items</v>
      </c>
      <c r="G1220">
        <f t="shared" si="269"/>
        <v>49</v>
      </c>
      <c r="H1220" s="7" t="str">
        <f>VLOOKUP($G1220,KeyValues!$S$2:$T$64,2)</f>
        <v>Jewel</v>
      </c>
      <c r="I1220">
        <f t="shared" si="270"/>
        <v>968</v>
      </c>
      <c r="J1220">
        <f t="shared" si="271"/>
        <v>0</v>
      </c>
      <c r="K1220" s="8">
        <f>IF(OR($E1220=9,$E1220=5),VLOOKUP(J1220,KeyValues!$D$2:$E$562,2),IF(AND($E1220=14,NOT(VLOOKUP(J1220,KeyValues!$D$2:$E$562,2) = 0)),"???",0))</f>
        <v>0</v>
      </c>
      <c r="L1220">
        <f t="shared" si="272"/>
        <v>0</v>
      </c>
      <c r="M1220">
        <f t="shared" si="273"/>
        <v>0</v>
      </c>
      <c r="N1220">
        <f t="shared" si="274"/>
        <v>13</v>
      </c>
      <c r="O1220">
        <f t="shared" si="275"/>
        <v>0</v>
      </c>
      <c r="P1220">
        <f t="shared" si="276"/>
        <v>3</v>
      </c>
      <c r="Q1220">
        <f t="shared" si="277"/>
        <v>0</v>
      </c>
      <c r="R1220" t="str">
        <f t="shared" si="278"/>
        <v>00000011</v>
      </c>
      <c r="S1220">
        <f t="shared" si="279"/>
        <v>1</v>
      </c>
    </row>
    <row r="1221" spans="1:19" x14ac:dyDescent="0.25">
      <c r="A1221" t="s">
        <v>995</v>
      </c>
      <c r="B1221" s="5" t="str">
        <f>VLOOKUP(I1221,KeyValues!$J$2:$K$1401,2)</f>
        <v>Wave Jewel</v>
      </c>
      <c r="C1221">
        <f t="shared" si="266"/>
        <v>2500</v>
      </c>
      <c r="D1221">
        <f t="shared" si="267"/>
        <v>125</v>
      </c>
      <c r="E1221">
        <f t="shared" si="268"/>
        <v>15</v>
      </c>
      <c r="F1221" s="7" t="str">
        <f>VLOOKUP(E1221,KeyValues!$A$2:$B1012,2)</f>
        <v>Specific Items</v>
      </c>
      <c r="G1221">
        <f t="shared" si="269"/>
        <v>49</v>
      </c>
      <c r="H1221" s="7" t="str">
        <f>VLOOKUP($G1221,KeyValues!$S$2:$T$64,2)</f>
        <v>Jewel</v>
      </c>
      <c r="I1221">
        <f t="shared" si="270"/>
        <v>996</v>
      </c>
      <c r="J1221">
        <f t="shared" si="271"/>
        <v>0</v>
      </c>
      <c r="K1221" s="8">
        <f>IF(OR($E1221=9,$E1221=5),VLOOKUP(J1221,KeyValues!$D$2:$E$562,2),IF(AND($E1221=14,NOT(VLOOKUP(J1221,KeyValues!$D$2:$E$562,2) = 0)),"???",0))</f>
        <v>0</v>
      </c>
      <c r="L1221">
        <f t="shared" si="272"/>
        <v>0</v>
      </c>
      <c r="M1221">
        <f t="shared" si="273"/>
        <v>0</v>
      </c>
      <c r="N1221">
        <f t="shared" si="274"/>
        <v>13</v>
      </c>
      <c r="O1221">
        <f t="shared" si="275"/>
        <v>0</v>
      </c>
      <c r="P1221">
        <f t="shared" si="276"/>
        <v>3</v>
      </c>
      <c r="Q1221">
        <f t="shared" si="277"/>
        <v>0</v>
      </c>
      <c r="R1221" t="str">
        <f t="shared" si="278"/>
        <v>00000011</v>
      </c>
      <c r="S1221">
        <f t="shared" si="279"/>
        <v>1</v>
      </c>
    </row>
    <row r="1222" spans="1:19" x14ac:dyDescent="0.25">
      <c r="A1222" t="s">
        <v>889</v>
      </c>
      <c r="B1222" s="5" t="str">
        <f>VLOOKUP(I1222,KeyValues!$J$2:$K$1401,2)</f>
        <v>Bidoof Tooth</v>
      </c>
      <c r="C1222">
        <f t="shared" si="266"/>
        <v>2500</v>
      </c>
      <c r="D1222">
        <f t="shared" si="267"/>
        <v>125</v>
      </c>
      <c r="E1222">
        <f t="shared" si="268"/>
        <v>15</v>
      </c>
      <c r="F1222" s="7" t="str">
        <f>VLOOKUP(E1222,KeyValues!$A$2:$B906,2)</f>
        <v>Specific Items</v>
      </c>
      <c r="G1222">
        <f t="shared" si="269"/>
        <v>50</v>
      </c>
      <c r="H1222" s="7" t="str">
        <f>VLOOKUP($G1222,KeyValues!$S$2:$T$64,2)</f>
        <v>Tooth</v>
      </c>
      <c r="I1222">
        <f t="shared" si="270"/>
        <v>890</v>
      </c>
      <c r="J1222">
        <f t="shared" si="271"/>
        <v>0</v>
      </c>
      <c r="K1222" s="8">
        <f>IF(OR($E1222=9,$E1222=5),VLOOKUP(J1222,KeyValues!$D$2:$E$562,2),IF(AND($E1222=14,NOT(VLOOKUP(J1222,KeyValues!$D$2:$E$562,2) = 0)),"???",0))</f>
        <v>0</v>
      </c>
      <c r="L1222">
        <f t="shared" si="272"/>
        <v>0</v>
      </c>
      <c r="M1222">
        <f t="shared" si="273"/>
        <v>0</v>
      </c>
      <c r="N1222">
        <f t="shared" si="274"/>
        <v>0</v>
      </c>
      <c r="O1222">
        <f t="shared" si="275"/>
        <v>0</v>
      </c>
      <c r="P1222">
        <f t="shared" si="276"/>
        <v>3</v>
      </c>
      <c r="Q1222">
        <f t="shared" si="277"/>
        <v>0</v>
      </c>
      <c r="R1222" t="str">
        <f t="shared" si="278"/>
        <v>00000011</v>
      </c>
      <c r="S1222">
        <f t="shared" si="279"/>
        <v>1</v>
      </c>
    </row>
    <row r="1223" spans="1:19" x14ac:dyDescent="0.25">
      <c r="A1223" t="s">
        <v>893</v>
      </c>
      <c r="B1223" s="5" t="str">
        <f>VLOOKUP(I1223,KeyValues!$J$2:$K$1401,2)</f>
        <v>Biba-Tooth</v>
      </c>
      <c r="C1223">
        <f t="shared" si="266"/>
        <v>2500</v>
      </c>
      <c r="D1223">
        <f t="shared" si="267"/>
        <v>125</v>
      </c>
      <c r="E1223">
        <f t="shared" si="268"/>
        <v>15</v>
      </c>
      <c r="F1223" s="7" t="str">
        <f>VLOOKUP(E1223,KeyValues!$A$2:$B910,2)</f>
        <v>Specific Items</v>
      </c>
      <c r="G1223">
        <f t="shared" si="269"/>
        <v>50</v>
      </c>
      <c r="H1223" s="7" t="str">
        <f>VLOOKUP($G1223,KeyValues!$S$2:$T$64,2)</f>
        <v>Tooth</v>
      </c>
      <c r="I1223">
        <f t="shared" si="270"/>
        <v>894</v>
      </c>
      <c r="J1223">
        <f t="shared" si="271"/>
        <v>0</v>
      </c>
      <c r="K1223" s="8">
        <f>IF(OR($E1223=9,$E1223=5),VLOOKUP(J1223,KeyValues!$D$2:$E$562,2),IF(AND($E1223=14,NOT(VLOOKUP(J1223,KeyValues!$D$2:$E$562,2) = 0)),"???",0))</f>
        <v>0</v>
      </c>
      <c r="L1223">
        <f t="shared" si="272"/>
        <v>0</v>
      </c>
      <c r="M1223">
        <f t="shared" si="273"/>
        <v>0</v>
      </c>
      <c r="N1223">
        <f t="shared" si="274"/>
        <v>0</v>
      </c>
      <c r="O1223">
        <f t="shared" si="275"/>
        <v>0</v>
      </c>
      <c r="P1223">
        <f t="shared" si="276"/>
        <v>3</v>
      </c>
      <c r="Q1223">
        <f t="shared" si="277"/>
        <v>0</v>
      </c>
      <c r="R1223" t="str">
        <f t="shared" si="278"/>
        <v>00000011</v>
      </c>
      <c r="S1223">
        <f t="shared" si="279"/>
        <v>1</v>
      </c>
    </row>
    <row r="1224" spans="1:19" x14ac:dyDescent="0.25">
      <c r="A1224" t="s">
        <v>909</v>
      </c>
      <c r="B1224" s="5" t="str">
        <f>VLOOKUP(I1224,KeyValues!$J$2:$K$1401,2)</f>
        <v>Pachi-Tooth</v>
      </c>
      <c r="C1224">
        <f t="shared" si="266"/>
        <v>2500</v>
      </c>
      <c r="D1224">
        <f t="shared" si="267"/>
        <v>125</v>
      </c>
      <c r="E1224">
        <f t="shared" si="268"/>
        <v>15</v>
      </c>
      <c r="F1224" s="7" t="str">
        <f>VLOOKUP(E1224,KeyValues!$A$2:$B926,2)</f>
        <v>Specific Items</v>
      </c>
      <c r="G1224">
        <f t="shared" si="269"/>
        <v>50</v>
      </c>
      <c r="H1224" s="7" t="str">
        <f>VLOOKUP($G1224,KeyValues!$S$2:$T$64,2)</f>
        <v>Tooth</v>
      </c>
      <c r="I1224">
        <f t="shared" si="270"/>
        <v>910</v>
      </c>
      <c r="J1224">
        <f t="shared" si="271"/>
        <v>0</v>
      </c>
      <c r="K1224" s="8">
        <f>IF(OR($E1224=9,$E1224=5),VLOOKUP(J1224,KeyValues!$D$2:$E$562,2),IF(AND($E1224=14,NOT(VLOOKUP(J1224,KeyValues!$D$2:$E$562,2) = 0)),"???",0))</f>
        <v>0</v>
      </c>
      <c r="L1224">
        <f t="shared" si="272"/>
        <v>0</v>
      </c>
      <c r="M1224">
        <f t="shared" si="273"/>
        <v>0</v>
      </c>
      <c r="N1224">
        <f t="shared" si="274"/>
        <v>0</v>
      </c>
      <c r="O1224">
        <f t="shared" si="275"/>
        <v>0</v>
      </c>
      <c r="P1224">
        <f t="shared" si="276"/>
        <v>3</v>
      </c>
      <c r="Q1224">
        <f t="shared" si="277"/>
        <v>0</v>
      </c>
      <c r="R1224" t="str">
        <f t="shared" si="278"/>
        <v>00000011</v>
      </c>
      <c r="S1224">
        <f t="shared" si="279"/>
        <v>1</v>
      </c>
    </row>
    <row r="1225" spans="1:19" x14ac:dyDescent="0.25">
      <c r="A1225" t="s">
        <v>632</v>
      </c>
      <c r="B1225" s="5" t="str">
        <f>VLOOKUP(I1225,KeyValues!$J$2:$K$1401,2)</f>
        <v>Fresh Bow</v>
      </c>
      <c r="C1225">
        <f t="shared" si="266"/>
        <v>2500</v>
      </c>
      <c r="D1225">
        <f t="shared" si="267"/>
        <v>125</v>
      </c>
      <c r="E1225">
        <f t="shared" si="268"/>
        <v>15</v>
      </c>
      <c r="F1225" s="7" t="str">
        <f>VLOOKUP(E1225,KeyValues!$A$2:$B649,2)</f>
        <v>Specific Items</v>
      </c>
      <c r="G1225">
        <f t="shared" si="269"/>
        <v>52</v>
      </c>
      <c r="H1225" s="7" t="str">
        <f>VLOOKUP($G1225,KeyValues!$S$2:$T$64,2)</f>
        <v>Tie</v>
      </c>
      <c r="I1225">
        <f t="shared" si="270"/>
        <v>633</v>
      </c>
      <c r="J1225">
        <f t="shared" si="271"/>
        <v>0</v>
      </c>
      <c r="K1225" s="8">
        <f>IF(OR($E1225=9,$E1225=5),VLOOKUP(J1225,KeyValues!$D$2:$E$562,2),IF(AND($E1225=14,NOT(VLOOKUP(J1225,KeyValues!$D$2:$E$562,2) = 0)),"???",0))</f>
        <v>0</v>
      </c>
      <c r="L1225">
        <f t="shared" si="272"/>
        <v>0</v>
      </c>
      <c r="M1225">
        <f t="shared" si="273"/>
        <v>0</v>
      </c>
      <c r="N1225">
        <f t="shared" si="274"/>
        <v>4</v>
      </c>
      <c r="O1225">
        <f t="shared" si="275"/>
        <v>0</v>
      </c>
      <c r="P1225">
        <f t="shared" si="276"/>
        <v>3</v>
      </c>
      <c r="Q1225">
        <f t="shared" si="277"/>
        <v>0</v>
      </c>
      <c r="R1225" t="str">
        <f t="shared" si="278"/>
        <v>00000011</v>
      </c>
      <c r="S1225">
        <f t="shared" si="279"/>
        <v>1</v>
      </c>
    </row>
    <row r="1226" spans="1:19" x14ac:dyDescent="0.25">
      <c r="A1226" t="s">
        <v>636</v>
      </c>
      <c r="B1226" s="5" t="str">
        <f>VLOOKUP(I1226,KeyValues!$J$2:$K$1401,2)</f>
        <v>Spice Bow</v>
      </c>
      <c r="C1226">
        <f t="shared" si="266"/>
        <v>2500</v>
      </c>
      <c r="D1226">
        <f t="shared" si="267"/>
        <v>125</v>
      </c>
      <c r="E1226">
        <f t="shared" si="268"/>
        <v>15</v>
      </c>
      <c r="F1226" s="7" t="str">
        <f>VLOOKUP(E1226,KeyValues!$A$2:$B653,2)</f>
        <v>Specific Items</v>
      </c>
      <c r="G1226">
        <f t="shared" si="269"/>
        <v>52</v>
      </c>
      <c r="H1226" s="7" t="str">
        <f>VLOOKUP($G1226,KeyValues!$S$2:$T$64,2)</f>
        <v>Tie</v>
      </c>
      <c r="I1226">
        <f t="shared" si="270"/>
        <v>637</v>
      </c>
      <c r="J1226">
        <f t="shared" si="271"/>
        <v>0</v>
      </c>
      <c r="K1226" s="8">
        <f>IF(OR($E1226=9,$E1226=5),VLOOKUP(J1226,KeyValues!$D$2:$E$562,2),IF(AND($E1226=14,NOT(VLOOKUP(J1226,KeyValues!$D$2:$E$562,2) = 0)),"???",0))</f>
        <v>0</v>
      </c>
      <c r="L1226">
        <f t="shared" si="272"/>
        <v>0</v>
      </c>
      <c r="M1226">
        <f t="shared" si="273"/>
        <v>0</v>
      </c>
      <c r="N1226">
        <f t="shared" si="274"/>
        <v>4</v>
      </c>
      <c r="O1226">
        <f t="shared" si="275"/>
        <v>0</v>
      </c>
      <c r="P1226">
        <f t="shared" si="276"/>
        <v>3</v>
      </c>
      <c r="Q1226">
        <f t="shared" si="277"/>
        <v>0</v>
      </c>
      <c r="R1226" t="str">
        <f t="shared" si="278"/>
        <v>00000011</v>
      </c>
      <c r="S1226">
        <f t="shared" si="279"/>
        <v>1</v>
      </c>
    </row>
    <row r="1227" spans="1:19" x14ac:dyDescent="0.25">
      <c r="A1227" t="s">
        <v>656</v>
      </c>
      <c r="B1227" s="5" t="str">
        <f>VLOOKUP(I1227,KeyValues!$J$2:$K$1401,2)</f>
        <v>Wash Bow</v>
      </c>
      <c r="C1227">
        <f t="shared" si="266"/>
        <v>2500</v>
      </c>
      <c r="D1227">
        <f t="shared" si="267"/>
        <v>125</v>
      </c>
      <c r="E1227">
        <f t="shared" si="268"/>
        <v>15</v>
      </c>
      <c r="F1227" s="7" t="str">
        <f>VLOOKUP(E1227,KeyValues!$A$2:$B673,2)</f>
        <v>Specific Items</v>
      </c>
      <c r="G1227">
        <f t="shared" si="269"/>
        <v>52</v>
      </c>
      <c r="H1227" s="7" t="str">
        <f>VLOOKUP($G1227,KeyValues!$S$2:$T$64,2)</f>
        <v>Tie</v>
      </c>
      <c r="I1227">
        <f t="shared" si="270"/>
        <v>657</v>
      </c>
      <c r="J1227">
        <f t="shared" si="271"/>
        <v>0</v>
      </c>
      <c r="K1227" s="8">
        <f>IF(OR($E1227=9,$E1227=5),VLOOKUP(J1227,KeyValues!$D$2:$E$562,2),IF(AND($E1227=14,NOT(VLOOKUP(J1227,KeyValues!$D$2:$E$562,2) = 0)),"???",0))</f>
        <v>0</v>
      </c>
      <c r="L1227">
        <f t="shared" si="272"/>
        <v>0</v>
      </c>
      <c r="M1227">
        <f t="shared" si="273"/>
        <v>0</v>
      </c>
      <c r="N1227">
        <f t="shared" si="274"/>
        <v>4</v>
      </c>
      <c r="O1227">
        <f t="shared" si="275"/>
        <v>0</v>
      </c>
      <c r="P1227">
        <f t="shared" si="276"/>
        <v>3</v>
      </c>
      <c r="Q1227">
        <f t="shared" si="277"/>
        <v>0</v>
      </c>
      <c r="R1227" t="str">
        <f t="shared" si="278"/>
        <v>00000011</v>
      </c>
      <c r="S1227">
        <f t="shared" si="279"/>
        <v>1</v>
      </c>
    </row>
    <row r="1228" spans="1:19" x14ac:dyDescent="0.25">
      <c r="A1228" t="s">
        <v>780</v>
      </c>
      <c r="B1228" s="5" t="str">
        <f>VLOOKUP(I1228,KeyValues!$J$2:$K$1401,2)</f>
        <v>Fairy Bow</v>
      </c>
      <c r="C1228">
        <f t="shared" si="266"/>
        <v>2500</v>
      </c>
      <c r="D1228">
        <f t="shared" si="267"/>
        <v>125</v>
      </c>
      <c r="E1228">
        <f t="shared" si="268"/>
        <v>15</v>
      </c>
      <c r="F1228" s="7" t="str">
        <f>VLOOKUP(E1228,KeyValues!$A$2:$B797,2)</f>
        <v>Specific Items</v>
      </c>
      <c r="G1228">
        <f t="shared" si="269"/>
        <v>52</v>
      </c>
      <c r="H1228" s="7" t="str">
        <f>VLOOKUP($G1228,KeyValues!$S$2:$T$64,2)</f>
        <v>Tie</v>
      </c>
      <c r="I1228">
        <f t="shared" si="270"/>
        <v>781</v>
      </c>
      <c r="J1228">
        <f t="shared" si="271"/>
        <v>0</v>
      </c>
      <c r="K1228" s="8">
        <f>IF(OR($E1228=9,$E1228=5),VLOOKUP(J1228,KeyValues!$D$2:$E$562,2),IF(AND($E1228=14,NOT(VLOOKUP(J1228,KeyValues!$D$2:$E$562,2) = 0)),"???",0))</f>
        <v>0</v>
      </c>
      <c r="L1228">
        <f t="shared" si="272"/>
        <v>0</v>
      </c>
      <c r="M1228">
        <f t="shared" si="273"/>
        <v>0</v>
      </c>
      <c r="N1228">
        <f t="shared" si="274"/>
        <v>4</v>
      </c>
      <c r="O1228">
        <f t="shared" si="275"/>
        <v>0</v>
      </c>
      <c r="P1228">
        <f t="shared" si="276"/>
        <v>3</v>
      </c>
      <c r="Q1228">
        <f t="shared" si="277"/>
        <v>0</v>
      </c>
      <c r="R1228" t="str">
        <f t="shared" si="278"/>
        <v>00000011</v>
      </c>
      <c r="S1228">
        <f t="shared" si="279"/>
        <v>1</v>
      </c>
    </row>
    <row r="1229" spans="1:19" x14ac:dyDescent="0.25">
      <c r="A1229" t="s">
        <v>784</v>
      </c>
      <c r="B1229" s="5" t="str">
        <f>VLOOKUP(I1229,KeyValues!$J$2:$K$1401,2)</f>
        <v>Pretty Bow</v>
      </c>
      <c r="C1229">
        <f t="shared" si="266"/>
        <v>2500</v>
      </c>
      <c r="D1229">
        <f t="shared" si="267"/>
        <v>125</v>
      </c>
      <c r="E1229">
        <f t="shared" si="268"/>
        <v>15</v>
      </c>
      <c r="F1229" s="7" t="str">
        <f>VLOOKUP(E1229,KeyValues!$A$2:$B801,2)</f>
        <v>Specific Items</v>
      </c>
      <c r="G1229">
        <f t="shared" si="269"/>
        <v>52</v>
      </c>
      <c r="H1229" s="7" t="str">
        <f>VLOOKUP($G1229,KeyValues!$S$2:$T$64,2)</f>
        <v>Tie</v>
      </c>
      <c r="I1229">
        <f t="shared" si="270"/>
        <v>785</v>
      </c>
      <c r="J1229">
        <f t="shared" si="271"/>
        <v>0</v>
      </c>
      <c r="K1229" s="8">
        <f>IF(OR($E1229=9,$E1229=5),VLOOKUP(J1229,KeyValues!$D$2:$E$562,2),IF(AND($E1229=14,NOT(VLOOKUP(J1229,KeyValues!$D$2:$E$562,2) = 0)),"???",0))</f>
        <v>0</v>
      </c>
      <c r="L1229">
        <f t="shared" si="272"/>
        <v>0</v>
      </c>
      <c r="M1229">
        <f t="shared" si="273"/>
        <v>0</v>
      </c>
      <c r="N1229">
        <f t="shared" si="274"/>
        <v>4</v>
      </c>
      <c r="O1229">
        <f t="shared" si="275"/>
        <v>0</v>
      </c>
      <c r="P1229">
        <f t="shared" si="276"/>
        <v>3</v>
      </c>
      <c r="Q1229">
        <f t="shared" si="277"/>
        <v>0</v>
      </c>
      <c r="R1229" t="str">
        <f t="shared" si="278"/>
        <v>00000011</v>
      </c>
      <c r="S1229">
        <f t="shared" si="279"/>
        <v>1</v>
      </c>
    </row>
    <row r="1230" spans="1:19" x14ac:dyDescent="0.25">
      <c r="A1230" t="s">
        <v>872</v>
      </c>
      <c r="B1230" s="5" t="str">
        <f>VLOOKUP(I1230,KeyValues!$J$2:$K$1401,2)</f>
        <v>Pulse Bow</v>
      </c>
      <c r="C1230">
        <f t="shared" si="266"/>
        <v>2500</v>
      </c>
      <c r="D1230">
        <f t="shared" si="267"/>
        <v>125</v>
      </c>
      <c r="E1230">
        <f t="shared" si="268"/>
        <v>15</v>
      </c>
      <c r="F1230" s="7" t="str">
        <f>VLOOKUP(E1230,KeyValues!$A$2:$B889,2)</f>
        <v>Specific Items</v>
      </c>
      <c r="G1230">
        <f t="shared" si="269"/>
        <v>52</v>
      </c>
      <c r="H1230" s="7" t="str">
        <f>VLOOKUP($G1230,KeyValues!$S$2:$T$64,2)</f>
        <v>Tie</v>
      </c>
      <c r="I1230">
        <f t="shared" si="270"/>
        <v>873</v>
      </c>
      <c r="J1230">
        <f t="shared" si="271"/>
        <v>0</v>
      </c>
      <c r="K1230" s="8">
        <f>IF(OR($E1230=9,$E1230=5),VLOOKUP(J1230,KeyValues!$D$2:$E$562,2),IF(AND($E1230=14,NOT(VLOOKUP(J1230,KeyValues!$D$2:$E$562,2) = 0)),"???",0))</f>
        <v>0</v>
      </c>
      <c r="L1230">
        <f t="shared" si="272"/>
        <v>0</v>
      </c>
      <c r="M1230">
        <f t="shared" si="273"/>
        <v>0</v>
      </c>
      <c r="N1230">
        <f t="shared" si="274"/>
        <v>4</v>
      </c>
      <c r="O1230">
        <f t="shared" si="275"/>
        <v>0</v>
      </c>
      <c r="P1230">
        <f t="shared" si="276"/>
        <v>3</v>
      </c>
      <c r="Q1230">
        <f t="shared" si="277"/>
        <v>0</v>
      </c>
      <c r="R1230" t="str">
        <f t="shared" si="278"/>
        <v>00000011</v>
      </c>
      <c r="S1230">
        <f t="shared" si="279"/>
        <v>1</v>
      </c>
    </row>
    <row r="1231" spans="1:19" x14ac:dyDescent="0.25">
      <c r="A1231" t="s">
        <v>912</v>
      </c>
      <c r="B1231" s="5" t="str">
        <f>VLOOKUP(I1231,KeyValues!$J$2:$K$1401,2)</f>
        <v>Miracle Bow</v>
      </c>
      <c r="C1231">
        <f t="shared" si="266"/>
        <v>2500</v>
      </c>
      <c r="D1231">
        <f t="shared" si="267"/>
        <v>125</v>
      </c>
      <c r="E1231">
        <f t="shared" si="268"/>
        <v>15</v>
      </c>
      <c r="F1231" s="7" t="str">
        <f>VLOOKUP(E1231,KeyValues!$A$2:$B929,2)</f>
        <v>Specific Items</v>
      </c>
      <c r="G1231">
        <f t="shared" si="269"/>
        <v>52</v>
      </c>
      <c r="H1231" s="7" t="str">
        <f>VLOOKUP($G1231,KeyValues!$S$2:$T$64,2)</f>
        <v>Tie</v>
      </c>
      <c r="I1231">
        <f t="shared" si="270"/>
        <v>913</v>
      </c>
      <c r="J1231">
        <f t="shared" si="271"/>
        <v>0</v>
      </c>
      <c r="K1231" s="8">
        <f>IF(OR($E1231=9,$E1231=5),VLOOKUP(J1231,KeyValues!$D$2:$E$562,2),IF(AND($E1231=14,NOT(VLOOKUP(J1231,KeyValues!$D$2:$E$562,2) = 0)),"???",0))</f>
        <v>0</v>
      </c>
      <c r="L1231">
        <f t="shared" si="272"/>
        <v>0</v>
      </c>
      <c r="M1231">
        <f t="shared" si="273"/>
        <v>0</v>
      </c>
      <c r="N1231">
        <f t="shared" si="274"/>
        <v>4</v>
      </c>
      <c r="O1231">
        <f t="shared" si="275"/>
        <v>0</v>
      </c>
      <c r="P1231">
        <f t="shared" si="276"/>
        <v>3</v>
      </c>
      <c r="Q1231">
        <f t="shared" si="277"/>
        <v>0</v>
      </c>
      <c r="R1231" t="str">
        <f t="shared" si="278"/>
        <v>00000011</v>
      </c>
      <c r="S1231">
        <f t="shared" si="279"/>
        <v>1</v>
      </c>
    </row>
    <row r="1232" spans="1:19" x14ac:dyDescent="0.25">
      <c r="A1232" t="s">
        <v>932</v>
      </c>
      <c r="B1232" s="5" t="str">
        <f>VLOOKUP(I1232,KeyValues!$J$2:$K$1401,2)</f>
        <v>Charm Bow</v>
      </c>
      <c r="C1232">
        <f t="shared" si="266"/>
        <v>2500</v>
      </c>
      <c r="D1232">
        <f t="shared" si="267"/>
        <v>125</v>
      </c>
      <c r="E1232">
        <f t="shared" si="268"/>
        <v>15</v>
      </c>
      <c r="F1232" s="7" t="str">
        <f>VLOOKUP(E1232,KeyValues!$A$2:$B949,2)</f>
        <v>Specific Items</v>
      </c>
      <c r="G1232">
        <f t="shared" si="269"/>
        <v>52</v>
      </c>
      <c r="H1232" s="7" t="str">
        <f>VLOOKUP($G1232,KeyValues!$S$2:$T$64,2)</f>
        <v>Tie</v>
      </c>
      <c r="I1232">
        <f t="shared" si="270"/>
        <v>933</v>
      </c>
      <c r="J1232">
        <f t="shared" si="271"/>
        <v>0</v>
      </c>
      <c r="K1232" s="8">
        <f>IF(OR($E1232=9,$E1232=5),VLOOKUP(J1232,KeyValues!$D$2:$E$562,2),IF(AND($E1232=14,NOT(VLOOKUP(J1232,KeyValues!$D$2:$E$562,2) = 0)),"???",0))</f>
        <v>0</v>
      </c>
      <c r="L1232">
        <f t="shared" si="272"/>
        <v>0</v>
      </c>
      <c r="M1232">
        <f t="shared" si="273"/>
        <v>0</v>
      </c>
      <c r="N1232">
        <f t="shared" si="274"/>
        <v>4</v>
      </c>
      <c r="O1232">
        <f t="shared" si="275"/>
        <v>0</v>
      </c>
      <c r="P1232">
        <f t="shared" si="276"/>
        <v>3</v>
      </c>
      <c r="Q1232">
        <f t="shared" si="277"/>
        <v>0</v>
      </c>
      <c r="R1232" t="str">
        <f t="shared" si="278"/>
        <v>00000011</v>
      </c>
      <c r="S1232">
        <f t="shared" si="279"/>
        <v>1</v>
      </c>
    </row>
    <row r="1233" spans="1:19" x14ac:dyDescent="0.25">
      <c r="A1233" t="s">
        <v>952</v>
      </c>
      <c r="B1233" s="5" t="str">
        <f>VLOOKUP(I1233,KeyValues!$J$2:$K$1401,2)</f>
        <v>Barrier Bow</v>
      </c>
      <c r="C1233">
        <f t="shared" si="266"/>
        <v>2500</v>
      </c>
      <c r="D1233">
        <f t="shared" si="267"/>
        <v>125</v>
      </c>
      <c r="E1233">
        <f t="shared" si="268"/>
        <v>15</v>
      </c>
      <c r="F1233" s="7" t="str">
        <f>VLOOKUP(E1233,KeyValues!$A$2:$B969,2)</f>
        <v>Specific Items</v>
      </c>
      <c r="G1233">
        <f t="shared" si="269"/>
        <v>52</v>
      </c>
      <c r="H1233" s="7" t="str">
        <f>VLOOKUP($G1233,KeyValues!$S$2:$T$64,2)</f>
        <v>Tie</v>
      </c>
      <c r="I1233">
        <f t="shared" si="270"/>
        <v>953</v>
      </c>
      <c r="J1233">
        <f t="shared" si="271"/>
        <v>0</v>
      </c>
      <c r="K1233" s="8">
        <f>IF(OR($E1233=9,$E1233=5),VLOOKUP(J1233,KeyValues!$D$2:$E$562,2),IF(AND($E1233=14,NOT(VLOOKUP(J1233,KeyValues!$D$2:$E$562,2) = 0)),"???",0))</f>
        <v>0</v>
      </c>
      <c r="L1233">
        <f t="shared" si="272"/>
        <v>0</v>
      </c>
      <c r="M1233">
        <f t="shared" si="273"/>
        <v>0</v>
      </c>
      <c r="N1233">
        <f t="shared" si="274"/>
        <v>4</v>
      </c>
      <c r="O1233">
        <f t="shared" si="275"/>
        <v>0</v>
      </c>
      <c r="P1233">
        <f t="shared" si="276"/>
        <v>3</v>
      </c>
      <c r="Q1233">
        <f t="shared" si="277"/>
        <v>0</v>
      </c>
      <c r="R1233" t="str">
        <f t="shared" si="278"/>
        <v>00000011</v>
      </c>
      <c r="S1233">
        <f t="shared" si="279"/>
        <v>1</v>
      </c>
    </row>
    <row r="1234" spans="1:19" x14ac:dyDescent="0.25">
      <c r="A1234" t="s">
        <v>988</v>
      </c>
      <c r="B1234" s="5" t="str">
        <f>VLOOKUP(I1234,KeyValues!$J$2:$K$1401,2)</f>
        <v>Ocean Bow</v>
      </c>
      <c r="C1234">
        <f t="shared" si="266"/>
        <v>2500</v>
      </c>
      <c r="D1234">
        <f t="shared" si="267"/>
        <v>125</v>
      </c>
      <c r="E1234">
        <f t="shared" si="268"/>
        <v>15</v>
      </c>
      <c r="F1234" s="7" t="str">
        <f>VLOOKUP(E1234,KeyValues!$A$2:$B1005,2)</f>
        <v>Specific Items</v>
      </c>
      <c r="G1234">
        <f t="shared" si="269"/>
        <v>52</v>
      </c>
      <c r="H1234" s="7" t="str">
        <f>VLOOKUP($G1234,KeyValues!$S$2:$T$64,2)</f>
        <v>Tie</v>
      </c>
      <c r="I1234">
        <f t="shared" si="270"/>
        <v>989</v>
      </c>
      <c r="J1234">
        <f t="shared" si="271"/>
        <v>0</v>
      </c>
      <c r="K1234" s="8">
        <f>IF(OR($E1234=9,$E1234=5),VLOOKUP(J1234,KeyValues!$D$2:$E$562,2),IF(AND($E1234=14,NOT(VLOOKUP(J1234,KeyValues!$D$2:$E$562,2) = 0)),"???",0))</f>
        <v>0</v>
      </c>
      <c r="L1234">
        <f t="shared" si="272"/>
        <v>0</v>
      </c>
      <c r="M1234">
        <f t="shared" si="273"/>
        <v>0</v>
      </c>
      <c r="N1234">
        <f t="shared" si="274"/>
        <v>4</v>
      </c>
      <c r="O1234">
        <f t="shared" si="275"/>
        <v>0</v>
      </c>
      <c r="P1234">
        <f t="shared" si="276"/>
        <v>3</v>
      </c>
      <c r="Q1234">
        <f t="shared" si="277"/>
        <v>0</v>
      </c>
      <c r="R1234" t="str">
        <f t="shared" si="278"/>
        <v>00000011</v>
      </c>
      <c r="S1234">
        <f t="shared" si="279"/>
        <v>1</v>
      </c>
    </row>
    <row r="1235" spans="1:19" x14ac:dyDescent="0.25">
      <c r="A1235" t="s">
        <v>992</v>
      </c>
      <c r="B1235" s="5" t="str">
        <f>VLOOKUP(I1235,KeyValues!$J$2:$K$1401,2)</f>
        <v>Horizon Bow</v>
      </c>
      <c r="C1235">
        <f t="shared" si="266"/>
        <v>2500</v>
      </c>
      <c r="D1235">
        <f t="shared" si="267"/>
        <v>125</v>
      </c>
      <c r="E1235">
        <f t="shared" si="268"/>
        <v>15</v>
      </c>
      <c r="F1235" s="7" t="str">
        <f>VLOOKUP(E1235,KeyValues!$A$2:$B1009,2)</f>
        <v>Specific Items</v>
      </c>
      <c r="G1235">
        <f t="shared" si="269"/>
        <v>52</v>
      </c>
      <c r="H1235" s="7" t="str">
        <f>VLOOKUP($G1235,KeyValues!$S$2:$T$64,2)</f>
        <v>Tie</v>
      </c>
      <c r="I1235">
        <f t="shared" si="270"/>
        <v>993</v>
      </c>
      <c r="J1235">
        <f t="shared" si="271"/>
        <v>0</v>
      </c>
      <c r="K1235" s="8">
        <f>IF(OR($E1235=9,$E1235=5),VLOOKUP(J1235,KeyValues!$D$2:$E$562,2),IF(AND($E1235=14,NOT(VLOOKUP(J1235,KeyValues!$D$2:$E$562,2) = 0)),"???",0))</f>
        <v>0</v>
      </c>
      <c r="L1235">
        <f t="shared" si="272"/>
        <v>0</v>
      </c>
      <c r="M1235">
        <f t="shared" si="273"/>
        <v>0</v>
      </c>
      <c r="N1235">
        <f t="shared" si="274"/>
        <v>4</v>
      </c>
      <c r="O1235">
        <f t="shared" si="275"/>
        <v>0</v>
      </c>
      <c r="P1235">
        <f t="shared" si="276"/>
        <v>3</v>
      </c>
      <c r="Q1235">
        <f t="shared" si="277"/>
        <v>0</v>
      </c>
      <c r="R1235" t="str">
        <f t="shared" si="278"/>
        <v>00000011</v>
      </c>
      <c r="S1235">
        <f t="shared" si="279"/>
        <v>1</v>
      </c>
    </row>
    <row r="1236" spans="1:19" x14ac:dyDescent="0.25">
      <c r="A1236" t="s">
        <v>576</v>
      </c>
      <c r="B1236" s="5" t="str">
        <f>VLOOKUP(I1236,KeyValues!$J$2:$K$1401,2)</f>
        <v>Leafy Tie</v>
      </c>
      <c r="C1236">
        <f t="shared" si="266"/>
        <v>2500</v>
      </c>
      <c r="D1236">
        <f t="shared" si="267"/>
        <v>125</v>
      </c>
      <c r="E1236">
        <f t="shared" si="268"/>
        <v>15</v>
      </c>
      <c r="F1236" s="7" t="str">
        <f>VLOOKUP(E1236,KeyValues!$A$2:$B593,2)</f>
        <v>Specific Items</v>
      </c>
      <c r="G1236">
        <f t="shared" si="269"/>
        <v>52</v>
      </c>
      <c r="H1236" s="7" t="str">
        <f>VLOOKUP($G1236,KeyValues!$S$2:$T$64,2)</f>
        <v>Tie</v>
      </c>
      <c r="I1236">
        <f t="shared" si="270"/>
        <v>577</v>
      </c>
      <c r="J1236">
        <f t="shared" si="271"/>
        <v>0</v>
      </c>
      <c r="K1236" s="8">
        <f>IF(OR($E1236=9,$E1236=5),VLOOKUP(J1236,KeyValues!$D$2:$E$562,2),IF(AND($E1236=14,NOT(VLOOKUP(J1236,KeyValues!$D$2:$E$562,2) = 0)),"???",0))</f>
        <v>0</v>
      </c>
      <c r="L1236">
        <f t="shared" si="272"/>
        <v>0</v>
      </c>
      <c r="M1236">
        <f t="shared" si="273"/>
        <v>0</v>
      </c>
      <c r="N1236">
        <f t="shared" si="274"/>
        <v>10</v>
      </c>
      <c r="O1236">
        <f t="shared" si="275"/>
        <v>0</v>
      </c>
      <c r="P1236">
        <f t="shared" si="276"/>
        <v>3</v>
      </c>
      <c r="Q1236">
        <f t="shared" si="277"/>
        <v>0</v>
      </c>
      <c r="R1236" t="str">
        <f t="shared" si="278"/>
        <v>00000011</v>
      </c>
      <c r="S1236">
        <f t="shared" si="279"/>
        <v>1</v>
      </c>
    </row>
    <row r="1237" spans="1:19" x14ac:dyDescent="0.25">
      <c r="A1237" t="s">
        <v>600</v>
      </c>
      <c r="B1237" s="5" t="str">
        <f>VLOOKUP(I1237,KeyValues!$J$2:$K$1401,2)</f>
        <v>Aqua Tie</v>
      </c>
      <c r="C1237">
        <f t="shared" si="266"/>
        <v>2500</v>
      </c>
      <c r="D1237">
        <f t="shared" si="267"/>
        <v>125</v>
      </c>
      <c r="E1237">
        <f t="shared" si="268"/>
        <v>15</v>
      </c>
      <c r="F1237" s="7" t="str">
        <f>VLOOKUP(E1237,KeyValues!$A$2:$B617,2)</f>
        <v>Specific Items</v>
      </c>
      <c r="G1237">
        <f t="shared" si="269"/>
        <v>52</v>
      </c>
      <c r="H1237" s="7" t="str">
        <f>VLOOKUP($G1237,KeyValues!$S$2:$T$64,2)</f>
        <v>Tie</v>
      </c>
      <c r="I1237">
        <f t="shared" si="270"/>
        <v>601</v>
      </c>
      <c r="J1237">
        <f t="shared" si="271"/>
        <v>0</v>
      </c>
      <c r="K1237" s="8">
        <f>IF(OR($E1237=9,$E1237=5),VLOOKUP(J1237,KeyValues!$D$2:$E$562,2),IF(AND($E1237=14,NOT(VLOOKUP(J1237,KeyValues!$D$2:$E$562,2) = 0)),"???",0))</f>
        <v>0</v>
      </c>
      <c r="L1237">
        <f t="shared" si="272"/>
        <v>0</v>
      </c>
      <c r="M1237">
        <f t="shared" si="273"/>
        <v>0</v>
      </c>
      <c r="N1237">
        <f t="shared" si="274"/>
        <v>10</v>
      </c>
      <c r="O1237">
        <f t="shared" si="275"/>
        <v>0</v>
      </c>
      <c r="P1237">
        <f t="shared" si="276"/>
        <v>3</v>
      </c>
      <c r="Q1237">
        <f t="shared" si="277"/>
        <v>0</v>
      </c>
      <c r="R1237" t="str">
        <f t="shared" si="278"/>
        <v>00000011</v>
      </c>
      <c r="S1237">
        <f t="shared" si="279"/>
        <v>1</v>
      </c>
    </row>
    <row r="1238" spans="1:19" x14ac:dyDescent="0.25">
      <c r="A1238" t="s">
        <v>876</v>
      </c>
      <c r="B1238" s="5" t="str">
        <f>VLOOKUP(I1238,KeyValues!$J$2:$K$1401,2)</f>
        <v>Spark Tie</v>
      </c>
      <c r="C1238">
        <f t="shared" si="266"/>
        <v>2500</v>
      </c>
      <c r="D1238">
        <f t="shared" si="267"/>
        <v>125</v>
      </c>
      <c r="E1238">
        <f t="shared" si="268"/>
        <v>15</v>
      </c>
      <c r="F1238" s="7" t="str">
        <f>VLOOKUP(E1238,KeyValues!$A$2:$B893,2)</f>
        <v>Specific Items</v>
      </c>
      <c r="G1238">
        <f t="shared" si="269"/>
        <v>52</v>
      </c>
      <c r="H1238" s="7" t="str">
        <f>VLOOKUP($G1238,KeyValues!$S$2:$T$64,2)</f>
        <v>Tie</v>
      </c>
      <c r="I1238">
        <f t="shared" si="270"/>
        <v>877</v>
      </c>
      <c r="J1238">
        <f t="shared" si="271"/>
        <v>0</v>
      </c>
      <c r="K1238" s="8">
        <f>IF(OR($E1238=9,$E1238=5),VLOOKUP(J1238,KeyValues!$D$2:$E$562,2),IF(AND($E1238=14,NOT(VLOOKUP(J1238,KeyValues!$D$2:$E$562,2) = 0)),"???",0))</f>
        <v>0</v>
      </c>
      <c r="L1238">
        <f t="shared" si="272"/>
        <v>0</v>
      </c>
      <c r="M1238">
        <f t="shared" si="273"/>
        <v>0</v>
      </c>
      <c r="N1238">
        <f t="shared" si="274"/>
        <v>10</v>
      </c>
      <c r="O1238">
        <f t="shared" si="275"/>
        <v>0</v>
      </c>
      <c r="P1238">
        <f t="shared" si="276"/>
        <v>3</v>
      </c>
      <c r="Q1238">
        <f t="shared" si="277"/>
        <v>0</v>
      </c>
      <c r="R1238" t="str">
        <f t="shared" si="278"/>
        <v>00000011</v>
      </c>
      <c r="S1238">
        <f t="shared" si="279"/>
        <v>1</v>
      </c>
    </row>
    <row r="1239" spans="1:19" x14ac:dyDescent="0.25">
      <c r="A1239" t="s">
        <v>968</v>
      </c>
      <c r="B1239" s="5" t="str">
        <f>VLOOKUP(I1239,KeyValues!$J$2:$K$1401,2)</f>
        <v>Dragon Tie</v>
      </c>
      <c r="C1239">
        <f t="shared" si="266"/>
        <v>2500</v>
      </c>
      <c r="D1239">
        <f t="shared" si="267"/>
        <v>125</v>
      </c>
      <c r="E1239">
        <f t="shared" si="268"/>
        <v>15</v>
      </c>
      <c r="F1239" s="7" t="str">
        <f>VLOOKUP(E1239,KeyValues!$A$2:$B985,2)</f>
        <v>Specific Items</v>
      </c>
      <c r="G1239">
        <f t="shared" si="269"/>
        <v>52</v>
      </c>
      <c r="H1239" s="7" t="str">
        <f>VLOOKUP($G1239,KeyValues!$S$2:$T$64,2)</f>
        <v>Tie</v>
      </c>
      <c r="I1239">
        <f t="shared" si="270"/>
        <v>969</v>
      </c>
      <c r="J1239">
        <f t="shared" si="271"/>
        <v>0</v>
      </c>
      <c r="K1239" s="8">
        <f>IF(OR($E1239=9,$E1239=5),VLOOKUP(J1239,KeyValues!$D$2:$E$562,2),IF(AND($E1239=14,NOT(VLOOKUP(J1239,KeyValues!$D$2:$E$562,2) = 0)),"???",0))</f>
        <v>0</v>
      </c>
      <c r="L1239">
        <f t="shared" si="272"/>
        <v>0</v>
      </c>
      <c r="M1239">
        <f t="shared" si="273"/>
        <v>0</v>
      </c>
      <c r="N1239">
        <f t="shared" si="274"/>
        <v>10</v>
      </c>
      <c r="O1239">
        <f t="shared" si="275"/>
        <v>0</v>
      </c>
      <c r="P1239">
        <f t="shared" si="276"/>
        <v>3</v>
      </c>
      <c r="Q1239">
        <f t="shared" si="277"/>
        <v>0</v>
      </c>
      <c r="R1239" t="str">
        <f t="shared" si="278"/>
        <v>00000011</v>
      </c>
      <c r="S1239">
        <f t="shared" si="279"/>
        <v>1</v>
      </c>
    </row>
    <row r="1240" spans="1:19" x14ac:dyDescent="0.25">
      <c r="A1240" t="s">
        <v>704</v>
      </c>
      <c r="B1240" s="5" t="str">
        <f>VLOOKUP(I1240,KeyValues!$J$2:$K$1401,2)</f>
        <v>Heal Pendant</v>
      </c>
      <c r="C1240">
        <f t="shared" si="266"/>
        <v>2500</v>
      </c>
      <c r="D1240">
        <f t="shared" si="267"/>
        <v>125</v>
      </c>
      <c r="E1240">
        <f t="shared" si="268"/>
        <v>15</v>
      </c>
      <c r="F1240" s="7" t="str">
        <f>VLOOKUP(E1240,KeyValues!$A$2:$B721,2)</f>
        <v>Specific Items</v>
      </c>
      <c r="G1240">
        <f t="shared" si="269"/>
        <v>54</v>
      </c>
      <c r="H1240" s="7" t="str">
        <f>VLOOKUP($G1240,KeyValues!$S$2:$T$64,2)</f>
        <v>Ring</v>
      </c>
      <c r="I1240">
        <f t="shared" si="270"/>
        <v>705</v>
      </c>
      <c r="J1240">
        <f t="shared" si="271"/>
        <v>0</v>
      </c>
      <c r="K1240" s="8">
        <f>IF(OR($E1240=9,$E1240=5),VLOOKUP(J1240,KeyValues!$D$2:$E$562,2),IF(AND($E1240=14,NOT(VLOOKUP(J1240,KeyValues!$D$2:$E$562,2) = 0)),"???",0))</f>
        <v>0</v>
      </c>
      <c r="L1240">
        <f t="shared" si="272"/>
        <v>0</v>
      </c>
      <c r="M1240">
        <f t="shared" si="273"/>
        <v>0</v>
      </c>
      <c r="N1240">
        <f t="shared" si="274"/>
        <v>0</v>
      </c>
      <c r="O1240">
        <f t="shared" si="275"/>
        <v>0</v>
      </c>
      <c r="P1240">
        <f t="shared" si="276"/>
        <v>3</v>
      </c>
      <c r="Q1240">
        <f t="shared" si="277"/>
        <v>0</v>
      </c>
      <c r="R1240" t="str">
        <f t="shared" si="278"/>
        <v>00000011</v>
      </c>
      <c r="S1240">
        <f t="shared" si="279"/>
        <v>1</v>
      </c>
    </row>
    <row r="1241" spans="1:19" x14ac:dyDescent="0.25">
      <c r="A1241" t="s">
        <v>588</v>
      </c>
      <c r="B1241" s="5" t="str">
        <f>VLOOKUP(I1241,KeyValues!$J$2:$K$1401,2)</f>
        <v>Heat Armlet</v>
      </c>
      <c r="C1241">
        <f t="shared" si="266"/>
        <v>2500</v>
      </c>
      <c r="D1241">
        <f t="shared" si="267"/>
        <v>125</v>
      </c>
      <c r="E1241">
        <f t="shared" si="268"/>
        <v>15</v>
      </c>
      <c r="F1241" s="7" t="str">
        <f>VLOOKUP(E1241,KeyValues!$A$2:$B605,2)</f>
        <v>Specific Items</v>
      </c>
      <c r="G1241">
        <f t="shared" si="269"/>
        <v>54</v>
      </c>
      <c r="H1241" s="7" t="str">
        <f>VLOOKUP($G1241,KeyValues!$S$2:$T$64,2)</f>
        <v>Ring</v>
      </c>
      <c r="I1241">
        <f t="shared" si="270"/>
        <v>589</v>
      </c>
      <c r="J1241">
        <f t="shared" si="271"/>
        <v>0</v>
      </c>
      <c r="K1241" s="8">
        <f>IF(OR($E1241=9,$E1241=5),VLOOKUP(J1241,KeyValues!$D$2:$E$562,2),IF(AND($E1241=14,NOT(VLOOKUP(J1241,KeyValues!$D$2:$E$562,2) = 0)),"???",0))</f>
        <v>0</v>
      </c>
      <c r="L1241">
        <f t="shared" si="272"/>
        <v>0</v>
      </c>
      <c r="M1241">
        <f t="shared" si="273"/>
        <v>0</v>
      </c>
      <c r="N1241">
        <f t="shared" si="274"/>
        <v>4</v>
      </c>
      <c r="O1241">
        <f t="shared" si="275"/>
        <v>0</v>
      </c>
      <c r="P1241">
        <f t="shared" si="276"/>
        <v>3</v>
      </c>
      <c r="Q1241">
        <f t="shared" si="277"/>
        <v>0</v>
      </c>
      <c r="R1241" t="str">
        <f t="shared" si="278"/>
        <v>00000011</v>
      </c>
      <c r="S1241">
        <f t="shared" si="279"/>
        <v>1</v>
      </c>
    </row>
    <row r="1242" spans="1:19" x14ac:dyDescent="0.25">
      <c r="A1242" t="s">
        <v>760</v>
      </c>
      <c r="B1242" s="5" t="str">
        <f>VLOOKUP(I1242,KeyValues!$J$2:$K$1401,2)</f>
        <v>Red Armlet</v>
      </c>
      <c r="C1242">
        <f t="shared" si="266"/>
        <v>2500</v>
      </c>
      <c r="D1242">
        <f t="shared" si="267"/>
        <v>125</v>
      </c>
      <c r="E1242">
        <f t="shared" si="268"/>
        <v>15</v>
      </c>
      <c r="F1242" s="7" t="str">
        <f>VLOOKUP(E1242,KeyValues!$A$2:$B777,2)</f>
        <v>Specific Items</v>
      </c>
      <c r="G1242">
        <f t="shared" si="269"/>
        <v>54</v>
      </c>
      <c r="H1242" s="7" t="str">
        <f>VLOOKUP($G1242,KeyValues!$S$2:$T$64,2)</f>
        <v>Ring</v>
      </c>
      <c r="I1242">
        <f t="shared" si="270"/>
        <v>761</v>
      </c>
      <c r="J1242">
        <f t="shared" si="271"/>
        <v>0</v>
      </c>
      <c r="K1242" s="8">
        <f>IF(OR($E1242=9,$E1242=5),VLOOKUP(J1242,KeyValues!$D$2:$E$562,2),IF(AND($E1242=14,NOT(VLOOKUP(J1242,KeyValues!$D$2:$E$562,2) = 0)),"???",0))</f>
        <v>0</v>
      </c>
      <c r="L1242">
        <f t="shared" si="272"/>
        <v>0</v>
      </c>
      <c r="M1242">
        <f t="shared" si="273"/>
        <v>0</v>
      </c>
      <c r="N1242">
        <f t="shared" si="274"/>
        <v>4</v>
      </c>
      <c r="O1242">
        <f t="shared" si="275"/>
        <v>0</v>
      </c>
      <c r="P1242">
        <f t="shared" si="276"/>
        <v>3</v>
      </c>
      <c r="Q1242">
        <f t="shared" si="277"/>
        <v>0</v>
      </c>
      <c r="R1242" t="str">
        <f t="shared" si="278"/>
        <v>00000011</v>
      </c>
      <c r="S1242">
        <f t="shared" si="279"/>
        <v>1</v>
      </c>
    </row>
    <row r="1243" spans="1:19" x14ac:dyDescent="0.25">
      <c r="A1243" t="s">
        <v>812</v>
      </c>
      <c r="B1243" s="5" t="str">
        <f>VLOOKUP(I1243,KeyValues!$J$2:$K$1401,2)</f>
        <v>Ruin Armlet</v>
      </c>
      <c r="C1243">
        <f t="shared" si="266"/>
        <v>2500</v>
      </c>
      <c r="D1243">
        <f t="shared" si="267"/>
        <v>125</v>
      </c>
      <c r="E1243">
        <f t="shared" si="268"/>
        <v>15</v>
      </c>
      <c r="F1243" s="7" t="str">
        <f>VLOOKUP(E1243,KeyValues!$A$2:$B829,2)</f>
        <v>Specific Items</v>
      </c>
      <c r="G1243">
        <f t="shared" si="269"/>
        <v>54</v>
      </c>
      <c r="H1243" s="7" t="str">
        <f>VLOOKUP($G1243,KeyValues!$S$2:$T$64,2)</f>
        <v>Ring</v>
      </c>
      <c r="I1243">
        <f t="shared" si="270"/>
        <v>813</v>
      </c>
      <c r="J1243">
        <f t="shared" si="271"/>
        <v>0</v>
      </c>
      <c r="K1243" s="8">
        <f>IF(OR($E1243=9,$E1243=5),VLOOKUP(J1243,KeyValues!$D$2:$E$562,2),IF(AND($E1243=14,NOT(VLOOKUP(J1243,KeyValues!$D$2:$E$562,2) = 0)),"???",0))</f>
        <v>0</v>
      </c>
      <c r="L1243">
        <f t="shared" si="272"/>
        <v>0</v>
      </c>
      <c r="M1243">
        <f t="shared" si="273"/>
        <v>0</v>
      </c>
      <c r="N1243">
        <f t="shared" si="274"/>
        <v>4</v>
      </c>
      <c r="O1243">
        <f t="shared" si="275"/>
        <v>0</v>
      </c>
      <c r="P1243">
        <f t="shared" si="276"/>
        <v>3</v>
      </c>
      <c r="Q1243">
        <f t="shared" si="277"/>
        <v>0</v>
      </c>
      <c r="R1243" t="str">
        <f t="shared" si="278"/>
        <v>00000011</v>
      </c>
      <c r="S1243">
        <f t="shared" si="279"/>
        <v>1</v>
      </c>
    </row>
    <row r="1244" spans="1:19" x14ac:dyDescent="0.25">
      <c r="A1244" t="s">
        <v>580</v>
      </c>
      <c r="B1244" s="5" t="str">
        <f>VLOOKUP(I1244,KeyValues!$J$2:$K$1401,2)</f>
        <v>Plant Torc</v>
      </c>
      <c r="C1244">
        <f t="shared" si="266"/>
        <v>2500</v>
      </c>
      <c r="D1244">
        <f t="shared" si="267"/>
        <v>125</v>
      </c>
      <c r="E1244">
        <f t="shared" si="268"/>
        <v>15</v>
      </c>
      <c r="F1244" s="7" t="str">
        <f>VLOOKUP(E1244,KeyValues!$A$2:$B597,2)</f>
        <v>Specific Items</v>
      </c>
      <c r="G1244">
        <f t="shared" si="269"/>
        <v>54</v>
      </c>
      <c r="H1244" s="7" t="str">
        <f>VLOOKUP($G1244,KeyValues!$S$2:$T$64,2)</f>
        <v>Ring</v>
      </c>
      <c r="I1244">
        <f t="shared" si="270"/>
        <v>581</v>
      </c>
      <c r="J1244">
        <f t="shared" si="271"/>
        <v>0</v>
      </c>
      <c r="K1244" s="8">
        <f>IF(OR($E1244=9,$E1244=5),VLOOKUP(J1244,KeyValues!$D$2:$E$562,2),IF(AND($E1244=14,NOT(VLOOKUP(J1244,KeyValues!$D$2:$E$562,2) = 0)),"???",0))</f>
        <v>0</v>
      </c>
      <c r="L1244">
        <f t="shared" si="272"/>
        <v>0</v>
      </c>
      <c r="M1244">
        <f t="shared" si="273"/>
        <v>0</v>
      </c>
      <c r="N1244">
        <f t="shared" si="274"/>
        <v>5</v>
      </c>
      <c r="O1244">
        <f t="shared" si="275"/>
        <v>0</v>
      </c>
      <c r="P1244">
        <f t="shared" si="276"/>
        <v>3</v>
      </c>
      <c r="Q1244">
        <f t="shared" si="277"/>
        <v>0</v>
      </c>
      <c r="R1244" t="str">
        <f t="shared" si="278"/>
        <v>00000011</v>
      </c>
      <c r="S1244">
        <f t="shared" si="279"/>
        <v>1</v>
      </c>
    </row>
    <row r="1245" spans="1:19" x14ac:dyDescent="0.25">
      <c r="A1245" t="s">
        <v>616</v>
      </c>
      <c r="B1245" s="5" t="str">
        <f>VLOOKUP(I1245,KeyValues!$J$2:$K$1401,2)</f>
        <v>Volt Torc</v>
      </c>
      <c r="C1245">
        <f t="shared" si="266"/>
        <v>2500</v>
      </c>
      <c r="D1245">
        <f t="shared" si="267"/>
        <v>125</v>
      </c>
      <c r="E1245">
        <f t="shared" si="268"/>
        <v>15</v>
      </c>
      <c r="F1245" s="7" t="str">
        <f>VLOOKUP(E1245,KeyValues!$A$2:$B633,2)</f>
        <v>Specific Items</v>
      </c>
      <c r="G1245">
        <f t="shared" si="269"/>
        <v>54</v>
      </c>
      <c r="H1245" s="7" t="str">
        <f>VLOOKUP($G1245,KeyValues!$S$2:$T$64,2)</f>
        <v>Ring</v>
      </c>
      <c r="I1245">
        <f t="shared" si="270"/>
        <v>617</v>
      </c>
      <c r="J1245">
        <f t="shared" si="271"/>
        <v>0</v>
      </c>
      <c r="K1245" s="8">
        <f>IF(OR($E1245=9,$E1245=5),VLOOKUP(J1245,KeyValues!$D$2:$E$562,2),IF(AND($E1245=14,NOT(VLOOKUP(J1245,KeyValues!$D$2:$E$562,2) = 0)),"???",0))</f>
        <v>0</v>
      </c>
      <c r="L1245">
        <f t="shared" si="272"/>
        <v>0</v>
      </c>
      <c r="M1245">
        <f t="shared" si="273"/>
        <v>0</v>
      </c>
      <c r="N1245">
        <f t="shared" si="274"/>
        <v>5</v>
      </c>
      <c r="O1245">
        <f t="shared" si="275"/>
        <v>0</v>
      </c>
      <c r="P1245">
        <f t="shared" si="276"/>
        <v>3</v>
      </c>
      <c r="Q1245">
        <f t="shared" si="277"/>
        <v>0</v>
      </c>
      <c r="R1245" t="str">
        <f t="shared" si="278"/>
        <v>00000011</v>
      </c>
      <c r="S1245">
        <f t="shared" si="279"/>
        <v>1</v>
      </c>
    </row>
    <row r="1246" spans="1:19" x14ac:dyDescent="0.25">
      <c r="A1246" t="s">
        <v>648</v>
      </c>
      <c r="B1246" s="5" t="str">
        <f>VLOOKUP(I1246,KeyValues!$J$2:$K$1401,2)</f>
        <v>Volcano Torc</v>
      </c>
      <c r="C1246">
        <f t="shared" si="266"/>
        <v>2500</v>
      </c>
      <c r="D1246">
        <f t="shared" si="267"/>
        <v>125</v>
      </c>
      <c r="E1246">
        <f t="shared" si="268"/>
        <v>15</v>
      </c>
      <c r="F1246" s="7" t="str">
        <f>VLOOKUP(E1246,KeyValues!$A$2:$B665,2)</f>
        <v>Specific Items</v>
      </c>
      <c r="G1246">
        <f t="shared" si="269"/>
        <v>54</v>
      </c>
      <c r="H1246" s="7" t="str">
        <f>VLOOKUP($G1246,KeyValues!$S$2:$T$64,2)</f>
        <v>Ring</v>
      </c>
      <c r="I1246">
        <f t="shared" si="270"/>
        <v>649</v>
      </c>
      <c r="J1246">
        <f t="shared" si="271"/>
        <v>0</v>
      </c>
      <c r="K1246" s="8">
        <f>IF(OR($E1246=9,$E1246=5),VLOOKUP(J1246,KeyValues!$D$2:$E$562,2),IF(AND($E1246=14,NOT(VLOOKUP(J1246,KeyValues!$D$2:$E$562,2) = 0)),"???",0))</f>
        <v>0</v>
      </c>
      <c r="L1246">
        <f t="shared" si="272"/>
        <v>0</v>
      </c>
      <c r="M1246">
        <f t="shared" si="273"/>
        <v>0</v>
      </c>
      <c r="N1246">
        <f t="shared" si="274"/>
        <v>5</v>
      </c>
      <c r="O1246">
        <f t="shared" si="275"/>
        <v>0</v>
      </c>
      <c r="P1246">
        <f t="shared" si="276"/>
        <v>3</v>
      </c>
      <c r="Q1246">
        <f t="shared" si="277"/>
        <v>0</v>
      </c>
      <c r="R1246" t="str">
        <f t="shared" si="278"/>
        <v>00000011</v>
      </c>
      <c r="S1246">
        <f t="shared" si="279"/>
        <v>1</v>
      </c>
    </row>
    <row r="1247" spans="1:19" x14ac:dyDescent="0.25">
      <c r="A1247" t="s">
        <v>688</v>
      </c>
      <c r="B1247" s="5" t="str">
        <f>VLOOKUP(I1247,KeyValues!$J$2:$K$1401,2)</f>
        <v>Blaze Torc</v>
      </c>
      <c r="C1247">
        <f t="shared" si="266"/>
        <v>2500</v>
      </c>
      <c r="D1247">
        <f t="shared" si="267"/>
        <v>125</v>
      </c>
      <c r="E1247">
        <f t="shared" si="268"/>
        <v>15</v>
      </c>
      <c r="F1247" s="7" t="str">
        <f>VLOOKUP(E1247,KeyValues!$A$2:$B705,2)</f>
        <v>Specific Items</v>
      </c>
      <c r="G1247">
        <f t="shared" si="269"/>
        <v>54</v>
      </c>
      <c r="H1247" s="7" t="str">
        <f>VLOOKUP($G1247,KeyValues!$S$2:$T$64,2)</f>
        <v>Ring</v>
      </c>
      <c r="I1247">
        <f t="shared" si="270"/>
        <v>689</v>
      </c>
      <c r="J1247">
        <f t="shared" si="271"/>
        <v>0</v>
      </c>
      <c r="K1247" s="8">
        <f>IF(OR($E1247=9,$E1247=5),VLOOKUP(J1247,KeyValues!$D$2:$E$562,2),IF(AND($E1247=14,NOT(VLOOKUP(J1247,KeyValues!$D$2:$E$562,2) = 0)),"???",0))</f>
        <v>0</v>
      </c>
      <c r="L1247">
        <f t="shared" si="272"/>
        <v>0</v>
      </c>
      <c r="M1247">
        <f t="shared" si="273"/>
        <v>0</v>
      </c>
      <c r="N1247">
        <f t="shared" si="274"/>
        <v>5</v>
      </c>
      <c r="O1247">
        <f t="shared" si="275"/>
        <v>0</v>
      </c>
      <c r="P1247">
        <f t="shared" si="276"/>
        <v>3</v>
      </c>
      <c r="Q1247">
        <f t="shared" si="277"/>
        <v>0</v>
      </c>
      <c r="R1247" t="str">
        <f t="shared" si="278"/>
        <v>00000011</v>
      </c>
      <c r="S1247">
        <f t="shared" si="279"/>
        <v>1</v>
      </c>
    </row>
    <row r="1248" spans="1:19" x14ac:dyDescent="0.25">
      <c r="A1248" t="s">
        <v>696</v>
      </c>
      <c r="B1248" s="5" t="str">
        <f>VLOOKUP(I1248,KeyValues!$J$2:$K$1401,2)</f>
        <v>Marsh Torc</v>
      </c>
      <c r="C1248">
        <f t="shared" si="266"/>
        <v>2500</v>
      </c>
      <c r="D1248">
        <f t="shared" si="267"/>
        <v>125</v>
      </c>
      <c r="E1248">
        <f t="shared" si="268"/>
        <v>15</v>
      </c>
      <c r="F1248" s="7" t="str">
        <f>VLOOKUP(E1248,KeyValues!$A$2:$B713,2)</f>
        <v>Specific Items</v>
      </c>
      <c r="G1248">
        <f t="shared" si="269"/>
        <v>54</v>
      </c>
      <c r="H1248" s="7" t="str">
        <f>VLOOKUP($G1248,KeyValues!$S$2:$T$64,2)</f>
        <v>Ring</v>
      </c>
      <c r="I1248">
        <f t="shared" si="270"/>
        <v>697</v>
      </c>
      <c r="J1248">
        <f t="shared" si="271"/>
        <v>0</v>
      </c>
      <c r="K1248" s="8">
        <f>IF(OR($E1248=9,$E1248=5),VLOOKUP(J1248,KeyValues!$D$2:$E$562,2),IF(AND($E1248=14,NOT(VLOOKUP(J1248,KeyValues!$D$2:$E$562,2) = 0)),"???",0))</f>
        <v>0</v>
      </c>
      <c r="L1248">
        <f t="shared" si="272"/>
        <v>0</v>
      </c>
      <c r="M1248">
        <f t="shared" si="273"/>
        <v>0</v>
      </c>
      <c r="N1248">
        <f t="shared" si="274"/>
        <v>5</v>
      </c>
      <c r="O1248">
        <f t="shared" si="275"/>
        <v>0</v>
      </c>
      <c r="P1248">
        <f t="shared" si="276"/>
        <v>3</v>
      </c>
      <c r="Q1248">
        <f t="shared" si="277"/>
        <v>0</v>
      </c>
      <c r="R1248" t="str">
        <f t="shared" si="278"/>
        <v>00000011</v>
      </c>
      <c r="S1248">
        <f t="shared" si="279"/>
        <v>1</v>
      </c>
    </row>
    <row r="1249" spans="1:19" x14ac:dyDescent="0.25">
      <c r="A1249" t="s">
        <v>720</v>
      </c>
      <c r="B1249" s="5" t="str">
        <f>VLOOKUP(I1249,KeyValues!$J$2:$K$1401,2)</f>
        <v>Forest Torc</v>
      </c>
      <c r="C1249">
        <f t="shared" si="266"/>
        <v>2500</v>
      </c>
      <c r="D1249">
        <f t="shared" si="267"/>
        <v>125</v>
      </c>
      <c r="E1249">
        <f t="shared" si="268"/>
        <v>15</v>
      </c>
      <c r="F1249" s="7" t="str">
        <f>VLOOKUP(E1249,KeyValues!$A$2:$B737,2)</f>
        <v>Specific Items</v>
      </c>
      <c r="G1249">
        <f t="shared" si="269"/>
        <v>54</v>
      </c>
      <c r="H1249" s="7" t="str">
        <f>VLOOKUP($G1249,KeyValues!$S$2:$T$64,2)</f>
        <v>Ring</v>
      </c>
      <c r="I1249">
        <f t="shared" si="270"/>
        <v>721</v>
      </c>
      <c r="J1249">
        <f t="shared" si="271"/>
        <v>0</v>
      </c>
      <c r="K1249" s="8">
        <f>IF(OR($E1249=9,$E1249=5),VLOOKUP(J1249,KeyValues!$D$2:$E$562,2),IF(AND($E1249=14,NOT(VLOOKUP(J1249,KeyValues!$D$2:$E$562,2) = 0)),"???",0))</f>
        <v>0</v>
      </c>
      <c r="L1249">
        <f t="shared" si="272"/>
        <v>0</v>
      </c>
      <c r="M1249">
        <f t="shared" si="273"/>
        <v>0</v>
      </c>
      <c r="N1249">
        <f t="shared" si="274"/>
        <v>5</v>
      </c>
      <c r="O1249">
        <f t="shared" si="275"/>
        <v>0</v>
      </c>
      <c r="P1249">
        <f t="shared" si="276"/>
        <v>3</v>
      </c>
      <c r="Q1249">
        <f t="shared" si="277"/>
        <v>0</v>
      </c>
      <c r="R1249" t="str">
        <f t="shared" si="278"/>
        <v>00000011</v>
      </c>
      <c r="S1249">
        <f t="shared" si="279"/>
        <v>1</v>
      </c>
    </row>
    <row r="1250" spans="1:19" x14ac:dyDescent="0.25">
      <c r="A1250" t="s">
        <v>792</v>
      </c>
      <c r="B1250" s="5" t="str">
        <f>VLOOKUP(I1250,KeyValues!$J$2:$K$1401,2)</f>
        <v>Friend Torc</v>
      </c>
      <c r="C1250">
        <f t="shared" si="266"/>
        <v>2500</v>
      </c>
      <c r="D1250">
        <f t="shared" si="267"/>
        <v>125</v>
      </c>
      <c r="E1250">
        <f t="shared" si="268"/>
        <v>15</v>
      </c>
      <c r="F1250" s="7" t="str">
        <f>VLOOKUP(E1250,KeyValues!$A$2:$B809,2)</f>
        <v>Specific Items</v>
      </c>
      <c r="G1250">
        <f t="shared" si="269"/>
        <v>54</v>
      </c>
      <c r="H1250" s="7" t="str">
        <f>VLOOKUP($G1250,KeyValues!$S$2:$T$64,2)</f>
        <v>Ring</v>
      </c>
      <c r="I1250">
        <f t="shared" si="270"/>
        <v>793</v>
      </c>
      <c r="J1250">
        <f t="shared" si="271"/>
        <v>0</v>
      </c>
      <c r="K1250" s="8">
        <f>IF(OR($E1250=9,$E1250=5),VLOOKUP(J1250,KeyValues!$D$2:$E$562,2),IF(AND($E1250=14,NOT(VLOOKUP(J1250,KeyValues!$D$2:$E$562,2) = 0)),"???",0))</f>
        <v>0</v>
      </c>
      <c r="L1250">
        <f t="shared" si="272"/>
        <v>0</v>
      </c>
      <c r="M1250">
        <f t="shared" si="273"/>
        <v>0</v>
      </c>
      <c r="N1250">
        <f t="shared" si="274"/>
        <v>5</v>
      </c>
      <c r="O1250">
        <f t="shared" si="275"/>
        <v>0</v>
      </c>
      <c r="P1250">
        <f t="shared" si="276"/>
        <v>3</v>
      </c>
      <c r="Q1250">
        <f t="shared" si="277"/>
        <v>0</v>
      </c>
      <c r="R1250" t="str">
        <f t="shared" si="278"/>
        <v>00000011</v>
      </c>
      <c r="S1250">
        <f t="shared" si="279"/>
        <v>1</v>
      </c>
    </row>
    <row r="1251" spans="1:19" x14ac:dyDescent="0.25">
      <c r="A1251" t="s">
        <v>856</v>
      </c>
      <c r="B1251" s="5" t="str">
        <f>VLOOKUP(I1251,KeyValues!$J$2:$K$1401,2)</f>
        <v>Burning Torc</v>
      </c>
      <c r="C1251">
        <f t="shared" si="266"/>
        <v>2500</v>
      </c>
      <c r="D1251">
        <f t="shared" si="267"/>
        <v>125</v>
      </c>
      <c r="E1251">
        <f t="shared" si="268"/>
        <v>15</v>
      </c>
      <c r="F1251" s="7" t="str">
        <f>VLOOKUP(E1251,KeyValues!$A$2:$B873,2)</f>
        <v>Specific Items</v>
      </c>
      <c r="G1251">
        <f t="shared" si="269"/>
        <v>54</v>
      </c>
      <c r="H1251" s="7" t="str">
        <f>VLOOKUP($G1251,KeyValues!$S$2:$T$64,2)</f>
        <v>Ring</v>
      </c>
      <c r="I1251">
        <f t="shared" si="270"/>
        <v>857</v>
      </c>
      <c r="J1251">
        <f t="shared" si="271"/>
        <v>0</v>
      </c>
      <c r="K1251" s="8">
        <f>IF(OR($E1251=9,$E1251=5),VLOOKUP(J1251,KeyValues!$D$2:$E$562,2),IF(AND($E1251=14,NOT(VLOOKUP(J1251,KeyValues!$D$2:$E$562,2) = 0)),"???",0))</f>
        <v>0</v>
      </c>
      <c r="L1251">
        <f t="shared" si="272"/>
        <v>0</v>
      </c>
      <c r="M1251">
        <f t="shared" si="273"/>
        <v>0</v>
      </c>
      <c r="N1251">
        <f t="shared" si="274"/>
        <v>5</v>
      </c>
      <c r="O1251">
        <f t="shared" si="275"/>
        <v>0</v>
      </c>
      <c r="P1251">
        <f t="shared" si="276"/>
        <v>3</v>
      </c>
      <c r="Q1251">
        <f t="shared" si="277"/>
        <v>0</v>
      </c>
      <c r="R1251" t="str">
        <f t="shared" si="278"/>
        <v>00000011</v>
      </c>
      <c r="S1251">
        <f t="shared" si="279"/>
        <v>1</v>
      </c>
    </row>
    <row r="1252" spans="1:19" x14ac:dyDescent="0.25">
      <c r="A1252" t="s">
        <v>916</v>
      </c>
      <c r="B1252" s="5" t="str">
        <f>VLOOKUP(I1252,KeyValues!$J$2:$K$1401,2)</f>
        <v>Screw Torc</v>
      </c>
      <c r="C1252">
        <f t="shared" si="266"/>
        <v>2500</v>
      </c>
      <c r="D1252">
        <f t="shared" si="267"/>
        <v>125</v>
      </c>
      <c r="E1252">
        <f t="shared" si="268"/>
        <v>15</v>
      </c>
      <c r="F1252" s="7" t="str">
        <f>VLOOKUP(E1252,KeyValues!$A$2:$B933,2)</f>
        <v>Specific Items</v>
      </c>
      <c r="G1252">
        <f t="shared" si="269"/>
        <v>54</v>
      </c>
      <c r="H1252" s="7" t="str">
        <f>VLOOKUP($G1252,KeyValues!$S$2:$T$64,2)</f>
        <v>Ring</v>
      </c>
      <c r="I1252">
        <f t="shared" si="270"/>
        <v>917</v>
      </c>
      <c r="J1252">
        <f t="shared" si="271"/>
        <v>0</v>
      </c>
      <c r="K1252" s="8">
        <f>IF(OR($E1252=9,$E1252=5),VLOOKUP(J1252,KeyValues!$D$2:$E$562,2),IF(AND($E1252=14,NOT(VLOOKUP(J1252,KeyValues!$D$2:$E$562,2) = 0)),"???",0))</f>
        <v>0</v>
      </c>
      <c r="L1252">
        <f t="shared" si="272"/>
        <v>0</v>
      </c>
      <c r="M1252">
        <f t="shared" si="273"/>
        <v>0</v>
      </c>
      <c r="N1252">
        <f t="shared" si="274"/>
        <v>5</v>
      </c>
      <c r="O1252">
        <f t="shared" si="275"/>
        <v>0</v>
      </c>
      <c r="P1252">
        <f t="shared" si="276"/>
        <v>3</v>
      </c>
      <c r="Q1252">
        <f t="shared" si="277"/>
        <v>0</v>
      </c>
      <c r="R1252" t="str">
        <f t="shared" si="278"/>
        <v>00000011</v>
      </c>
      <c r="S1252">
        <f t="shared" si="279"/>
        <v>1</v>
      </c>
    </row>
    <row r="1253" spans="1:19" x14ac:dyDescent="0.25">
      <c r="A1253" t="s">
        <v>944</v>
      </c>
      <c r="B1253" s="5" t="str">
        <f>VLOOKUP(I1253,KeyValues!$J$2:$K$1401,2)</f>
        <v>Fake Torc</v>
      </c>
      <c r="C1253">
        <f t="shared" si="266"/>
        <v>2500</v>
      </c>
      <c r="D1253">
        <f t="shared" si="267"/>
        <v>125</v>
      </c>
      <c r="E1253">
        <f t="shared" si="268"/>
        <v>15</v>
      </c>
      <c r="F1253" s="7" t="str">
        <f>VLOOKUP(E1253,KeyValues!$A$2:$B961,2)</f>
        <v>Specific Items</v>
      </c>
      <c r="G1253">
        <f t="shared" si="269"/>
        <v>54</v>
      </c>
      <c r="H1253" s="7" t="str">
        <f>VLOOKUP($G1253,KeyValues!$S$2:$T$64,2)</f>
        <v>Ring</v>
      </c>
      <c r="I1253">
        <f t="shared" si="270"/>
        <v>945</v>
      </c>
      <c r="J1253">
        <f t="shared" si="271"/>
        <v>0</v>
      </c>
      <c r="K1253" s="8">
        <f>IF(OR($E1253=9,$E1253=5),VLOOKUP(J1253,KeyValues!$D$2:$E$562,2),IF(AND($E1253=14,NOT(VLOOKUP(J1253,KeyValues!$D$2:$E$562,2) = 0)),"???",0))</f>
        <v>0</v>
      </c>
      <c r="L1253">
        <f t="shared" si="272"/>
        <v>0</v>
      </c>
      <c r="M1253">
        <f t="shared" si="273"/>
        <v>0</v>
      </c>
      <c r="N1253">
        <f t="shared" si="274"/>
        <v>5</v>
      </c>
      <c r="O1253">
        <f t="shared" si="275"/>
        <v>0</v>
      </c>
      <c r="P1253">
        <f t="shared" si="276"/>
        <v>3</v>
      </c>
      <c r="Q1253">
        <f t="shared" si="277"/>
        <v>0</v>
      </c>
      <c r="R1253" t="str">
        <f t="shared" si="278"/>
        <v>00000011</v>
      </c>
      <c r="S1253">
        <f t="shared" si="279"/>
        <v>1</v>
      </c>
    </row>
    <row r="1254" spans="1:19" x14ac:dyDescent="0.25">
      <c r="A1254" t="s">
        <v>972</v>
      </c>
      <c r="B1254" s="5" t="str">
        <f>VLOOKUP(I1254,KeyValues!$J$2:$K$1401,2)</f>
        <v>Meteor Torc</v>
      </c>
      <c r="C1254">
        <f t="shared" si="266"/>
        <v>2500</v>
      </c>
      <c r="D1254">
        <f t="shared" si="267"/>
        <v>125</v>
      </c>
      <c r="E1254">
        <f t="shared" si="268"/>
        <v>15</v>
      </c>
      <c r="F1254" s="7" t="str">
        <f>VLOOKUP(E1254,KeyValues!$A$2:$B989,2)</f>
        <v>Specific Items</v>
      </c>
      <c r="G1254">
        <f t="shared" si="269"/>
        <v>54</v>
      </c>
      <c r="H1254" s="7" t="str">
        <f>VLOOKUP($G1254,KeyValues!$S$2:$T$64,2)</f>
        <v>Ring</v>
      </c>
      <c r="I1254">
        <f t="shared" si="270"/>
        <v>973</v>
      </c>
      <c r="J1254">
        <f t="shared" si="271"/>
        <v>0</v>
      </c>
      <c r="K1254" s="8">
        <f>IF(OR($E1254=9,$E1254=5),VLOOKUP(J1254,KeyValues!$D$2:$E$562,2),IF(AND($E1254=14,NOT(VLOOKUP(J1254,KeyValues!$D$2:$E$562,2) = 0)),"???",0))</f>
        <v>0</v>
      </c>
      <c r="L1254">
        <f t="shared" si="272"/>
        <v>0</v>
      </c>
      <c r="M1254">
        <f t="shared" si="273"/>
        <v>0</v>
      </c>
      <c r="N1254">
        <f t="shared" si="274"/>
        <v>5</v>
      </c>
      <c r="O1254">
        <f t="shared" si="275"/>
        <v>0</v>
      </c>
      <c r="P1254">
        <f t="shared" si="276"/>
        <v>3</v>
      </c>
      <c r="Q1254">
        <f t="shared" si="277"/>
        <v>0</v>
      </c>
      <c r="R1254" t="str">
        <f t="shared" si="278"/>
        <v>00000011</v>
      </c>
      <c r="S1254">
        <f t="shared" si="279"/>
        <v>1</v>
      </c>
    </row>
    <row r="1255" spans="1:19" x14ac:dyDescent="0.25">
      <c r="A1255" t="s">
        <v>860</v>
      </c>
      <c r="B1255" s="5" t="str">
        <f>VLOOKUP(I1255,KeyValues!$J$2:$K$1401,2)</f>
        <v>Water Float</v>
      </c>
      <c r="C1255">
        <f t="shared" si="266"/>
        <v>2500</v>
      </c>
      <c r="D1255">
        <f t="shared" si="267"/>
        <v>125</v>
      </c>
      <c r="E1255">
        <f t="shared" si="268"/>
        <v>15</v>
      </c>
      <c r="F1255" s="7" t="str">
        <f>VLOOKUP(E1255,KeyValues!$A$2:$B877,2)</f>
        <v>Specific Items</v>
      </c>
      <c r="G1255">
        <f t="shared" si="269"/>
        <v>54</v>
      </c>
      <c r="H1255" s="7" t="str">
        <f>VLOOKUP($G1255,KeyValues!$S$2:$T$64,2)</f>
        <v>Ring</v>
      </c>
      <c r="I1255">
        <f t="shared" si="270"/>
        <v>861</v>
      </c>
      <c r="J1255">
        <f t="shared" si="271"/>
        <v>0</v>
      </c>
      <c r="K1255" s="8">
        <f>IF(OR($E1255=9,$E1255=5),VLOOKUP(J1255,KeyValues!$D$2:$E$562,2),IF(AND($E1255=14,NOT(VLOOKUP(J1255,KeyValues!$D$2:$E$562,2) = 0)),"???",0))</f>
        <v>0</v>
      </c>
      <c r="L1255">
        <f t="shared" si="272"/>
        <v>0</v>
      </c>
      <c r="M1255">
        <f t="shared" si="273"/>
        <v>0</v>
      </c>
      <c r="N1255">
        <f t="shared" si="274"/>
        <v>6</v>
      </c>
      <c r="O1255">
        <f t="shared" si="275"/>
        <v>0</v>
      </c>
      <c r="P1255">
        <f t="shared" si="276"/>
        <v>3</v>
      </c>
      <c r="Q1255">
        <f t="shared" si="277"/>
        <v>0</v>
      </c>
      <c r="R1255" t="str">
        <f t="shared" si="278"/>
        <v>00000011</v>
      </c>
      <c r="S1255">
        <f t="shared" si="279"/>
        <v>1</v>
      </c>
    </row>
    <row r="1256" spans="1:19" x14ac:dyDescent="0.25">
      <c r="A1256" t="s">
        <v>920</v>
      </c>
      <c r="B1256" s="5" t="str">
        <f>VLOOKUP(I1256,KeyValues!$J$2:$K$1401,2)</f>
        <v>Float Aid</v>
      </c>
      <c r="C1256">
        <f t="shared" si="266"/>
        <v>2500</v>
      </c>
      <c r="D1256">
        <f t="shared" si="267"/>
        <v>125</v>
      </c>
      <c r="E1256">
        <f t="shared" si="268"/>
        <v>15</v>
      </c>
      <c r="F1256" s="7" t="str">
        <f>VLOOKUP(E1256,KeyValues!$A$2:$B937,2)</f>
        <v>Specific Items</v>
      </c>
      <c r="G1256">
        <f t="shared" si="269"/>
        <v>54</v>
      </c>
      <c r="H1256" s="7" t="str">
        <f>VLOOKUP($G1256,KeyValues!$S$2:$T$64,2)</f>
        <v>Ring</v>
      </c>
      <c r="I1256">
        <f t="shared" si="270"/>
        <v>921</v>
      </c>
      <c r="J1256">
        <f t="shared" si="271"/>
        <v>0</v>
      </c>
      <c r="K1256" s="8">
        <f>IF(OR($E1256=9,$E1256=5),VLOOKUP(J1256,KeyValues!$D$2:$E$562,2),IF(AND($E1256=14,NOT(VLOOKUP(J1256,KeyValues!$D$2:$E$562,2) = 0)),"???",0))</f>
        <v>0</v>
      </c>
      <c r="L1256">
        <f t="shared" si="272"/>
        <v>0</v>
      </c>
      <c r="M1256">
        <f t="shared" si="273"/>
        <v>0</v>
      </c>
      <c r="N1256">
        <f t="shared" si="274"/>
        <v>6</v>
      </c>
      <c r="O1256">
        <f t="shared" si="275"/>
        <v>0</v>
      </c>
      <c r="P1256">
        <f t="shared" si="276"/>
        <v>3</v>
      </c>
      <c r="Q1256">
        <f t="shared" si="277"/>
        <v>0</v>
      </c>
      <c r="R1256" t="str">
        <f t="shared" si="278"/>
        <v>00000011</v>
      </c>
      <c r="S1256">
        <f t="shared" si="279"/>
        <v>1</v>
      </c>
    </row>
    <row r="1257" spans="1:19" x14ac:dyDescent="0.25">
      <c r="A1257" t="s">
        <v>454</v>
      </c>
      <c r="B1257" s="5" t="str">
        <f>VLOOKUP(I1257,KeyValues!$J$2:$K$1401,2)</f>
        <v>Power Bangle</v>
      </c>
      <c r="C1257">
        <f t="shared" si="266"/>
        <v>3000</v>
      </c>
      <c r="D1257">
        <f t="shared" si="267"/>
        <v>100</v>
      </c>
      <c r="E1257">
        <f t="shared" si="268"/>
        <v>15</v>
      </c>
      <c r="F1257" s="7" t="str">
        <f>VLOOKUP(E1257,KeyValues!$A$2:$B471,2)</f>
        <v>Specific Items</v>
      </c>
      <c r="G1257">
        <f t="shared" si="269"/>
        <v>54</v>
      </c>
      <c r="H1257" s="7" t="str">
        <f>VLOOKUP($G1257,KeyValues!$S$2:$T$64,2)</f>
        <v>Ring</v>
      </c>
      <c r="I1257">
        <f t="shared" si="270"/>
        <v>455</v>
      </c>
      <c r="J1257">
        <f t="shared" si="271"/>
        <v>0</v>
      </c>
      <c r="K1257" s="8">
        <f>IF(OR($E1257=9,$E1257=5),VLOOKUP(J1257,KeyValues!$D$2:$E$562,2),IF(AND($E1257=14,NOT(VLOOKUP(J1257,KeyValues!$D$2:$E$562,2) = 0)),"???",0))</f>
        <v>0</v>
      </c>
      <c r="L1257">
        <f t="shared" si="272"/>
        <v>0</v>
      </c>
      <c r="M1257">
        <f t="shared" si="273"/>
        <v>0</v>
      </c>
      <c r="N1257">
        <f t="shared" si="274"/>
        <v>7</v>
      </c>
      <c r="O1257">
        <f t="shared" si="275"/>
        <v>0</v>
      </c>
      <c r="P1257">
        <f t="shared" si="276"/>
        <v>3</v>
      </c>
      <c r="Q1257">
        <f t="shared" si="277"/>
        <v>0</v>
      </c>
      <c r="R1257" t="str">
        <f t="shared" si="278"/>
        <v>00000011</v>
      </c>
      <c r="S1257">
        <f t="shared" si="279"/>
        <v>1</v>
      </c>
    </row>
    <row r="1258" spans="1:19" x14ac:dyDescent="0.25">
      <c r="A1258" t="s">
        <v>596</v>
      </c>
      <c r="B1258" s="5" t="str">
        <f>VLOOKUP(I1258,KeyValues!$J$2:$K$1401,2)</f>
        <v>Flame Bangle</v>
      </c>
      <c r="C1258">
        <f t="shared" si="266"/>
        <v>2500</v>
      </c>
      <c r="D1258">
        <f t="shared" si="267"/>
        <v>125</v>
      </c>
      <c r="E1258">
        <f t="shared" si="268"/>
        <v>15</v>
      </c>
      <c r="F1258" s="7" t="str">
        <f>VLOOKUP(E1258,KeyValues!$A$2:$B613,2)</f>
        <v>Specific Items</v>
      </c>
      <c r="G1258">
        <f t="shared" si="269"/>
        <v>54</v>
      </c>
      <c r="H1258" s="7" t="str">
        <f>VLOOKUP($G1258,KeyValues!$S$2:$T$64,2)</f>
        <v>Ring</v>
      </c>
      <c r="I1258">
        <f t="shared" si="270"/>
        <v>597</v>
      </c>
      <c r="J1258">
        <f t="shared" si="271"/>
        <v>0</v>
      </c>
      <c r="K1258" s="8">
        <f>IF(OR($E1258=9,$E1258=5),VLOOKUP(J1258,KeyValues!$D$2:$E$562,2),IF(AND($E1258=14,NOT(VLOOKUP(J1258,KeyValues!$D$2:$E$562,2) = 0)),"???",0))</f>
        <v>0</v>
      </c>
      <c r="L1258">
        <f t="shared" si="272"/>
        <v>0</v>
      </c>
      <c r="M1258">
        <f t="shared" si="273"/>
        <v>0</v>
      </c>
      <c r="N1258">
        <f t="shared" si="274"/>
        <v>7</v>
      </c>
      <c r="O1258">
        <f t="shared" si="275"/>
        <v>0</v>
      </c>
      <c r="P1258">
        <f t="shared" si="276"/>
        <v>3</v>
      </c>
      <c r="Q1258">
        <f t="shared" si="277"/>
        <v>0</v>
      </c>
      <c r="R1258" t="str">
        <f t="shared" si="278"/>
        <v>00000011</v>
      </c>
      <c r="S1258">
        <f t="shared" si="279"/>
        <v>1</v>
      </c>
    </row>
    <row r="1259" spans="1:19" x14ac:dyDescent="0.25">
      <c r="A1259" t="s">
        <v>604</v>
      </c>
      <c r="B1259" s="5" t="str">
        <f>VLOOKUP(I1259,KeyValues!$J$2:$K$1401,2)</f>
        <v>BubbleBangle</v>
      </c>
      <c r="C1259">
        <f t="shared" si="266"/>
        <v>2500</v>
      </c>
      <c r="D1259">
        <f t="shared" si="267"/>
        <v>125</v>
      </c>
      <c r="E1259">
        <f t="shared" si="268"/>
        <v>15</v>
      </c>
      <c r="F1259" s="7" t="str">
        <f>VLOOKUP(E1259,KeyValues!$A$2:$B621,2)</f>
        <v>Specific Items</v>
      </c>
      <c r="G1259">
        <f t="shared" si="269"/>
        <v>54</v>
      </c>
      <c r="H1259" s="7" t="str">
        <f>VLOOKUP($G1259,KeyValues!$S$2:$T$64,2)</f>
        <v>Ring</v>
      </c>
      <c r="I1259">
        <f t="shared" si="270"/>
        <v>605</v>
      </c>
      <c r="J1259">
        <f t="shared" si="271"/>
        <v>0</v>
      </c>
      <c r="K1259" s="8">
        <f>IF(OR($E1259=9,$E1259=5),VLOOKUP(J1259,KeyValues!$D$2:$E$562,2),IF(AND($E1259=14,NOT(VLOOKUP(J1259,KeyValues!$D$2:$E$562,2) = 0)),"???",0))</f>
        <v>0</v>
      </c>
      <c r="L1259">
        <f t="shared" si="272"/>
        <v>0</v>
      </c>
      <c r="M1259">
        <f t="shared" si="273"/>
        <v>0</v>
      </c>
      <c r="N1259">
        <f t="shared" si="274"/>
        <v>7</v>
      </c>
      <c r="O1259">
        <f t="shared" si="275"/>
        <v>0</v>
      </c>
      <c r="P1259">
        <f t="shared" si="276"/>
        <v>3</v>
      </c>
      <c r="Q1259">
        <f t="shared" si="277"/>
        <v>0</v>
      </c>
      <c r="R1259" t="str">
        <f t="shared" si="278"/>
        <v>00000011</v>
      </c>
      <c r="S1259">
        <f t="shared" si="279"/>
        <v>1</v>
      </c>
    </row>
    <row r="1260" spans="1:19" x14ac:dyDescent="0.25">
      <c r="A1260" t="s">
        <v>652</v>
      </c>
      <c r="B1260" s="5" t="str">
        <f>VLOOKUP(I1260,KeyValues!$J$2:$K$1401,2)</f>
        <v>Blast Bangle</v>
      </c>
      <c r="C1260">
        <f t="shared" si="266"/>
        <v>2500</v>
      </c>
      <c r="D1260">
        <f t="shared" si="267"/>
        <v>125</v>
      </c>
      <c r="E1260">
        <f t="shared" si="268"/>
        <v>15</v>
      </c>
      <c r="F1260" s="7" t="str">
        <f>VLOOKUP(E1260,KeyValues!$A$2:$B669,2)</f>
        <v>Specific Items</v>
      </c>
      <c r="G1260">
        <f t="shared" si="269"/>
        <v>54</v>
      </c>
      <c r="H1260" s="7" t="str">
        <f>VLOOKUP($G1260,KeyValues!$S$2:$T$64,2)</f>
        <v>Ring</v>
      </c>
      <c r="I1260">
        <f t="shared" si="270"/>
        <v>653</v>
      </c>
      <c r="J1260">
        <f t="shared" si="271"/>
        <v>0</v>
      </c>
      <c r="K1260" s="8">
        <f>IF(OR($E1260=9,$E1260=5),VLOOKUP(J1260,KeyValues!$D$2:$E$562,2),IF(AND($E1260=14,NOT(VLOOKUP(J1260,KeyValues!$D$2:$E$562,2) = 0)),"???",0))</f>
        <v>0</v>
      </c>
      <c r="L1260">
        <f t="shared" si="272"/>
        <v>0</v>
      </c>
      <c r="M1260">
        <f t="shared" si="273"/>
        <v>0</v>
      </c>
      <c r="N1260">
        <f t="shared" si="274"/>
        <v>7</v>
      </c>
      <c r="O1260">
        <f t="shared" si="275"/>
        <v>0</v>
      </c>
      <c r="P1260">
        <f t="shared" si="276"/>
        <v>3</v>
      </c>
      <c r="Q1260">
        <f t="shared" si="277"/>
        <v>0</v>
      </c>
      <c r="R1260" t="str">
        <f t="shared" si="278"/>
        <v>00000011</v>
      </c>
      <c r="S1260">
        <f t="shared" si="279"/>
        <v>1</v>
      </c>
    </row>
    <row r="1261" spans="1:19" x14ac:dyDescent="0.25">
      <c r="A1261" t="s">
        <v>676</v>
      </c>
      <c r="B1261" s="5" t="str">
        <f>VLOOKUP(I1261,KeyValues!$J$2:$K$1401,2)</f>
        <v>Drain Bangle</v>
      </c>
      <c r="C1261">
        <f t="shared" si="266"/>
        <v>2500</v>
      </c>
      <c r="D1261">
        <f t="shared" si="267"/>
        <v>125</v>
      </c>
      <c r="E1261">
        <f t="shared" si="268"/>
        <v>15</v>
      </c>
      <c r="F1261" s="7" t="str">
        <f>VLOOKUP(E1261,KeyValues!$A$2:$B693,2)</f>
        <v>Specific Items</v>
      </c>
      <c r="G1261">
        <f t="shared" si="269"/>
        <v>54</v>
      </c>
      <c r="H1261" s="7" t="str">
        <f>VLOOKUP($G1261,KeyValues!$S$2:$T$64,2)</f>
        <v>Ring</v>
      </c>
      <c r="I1261">
        <f t="shared" si="270"/>
        <v>677</v>
      </c>
      <c r="J1261">
        <f t="shared" si="271"/>
        <v>0</v>
      </c>
      <c r="K1261" s="8">
        <f>IF(OR($E1261=9,$E1261=5),VLOOKUP(J1261,KeyValues!$D$2:$E$562,2),IF(AND($E1261=14,NOT(VLOOKUP(J1261,KeyValues!$D$2:$E$562,2) = 0)),"???",0))</f>
        <v>0</v>
      </c>
      <c r="L1261">
        <f t="shared" si="272"/>
        <v>0</v>
      </c>
      <c r="M1261">
        <f t="shared" si="273"/>
        <v>0</v>
      </c>
      <c r="N1261">
        <f t="shared" si="274"/>
        <v>7</v>
      </c>
      <c r="O1261">
        <f t="shared" si="275"/>
        <v>0</v>
      </c>
      <c r="P1261">
        <f t="shared" si="276"/>
        <v>3</v>
      </c>
      <c r="Q1261">
        <f t="shared" si="277"/>
        <v>0</v>
      </c>
      <c r="R1261" t="str">
        <f t="shared" si="278"/>
        <v>00000011</v>
      </c>
      <c r="S1261">
        <f t="shared" si="279"/>
        <v>1</v>
      </c>
    </row>
    <row r="1262" spans="1:19" x14ac:dyDescent="0.25">
      <c r="A1262" t="s">
        <v>700</v>
      </c>
      <c r="B1262" s="5" t="str">
        <f>VLOOKUP(I1262,KeyValues!$J$2:$K$1401,2)</f>
        <v>Swamp Bangle</v>
      </c>
      <c r="C1262">
        <f t="shared" si="266"/>
        <v>2500</v>
      </c>
      <c r="D1262">
        <f t="shared" si="267"/>
        <v>125</v>
      </c>
      <c r="E1262">
        <f t="shared" si="268"/>
        <v>15</v>
      </c>
      <c r="F1262" s="7" t="str">
        <f>VLOOKUP(E1262,KeyValues!$A$2:$B717,2)</f>
        <v>Specific Items</v>
      </c>
      <c r="G1262">
        <f t="shared" si="269"/>
        <v>54</v>
      </c>
      <c r="H1262" s="7" t="str">
        <f>VLOOKUP($G1262,KeyValues!$S$2:$T$64,2)</f>
        <v>Ring</v>
      </c>
      <c r="I1262">
        <f t="shared" si="270"/>
        <v>701</v>
      </c>
      <c r="J1262">
        <f t="shared" si="271"/>
        <v>0</v>
      </c>
      <c r="K1262" s="8">
        <f>IF(OR($E1262=9,$E1262=5),VLOOKUP(J1262,KeyValues!$D$2:$E$562,2),IF(AND($E1262=14,NOT(VLOOKUP(J1262,KeyValues!$D$2:$E$562,2) = 0)),"???",0))</f>
        <v>0</v>
      </c>
      <c r="L1262">
        <f t="shared" si="272"/>
        <v>0</v>
      </c>
      <c r="M1262">
        <f t="shared" si="273"/>
        <v>0</v>
      </c>
      <c r="N1262">
        <f t="shared" si="274"/>
        <v>7</v>
      </c>
      <c r="O1262">
        <f t="shared" si="275"/>
        <v>0</v>
      </c>
      <c r="P1262">
        <f t="shared" si="276"/>
        <v>3</v>
      </c>
      <c r="Q1262">
        <f t="shared" si="277"/>
        <v>0</v>
      </c>
      <c r="R1262" t="str">
        <f t="shared" si="278"/>
        <v>00000011</v>
      </c>
      <c r="S1262">
        <f t="shared" si="279"/>
        <v>1</v>
      </c>
    </row>
    <row r="1263" spans="1:19" x14ac:dyDescent="0.25">
      <c r="A1263" t="s">
        <v>840</v>
      </c>
      <c r="B1263" s="5" t="str">
        <f>VLOOKUP(I1263,KeyValues!$J$2:$K$1401,2)</f>
        <v>Volt Bangle</v>
      </c>
      <c r="C1263">
        <f t="shared" si="266"/>
        <v>2500</v>
      </c>
      <c r="D1263">
        <f t="shared" si="267"/>
        <v>125</v>
      </c>
      <c r="E1263">
        <f t="shared" si="268"/>
        <v>15</v>
      </c>
      <c r="F1263" s="7" t="str">
        <f>VLOOKUP(E1263,KeyValues!$A$2:$B857,2)</f>
        <v>Specific Items</v>
      </c>
      <c r="G1263">
        <f t="shared" si="269"/>
        <v>54</v>
      </c>
      <c r="H1263" s="7" t="str">
        <f>VLOOKUP($G1263,KeyValues!$S$2:$T$64,2)</f>
        <v>Ring</v>
      </c>
      <c r="I1263">
        <f t="shared" si="270"/>
        <v>841</v>
      </c>
      <c r="J1263">
        <f t="shared" si="271"/>
        <v>0</v>
      </c>
      <c r="K1263" s="8">
        <f>IF(OR($E1263=9,$E1263=5),VLOOKUP(J1263,KeyValues!$D$2:$E$562,2),IF(AND($E1263=14,NOT(VLOOKUP(J1263,KeyValues!$D$2:$E$562,2) = 0)),"???",0))</f>
        <v>0</v>
      </c>
      <c r="L1263">
        <f t="shared" si="272"/>
        <v>0</v>
      </c>
      <c r="M1263">
        <f t="shared" si="273"/>
        <v>0</v>
      </c>
      <c r="N1263">
        <f t="shared" si="274"/>
        <v>7</v>
      </c>
      <c r="O1263">
        <f t="shared" si="275"/>
        <v>0</v>
      </c>
      <c r="P1263">
        <f t="shared" si="276"/>
        <v>3</v>
      </c>
      <c r="Q1263">
        <f t="shared" si="277"/>
        <v>0</v>
      </c>
      <c r="R1263" t="str">
        <f t="shared" si="278"/>
        <v>00000011</v>
      </c>
      <c r="S1263">
        <f t="shared" si="279"/>
        <v>1</v>
      </c>
    </row>
    <row r="1264" spans="1:19" x14ac:dyDescent="0.25">
      <c r="A1264" t="s">
        <v>475</v>
      </c>
      <c r="B1264" s="5" t="str">
        <f>VLOOKUP(I1264,KeyValues!$J$2:$K$1401,2)</f>
        <v>Life Ring</v>
      </c>
      <c r="C1264">
        <f t="shared" si="266"/>
        <v>5000</v>
      </c>
      <c r="D1264">
        <f t="shared" si="267"/>
        <v>150</v>
      </c>
      <c r="E1264">
        <f t="shared" si="268"/>
        <v>15</v>
      </c>
      <c r="F1264" s="7" t="str">
        <f>VLOOKUP(E1264,KeyValues!$A$2:$B492,2)</f>
        <v>Specific Items</v>
      </c>
      <c r="G1264">
        <f t="shared" si="269"/>
        <v>54</v>
      </c>
      <c r="H1264" s="7" t="str">
        <f>VLOOKUP($G1264,KeyValues!$S$2:$T$64,2)</f>
        <v>Ring</v>
      </c>
      <c r="I1264">
        <f t="shared" si="270"/>
        <v>476</v>
      </c>
      <c r="J1264">
        <f t="shared" si="271"/>
        <v>0</v>
      </c>
      <c r="K1264" s="8">
        <f>IF(OR($E1264=9,$E1264=5),VLOOKUP(J1264,KeyValues!$D$2:$E$562,2),IF(AND($E1264=14,NOT(VLOOKUP(J1264,KeyValues!$D$2:$E$562,2) = 0)),"???",0))</f>
        <v>0</v>
      </c>
      <c r="L1264">
        <f t="shared" si="272"/>
        <v>0</v>
      </c>
      <c r="M1264">
        <f t="shared" si="273"/>
        <v>0</v>
      </c>
      <c r="N1264">
        <f t="shared" si="274"/>
        <v>10</v>
      </c>
      <c r="O1264">
        <f t="shared" si="275"/>
        <v>0</v>
      </c>
      <c r="P1264">
        <f t="shared" si="276"/>
        <v>3</v>
      </c>
      <c r="Q1264">
        <f t="shared" si="277"/>
        <v>0</v>
      </c>
      <c r="R1264" t="str">
        <f t="shared" si="278"/>
        <v>00000011</v>
      </c>
      <c r="S1264">
        <f t="shared" si="279"/>
        <v>1</v>
      </c>
    </row>
    <row r="1265" spans="1:19" x14ac:dyDescent="0.25">
      <c r="A1265" t="s">
        <v>488</v>
      </c>
      <c r="B1265" s="5" t="str">
        <f>VLOOKUP(I1265,KeyValues!$J$2:$K$1401,2)</f>
        <v>Terra Ring</v>
      </c>
      <c r="C1265">
        <f t="shared" si="266"/>
        <v>5000</v>
      </c>
      <c r="D1265">
        <f t="shared" si="267"/>
        <v>150</v>
      </c>
      <c r="E1265">
        <f t="shared" si="268"/>
        <v>15</v>
      </c>
      <c r="F1265" s="7" t="str">
        <f>VLOOKUP(E1265,KeyValues!$A$2:$B505,2)</f>
        <v>Specific Items</v>
      </c>
      <c r="G1265">
        <f t="shared" si="269"/>
        <v>54</v>
      </c>
      <c r="H1265" s="7" t="str">
        <f>VLOOKUP($G1265,KeyValues!$S$2:$T$64,2)</f>
        <v>Ring</v>
      </c>
      <c r="I1265">
        <f t="shared" si="270"/>
        <v>489</v>
      </c>
      <c r="J1265">
        <f t="shared" si="271"/>
        <v>0</v>
      </c>
      <c r="K1265" s="8">
        <f>IF(OR($E1265=9,$E1265=5),VLOOKUP(J1265,KeyValues!$D$2:$E$562,2),IF(AND($E1265=14,NOT(VLOOKUP(J1265,KeyValues!$D$2:$E$562,2) = 0)),"???",0))</f>
        <v>0</v>
      </c>
      <c r="L1265">
        <f t="shared" si="272"/>
        <v>0</v>
      </c>
      <c r="M1265">
        <f t="shared" si="273"/>
        <v>0</v>
      </c>
      <c r="N1265">
        <f t="shared" si="274"/>
        <v>10</v>
      </c>
      <c r="O1265">
        <f t="shared" si="275"/>
        <v>0</v>
      </c>
      <c r="P1265">
        <f t="shared" si="276"/>
        <v>3</v>
      </c>
      <c r="Q1265">
        <f t="shared" si="277"/>
        <v>0</v>
      </c>
      <c r="R1265" t="str">
        <f t="shared" si="278"/>
        <v>00000011</v>
      </c>
      <c r="S1265">
        <f t="shared" si="279"/>
        <v>1</v>
      </c>
    </row>
    <row r="1266" spans="1:19" x14ac:dyDescent="0.25">
      <c r="A1266" t="s">
        <v>499</v>
      </c>
      <c r="B1266" s="5" t="str">
        <f>VLOOKUP(I1266,KeyValues!$J$2:$K$1401,2)</f>
        <v>Searing Ring</v>
      </c>
      <c r="C1266">
        <f t="shared" si="266"/>
        <v>5000</v>
      </c>
      <c r="D1266">
        <f t="shared" si="267"/>
        <v>150</v>
      </c>
      <c r="E1266">
        <f t="shared" si="268"/>
        <v>15</v>
      </c>
      <c r="F1266" s="7" t="str">
        <f>VLOOKUP(E1266,KeyValues!$A$2:$B516,2)</f>
        <v>Specific Items</v>
      </c>
      <c r="G1266">
        <f t="shared" si="269"/>
        <v>54</v>
      </c>
      <c r="H1266" s="7" t="str">
        <f>VLOOKUP($G1266,KeyValues!$S$2:$T$64,2)</f>
        <v>Ring</v>
      </c>
      <c r="I1266">
        <f t="shared" si="270"/>
        <v>500</v>
      </c>
      <c r="J1266">
        <f t="shared" si="271"/>
        <v>0</v>
      </c>
      <c r="K1266" s="8">
        <f>IF(OR($E1266=9,$E1266=5),VLOOKUP(J1266,KeyValues!$D$2:$E$562,2),IF(AND($E1266=14,NOT(VLOOKUP(J1266,KeyValues!$D$2:$E$562,2) = 0)),"???",0))</f>
        <v>0</v>
      </c>
      <c r="L1266">
        <f t="shared" si="272"/>
        <v>0</v>
      </c>
      <c r="M1266">
        <f t="shared" si="273"/>
        <v>0</v>
      </c>
      <c r="N1266">
        <f t="shared" si="274"/>
        <v>10</v>
      </c>
      <c r="O1266">
        <f t="shared" si="275"/>
        <v>0</v>
      </c>
      <c r="P1266">
        <f t="shared" si="276"/>
        <v>3</v>
      </c>
      <c r="Q1266">
        <f t="shared" si="277"/>
        <v>0</v>
      </c>
      <c r="R1266" t="str">
        <f t="shared" si="278"/>
        <v>00000011</v>
      </c>
      <c r="S1266">
        <f t="shared" si="279"/>
        <v>1</v>
      </c>
    </row>
    <row r="1267" spans="1:19" x14ac:dyDescent="0.25">
      <c r="A1267" t="s">
        <v>500</v>
      </c>
      <c r="B1267" s="5" t="str">
        <f>VLOOKUP(I1267,KeyValues!$J$2:$K$1401,2)</f>
        <v>Ancient Ring</v>
      </c>
      <c r="C1267">
        <f t="shared" si="266"/>
        <v>5000</v>
      </c>
      <c r="D1267">
        <f t="shared" si="267"/>
        <v>150</v>
      </c>
      <c r="E1267">
        <f t="shared" si="268"/>
        <v>15</v>
      </c>
      <c r="F1267" s="7" t="str">
        <f>VLOOKUP(E1267,KeyValues!$A$2:$B517,2)</f>
        <v>Specific Items</v>
      </c>
      <c r="G1267">
        <f t="shared" si="269"/>
        <v>54</v>
      </c>
      <c r="H1267" s="7" t="str">
        <f>VLOOKUP($G1267,KeyValues!$S$2:$T$64,2)</f>
        <v>Ring</v>
      </c>
      <c r="I1267">
        <f t="shared" si="270"/>
        <v>501</v>
      </c>
      <c r="J1267">
        <f t="shared" si="271"/>
        <v>0</v>
      </c>
      <c r="K1267" s="8">
        <f>IF(OR($E1267=9,$E1267=5),VLOOKUP(J1267,KeyValues!$D$2:$E$562,2),IF(AND($E1267=14,NOT(VLOOKUP(J1267,KeyValues!$D$2:$E$562,2) = 0)),"???",0))</f>
        <v>0</v>
      </c>
      <c r="L1267">
        <f t="shared" si="272"/>
        <v>0</v>
      </c>
      <c r="M1267">
        <f t="shared" si="273"/>
        <v>0</v>
      </c>
      <c r="N1267">
        <f t="shared" si="274"/>
        <v>10</v>
      </c>
      <c r="O1267">
        <f t="shared" si="275"/>
        <v>0</v>
      </c>
      <c r="P1267">
        <f t="shared" si="276"/>
        <v>3</v>
      </c>
      <c r="Q1267">
        <f t="shared" si="277"/>
        <v>0</v>
      </c>
      <c r="R1267" t="str">
        <f t="shared" si="278"/>
        <v>00000011</v>
      </c>
      <c r="S1267">
        <f t="shared" si="279"/>
        <v>1</v>
      </c>
    </row>
    <row r="1268" spans="1:19" x14ac:dyDescent="0.25">
      <c r="A1268" t="s">
        <v>668</v>
      </c>
      <c r="B1268" s="5" t="str">
        <f>VLOOKUP(I1268,KeyValues!$J$2:$K$1401,2)</f>
        <v>Guard Ring</v>
      </c>
      <c r="C1268">
        <f t="shared" si="266"/>
        <v>2500</v>
      </c>
      <c r="D1268">
        <f t="shared" si="267"/>
        <v>125</v>
      </c>
      <c r="E1268">
        <f t="shared" si="268"/>
        <v>15</v>
      </c>
      <c r="F1268" s="7" t="str">
        <f>VLOOKUP(E1268,KeyValues!$A$2:$B685,2)</f>
        <v>Specific Items</v>
      </c>
      <c r="G1268">
        <f t="shared" si="269"/>
        <v>54</v>
      </c>
      <c r="H1268" s="7" t="str">
        <f>VLOOKUP($G1268,KeyValues!$S$2:$T$64,2)</f>
        <v>Ring</v>
      </c>
      <c r="I1268">
        <f t="shared" si="270"/>
        <v>669</v>
      </c>
      <c r="J1268">
        <f t="shared" si="271"/>
        <v>0</v>
      </c>
      <c r="K1268" s="8">
        <f>IF(OR($E1268=9,$E1268=5),VLOOKUP(J1268,KeyValues!$D$2:$E$562,2),IF(AND($E1268=14,NOT(VLOOKUP(J1268,KeyValues!$D$2:$E$562,2) = 0)),"???",0))</f>
        <v>0</v>
      </c>
      <c r="L1268">
        <f t="shared" si="272"/>
        <v>0</v>
      </c>
      <c r="M1268">
        <f t="shared" si="273"/>
        <v>0</v>
      </c>
      <c r="N1268">
        <f t="shared" si="274"/>
        <v>10</v>
      </c>
      <c r="O1268">
        <f t="shared" si="275"/>
        <v>0</v>
      </c>
      <c r="P1268">
        <f t="shared" si="276"/>
        <v>3</v>
      </c>
      <c r="Q1268">
        <f t="shared" si="277"/>
        <v>0</v>
      </c>
      <c r="R1268" t="str">
        <f t="shared" si="278"/>
        <v>00000011</v>
      </c>
      <c r="S1268">
        <f t="shared" si="279"/>
        <v>1</v>
      </c>
    </row>
    <row r="1269" spans="1:19" x14ac:dyDescent="0.25">
      <c r="A1269" t="s">
        <v>772</v>
      </c>
      <c r="B1269" s="5" t="str">
        <f>VLOOKUP(I1269,KeyValues!$J$2:$K$1401,2)</f>
        <v>Comet Ring</v>
      </c>
      <c r="C1269">
        <f t="shared" si="266"/>
        <v>2500</v>
      </c>
      <c r="D1269">
        <f t="shared" si="267"/>
        <v>125</v>
      </c>
      <c r="E1269">
        <f t="shared" si="268"/>
        <v>15</v>
      </c>
      <c r="F1269" s="7" t="str">
        <f>VLOOKUP(E1269,KeyValues!$A$2:$B789,2)</f>
        <v>Specific Items</v>
      </c>
      <c r="G1269">
        <f t="shared" si="269"/>
        <v>54</v>
      </c>
      <c r="H1269" s="7" t="str">
        <f>VLOOKUP($G1269,KeyValues!$S$2:$T$64,2)</f>
        <v>Ring</v>
      </c>
      <c r="I1269">
        <f t="shared" si="270"/>
        <v>773</v>
      </c>
      <c r="J1269">
        <f t="shared" si="271"/>
        <v>0</v>
      </c>
      <c r="K1269" s="8">
        <f>IF(OR($E1269=9,$E1269=5),VLOOKUP(J1269,KeyValues!$D$2:$E$562,2),IF(AND($E1269=14,NOT(VLOOKUP(J1269,KeyValues!$D$2:$E$562,2) = 0)),"???",0))</f>
        <v>0</v>
      </c>
      <c r="L1269">
        <f t="shared" si="272"/>
        <v>0</v>
      </c>
      <c r="M1269">
        <f t="shared" si="273"/>
        <v>0</v>
      </c>
      <c r="N1269">
        <f t="shared" si="274"/>
        <v>10</v>
      </c>
      <c r="O1269">
        <f t="shared" si="275"/>
        <v>0</v>
      </c>
      <c r="P1269">
        <f t="shared" si="276"/>
        <v>3</v>
      </c>
      <c r="Q1269">
        <f t="shared" si="277"/>
        <v>0</v>
      </c>
      <c r="R1269" t="str">
        <f t="shared" si="278"/>
        <v>00000011</v>
      </c>
      <c r="S1269">
        <f t="shared" si="279"/>
        <v>1</v>
      </c>
    </row>
    <row r="1270" spans="1:19" x14ac:dyDescent="0.25">
      <c r="A1270" t="s">
        <v>788</v>
      </c>
      <c r="B1270" s="5" t="str">
        <f>VLOOKUP(I1270,KeyValues!$J$2:$K$1401,2)</f>
        <v>Snooze Ring</v>
      </c>
      <c r="C1270">
        <f t="shared" si="266"/>
        <v>2500</v>
      </c>
      <c r="D1270">
        <f t="shared" si="267"/>
        <v>125</v>
      </c>
      <c r="E1270">
        <f t="shared" si="268"/>
        <v>15</v>
      </c>
      <c r="F1270" s="7" t="str">
        <f>VLOOKUP(E1270,KeyValues!$A$2:$B805,2)</f>
        <v>Specific Items</v>
      </c>
      <c r="G1270">
        <f t="shared" si="269"/>
        <v>54</v>
      </c>
      <c r="H1270" s="7" t="str">
        <f>VLOOKUP($G1270,KeyValues!$S$2:$T$64,2)</f>
        <v>Ring</v>
      </c>
      <c r="I1270">
        <f t="shared" si="270"/>
        <v>789</v>
      </c>
      <c r="J1270">
        <f t="shared" si="271"/>
        <v>0</v>
      </c>
      <c r="K1270" s="8">
        <f>IF(OR($E1270=9,$E1270=5),VLOOKUP(J1270,KeyValues!$D$2:$E$562,2),IF(AND($E1270=14,NOT(VLOOKUP(J1270,KeyValues!$D$2:$E$562,2) = 0)),"???",0))</f>
        <v>0</v>
      </c>
      <c r="L1270">
        <f t="shared" si="272"/>
        <v>0</v>
      </c>
      <c r="M1270">
        <f t="shared" si="273"/>
        <v>0</v>
      </c>
      <c r="N1270">
        <f t="shared" si="274"/>
        <v>10</v>
      </c>
      <c r="O1270">
        <f t="shared" si="275"/>
        <v>0</v>
      </c>
      <c r="P1270">
        <f t="shared" si="276"/>
        <v>3</v>
      </c>
      <c r="Q1270">
        <f t="shared" si="277"/>
        <v>0</v>
      </c>
      <c r="R1270" t="str">
        <f t="shared" si="278"/>
        <v>00000011</v>
      </c>
      <c r="S1270">
        <f t="shared" si="279"/>
        <v>1</v>
      </c>
    </row>
    <row r="1271" spans="1:19" x14ac:dyDescent="0.25">
      <c r="A1271" t="s">
        <v>808</v>
      </c>
      <c r="B1271" s="5" t="str">
        <f>VLOOKUP(I1271,KeyValues!$J$2:$K$1401,2)</f>
        <v>Cruel Ring</v>
      </c>
      <c r="C1271">
        <f t="shared" si="266"/>
        <v>2500</v>
      </c>
      <c r="D1271">
        <f t="shared" si="267"/>
        <v>125</v>
      </c>
      <c r="E1271">
        <f t="shared" si="268"/>
        <v>15</v>
      </c>
      <c r="F1271" s="7" t="str">
        <f>VLOOKUP(E1271,KeyValues!$A$2:$B825,2)</f>
        <v>Specific Items</v>
      </c>
      <c r="G1271">
        <f t="shared" si="269"/>
        <v>54</v>
      </c>
      <c r="H1271" s="7" t="str">
        <f>VLOOKUP($G1271,KeyValues!$S$2:$T$64,2)</f>
        <v>Ring</v>
      </c>
      <c r="I1271">
        <f t="shared" si="270"/>
        <v>809</v>
      </c>
      <c r="J1271">
        <f t="shared" si="271"/>
        <v>0</v>
      </c>
      <c r="K1271" s="8">
        <f>IF(OR($E1271=9,$E1271=5),VLOOKUP(J1271,KeyValues!$D$2:$E$562,2),IF(AND($E1271=14,NOT(VLOOKUP(J1271,KeyValues!$D$2:$E$562,2) = 0)),"???",0))</f>
        <v>0</v>
      </c>
      <c r="L1271">
        <f t="shared" si="272"/>
        <v>0</v>
      </c>
      <c r="M1271">
        <f t="shared" si="273"/>
        <v>0</v>
      </c>
      <c r="N1271">
        <f t="shared" si="274"/>
        <v>10</v>
      </c>
      <c r="O1271">
        <f t="shared" si="275"/>
        <v>0</v>
      </c>
      <c r="P1271">
        <f t="shared" si="276"/>
        <v>3</v>
      </c>
      <c r="Q1271">
        <f t="shared" si="277"/>
        <v>0</v>
      </c>
      <c r="R1271" t="str">
        <f t="shared" si="278"/>
        <v>00000011</v>
      </c>
      <c r="S1271">
        <f t="shared" si="279"/>
        <v>1</v>
      </c>
    </row>
    <row r="1272" spans="1:19" x14ac:dyDescent="0.25">
      <c r="A1272" t="s">
        <v>836</v>
      </c>
      <c r="B1272" s="5" t="str">
        <f>VLOOKUP(I1272,KeyValues!$J$2:$K$1401,2)</f>
        <v>Current Ring</v>
      </c>
      <c r="C1272">
        <f t="shared" si="266"/>
        <v>2500</v>
      </c>
      <c r="D1272">
        <f t="shared" si="267"/>
        <v>125</v>
      </c>
      <c r="E1272">
        <f t="shared" si="268"/>
        <v>15</v>
      </c>
      <c r="F1272" s="7" t="str">
        <f>VLOOKUP(E1272,KeyValues!$A$2:$B853,2)</f>
        <v>Specific Items</v>
      </c>
      <c r="G1272">
        <f t="shared" si="269"/>
        <v>54</v>
      </c>
      <c r="H1272" s="7" t="str">
        <f>VLOOKUP($G1272,KeyValues!$S$2:$T$64,2)</f>
        <v>Ring</v>
      </c>
      <c r="I1272">
        <f t="shared" si="270"/>
        <v>837</v>
      </c>
      <c r="J1272">
        <f t="shared" si="271"/>
        <v>0</v>
      </c>
      <c r="K1272" s="8">
        <f>IF(OR($E1272=9,$E1272=5),VLOOKUP(J1272,KeyValues!$D$2:$E$562,2),IF(AND($E1272=14,NOT(VLOOKUP(J1272,KeyValues!$D$2:$E$562,2) = 0)),"???",0))</f>
        <v>0</v>
      </c>
      <c r="L1272">
        <f t="shared" si="272"/>
        <v>0</v>
      </c>
      <c r="M1272">
        <f t="shared" si="273"/>
        <v>0</v>
      </c>
      <c r="N1272">
        <f t="shared" si="274"/>
        <v>10</v>
      </c>
      <c r="O1272">
        <f t="shared" si="275"/>
        <v>0</v>
      </c>
      <c r="P1272">
        <f t="shared" si="276"/>
        <v>3</v>
      </c>
      <c r="Q1272">
        <f t="shared" si="277"/>
        <v>0</v>
      </c>
      <c r="R1272" t="str">
        <f t="shared" si="278"/>
        <v>00000011</v>
      </c>
      <c r="S1272">
        <f t="shared" si="279"/>
        <v>1</v>
      </c>
    </row>
    <row r="1273" spans="1:19" x14ac:dyDescent="0.25">
      <c r="A1273" t="s">
        <v>848</v>
      </c>
      <c r="B1273" s="5" t="str">
        <f>VLOOKUP(I1273,KeyValues!$J$2:$K$1401,2)</f>
        <v>Coal Ring</v>
      </c>
      <c r="C1273">
        <f t="shared" si="266"/>
        <v>2500</v>
      </c>
      <c r="D1273">
        <f t="shared" si="267"/>
        <v>125</v>
      </c>
      <c r="E1273">
        <f t="shared" si="268"/>
        <v>15</v>
      </c>
      <c r="F1273" s="7" t="str">
        <f>VLOOKUP(E1273,KeyValues!$A$2:$B865,2)</f>
        <v>Specific Items</v>
      </c>
      <c r="G1273">
        <f t="shared" si="269"/>
        <v>54</v>
      </c>
      <c r="H1273" s="7" t="str">
        <f>VLOOKUP($G1273,KeyValues!$S$2:$T$64,2)</f>
        <v>Ring</v>
      </c>
      <c r="I1273">
        <f t="shared" si="270"/>
        <v>849</v>
      </c>
      <c r="J1273">
        <f t="shared" si="271"/>
        <v>0</v>
      </c>
      <c r="K1273" s="8">
        <f>IF(OR($E1273=9,$E1273=5),VLOOKUP(J1273,KeyValues!$D$2:$E$562,2),IF(AND($E1273=14,NOT(VLOOKUP(J1273,KeyValues!$D$2:$E$562,2) = 0)),"???",0))</f>
        <v>0</v>
      </c>
      <c r="L1273">
        <f t="shared" si="272"/>
        <v>0</v>
      </c>
      <c r="M1273">
        <f t="shared" si="273"/>
        <v>0</v>
      </c>
      <c r="N1273">
        <f t="shared" si="274"/>
        <v>10</v>
      </c>
      <c r="O1273">
        <f t="shared" si="275"/>
        <v>0</v>
      </c>
      <c r="P1273">
        <f t="shared" si="276"/>
        <v>3</v>
      </c>
      <c r="Q1273">
        <f t="shared" si="277"/>
        <v>0</v>
      </c>
      <c r="R1273" t="str">
        <f t="shared" si="278"/>
        <v>00000011</v>
      </c>
      <c r="S1273">
        <f t="shared" si="279"/>
        <v>1</v>
      </c>
    </row>
    <row r="1274" spans="1:19" x14ac:dyDescent="0.25">
      <c r="A1274" t="s">
        <v>924</v>
      </c>
      <c r="B1274" s="5" t="str">
        <f>VLOOKUP(I1274,KeyValues!$J$2:$K$1401,2)</f>
        <v>Draft Ring</v>
      </c>
      <c r="C1274">
        <f t="shared" si="266"/>
        <v>2500</v>
      </c>
      <c r="D1274">
        <f t="shared" si="267"/>
        <v>125</v>
      </c>
      <c r="E1274">
        <f t="shared" si="268"/>
        <v>15</v>
      </c>
      <c r="F1274" s="7" t="str">
        <f>VLOOKUP(E1274,KeyValues!$A$2:$B941,2)</f>
        <v>Specific Items</v>
      </c>
      <c r="G1274">
        <f t="shared" si="269"/>
        <v>54</v>
      </c>
      <c r="H1274" s="7" t="str">
        <f>VLOOKUP($G1274,KeyValues!$S$2:$T$64,2)</f>
        <v>Ring</v>
      </c>
      <c r="I1274">
        <f t="shared" si="270"/>
        <v>925</v>
      </c>
      <c r="J1274">
        <f t="shared" si="271"/>
        <v>0</v>
      </c>
      <c r="K1274" s="8">
        <f>IF(OR($E1274=9,$E1274=5),VLOOKUP(J1274,KeyValues!$D$2:$E$562,2),IF(AND($E1274=14,NOT(VLOOKUP(J1274,KeyValues!$D$2:$E$562,2) = 0)),"???",0))</f>
        <v>0</v>
      </c>
      <c r="L1274">
        <f t="shared" si="272"/>
        <v>0</v>
      </c>
      <c r="M1274">
        <f t="shared" si="273"/>
        <v>0</v>
      </c>
      <c r="N1274">
        <f t="shared" si="274"/>
        <v>10</v>
      </c>
      <c r="O1274">
        <f t="shared" si="275"/>
        <v>0</v>
      </c>
      <c r="P1274">
        <f t="shared" si="276"/>
        <v>3</v>
      </c>
      <c r="Q1274">
        <f t="shared" si="277"/>
        <v>0</v>
      </c>
      <c r="R1274" t="str">
        <f t="shared" si="278"/>
        <v>00000011</v>
      </c>
      <c r="S1274">
        <f t="shared" si="279"/>
        <v>1</v>
      </c>
    </row>
    <row r="1275" spans="1:19" x14ac:dyDescent="0.25">
      <c r="A1275" t="s">
        <v>964</v>
      </c>
      <c r="B1275" s="5" t="str">
        <f>VLOOKUP(I1275,KeyValues!$J$2:$K$1401,2)</f>
        <v>Faith Ring</v>
      </c>
      <c r="C1275">
        <f t="shared" si="266"/>
        <v>2500</v>
      </c>
      <c r="D1275">
        <f t="shared" si="267"/>
        <v>125</v>
      </c>
      <c r="E1275">
        <f t="shared" si="268"/>
        <v>15</v>
      </c>
      <c r="F1275" s="7" t="str">
        <f>VLOOKUP(E1275,KeyValues!$A$2:$B981,2)</f>
        <v>Specific Items</v>
      </c>
      <c r="G1275">
        <f t="shared" si="269"/>
        <v>54</v>
      </c>
      <c r="H1275" s="7" t="str">
        <f>VLOOKUP($G1275,KeyValues!$S$2:$T$64,2)</f>
        <v>Ring</v>
      </c>
      <c r="I1275">
        <f t="shared" si="270"/>
        <v>965</v>
      </c>
      <c r="J1275">
        <f t="shared" si="271"/>
        <v>0</v>
      </c>
      <c r="K1275" s="8">
        <f>IF(OR($E1275=9,$E1275=5),VLOOKUP(J1275,KeyValues!$D$2:$E$562,2),IF(AND($E1275=14,NOT(VLOOKUP(J1275,KeyValues!$D$2:$E$562,2) = 0)),"???",0))</f>
        <v>0</v>
      </c>
      <c r="L1275">
        <f t="shared" si="272"/>
        <v>0</v>
      </c>
      <c r="M1275">
        <f t="shared" si="273"/>
        <v>0</v>
      </c>
      <c r="N1275">
        <f t="shared" si="274"/>
        <v>10</v>
      </c>
      <c r="O1275">
        <f t="shared" si="275"/>
        <v>0</v>
      </c>
      <c r="P1275">
        <f t="shared" si="276"/>
        <v>3</v>
      </c>
      <c r="Q1275">
        <f t="shared" si="277"/>
        <v>0</v>
      </c>
      <c r="R1275" t="str">
        <f t="shared" si="278"/>
        <v>00000011</v>
      </c>
      <c r="S1275">
        <f t="shared" si="279"/>
        <v>1</v>
      </c>
    </row>
    <row r="1276" spans="1:19" x14ac:dyDescent="0.25">
      <c r="A1276" t="s">
        <v>980</v>
      </c>
      <c r="B1276" s="5" t="str">
        <f>VLOOKUP(I1276,KeyValues!$J$2:$K$1401,2)</f>
        <v>Emit Ring</v>
      </c>
      <c r="C1276">
        <f t="shared" si="266"/>
        <v>2500</v>
      </c>
      <c r="D1276">
        <f t="shared" si="267"/>
        <v>125</v>
      </c>
      <c r="E1276">
        <f t="shared" si="268"/>
        <v>15</v>
      </c>
      <c r="F1276" s="7" t="str">
        <f>VLOOKUP(E1276,KeyValues!$A$2:$B997,2)</f>
        <v>Specific Items</v>
      </c>
      <c r="G1276">
        <f t="shared" si="269"/>
        <v>54</v>
      </c>
      <c r="H1276" s="7" t="str">
        <f>VLOOKUP($G1276,KeyValues!$S$2:$T$64,2)</f>
        <v>Ring</v>
      </c>
      <c r="I1276">
        <f t="shared" si="270"/>
        <v>981</v>
      </c>
      <c r="J1276">
        <f t="shared" si="271"/>
        <v>0</v>
      </c>
      <c r="K1276" s="8">
        <f>IF(OR($E1276=9,$E1276=5),VLOOKUP(J1276,KeyValues!$D$2:$E$562,2),IF(AND($E1276=14,NOT(VLOOKUP(J1276,KeyValues!$D$2:$E$562,2) = 0)),"???",0))</f>
        <v>0</v>
      </c>
      <c r="L1276">
        <f t="shared" si="272"/>
        <v>0</v>
      </c>
      <c r="M1276">
        <f t="shared" si="273"/>
        <v>0</v>
      </c>
      <c r="N1276">
        <f t="shared" si="274"/>
        <v>10</v>
      </c>
      <c r="O1276">
        <f t="shared" si="275"/>
        <v>0</v>
      </c>
      <c r="P1276">
        <f t="shared" si="276"/>
        <v>3</v>
      </c>
      <c r="Q1276">
        <f t="shared" si="277"/>
        <v>0</v>
      </c>
      <c r="R1276" t="str">
        <f t="shared" si="278"/>
        <v>00000011</v>
      </c>
      <c r="S1276">
        <f t="shared" si="279"/>
        <v>1</v>
      </c>
    </row>
    <row r="1277" spans="1:19" x14ac:dyDescent="0.25">
      <c r="A1277" t="s">
        <v>984</v>
      </c>
      <c r="B1277" s="5" t="str">
        <f>VLOOKUP(I1277,KeyValues!$J$2:$K$1401,2)</f>
        <v>Ravage Ring</v>
      </c>
      <c r="C1277">
        <f t="shared" si="266"/>
        <v>2500</v>
      </c>
      <c r="D1277">
        <f t="shared" si="267"/>
        <v>125</v>
      </c>
      <c r="E1277">
        <f t="shared" si="268"/>
        <v>15</v>
      </c>
      <c r="F1277" s="7" t="str">
        <f>VLOOKUP(E1277,KeyValues!$A$2:$B1001,2)</f>
        <v>Specific Items</v>
      </c>
      <c r="G1277">
        <f t="shared" si="269"/>
        <v>54</v>
      </c>
      <c r="H1277" s="7" t="str">
        <f>VLOOKUP($G1277,KeyValues!$S$2:$T$64,2)</f>
        <v>Ring</v>
      </c>
      <c r="I1277">
        <f t="shared" si="270"/>
        <v>985</v>
      </c>
      <c r="J1277">
        <f t="shared" si="271"/>
        <v>0</v>
      </c>
      <c r="K1277" s="8">
        <f>IF(OR($E1277=9,$E1277=5),VLOOKUP(J1277,KeyValues!$D$2:$E$562,2),IF(AND($E1277=14,NOT(VLOOKUP(J1277,KeyValues!$D$2:$E$562,2) = 0)),"???",0))</f>
        <v>0</v>
      </c>
      <c r="L1277">
        <f t="shared" si="272"/>
        <v>0</v>
      </c>
      <c r="M1277">
        <f t="shared" si="273"/>
        <v>0</v>
      </c>
      <c r="N1277">
        <f t="shared" si="274"/>
        <v>10</v>
      </c>
      <c r="O1277">
        <f t="shared" si="275"/>
        <v>0</v>
      </c>
      <c r="P1277">
        <f t="shared" si="276"/>
        <v>3</v>
      </c>
      <c r="Q1277">
        <f t="shared" si="277"/>
        <v>0</v>
      </c>
      <c r="R1277" t="str">
        <f t="shared" si="278"/>
        <v>00000011</v>
      </c>
      <c r="S1277">
        <f t="shared" si="279"/>
        <v>1</v>
      </c>
    </row>
    <row r="1278" spans="1:19" x14ac:dyDescent="0.25">
      <c r="A1278" t="s">
        <v>509</v>
      </c>
      <c r="B1278" s="5" t="str">
        <f>VLOOKUP(I1278,KeyValues!$J$2:$K$1401,2)</f>
        <v>Red Silk</v>
      </c>
      <c r="C1278">
        <f t="shared" si="266"/>
        <v>9500</v>
      </c>
      <c r="D1278">
        <f t="shared" si="267"/>
        <v>350</v>
      </c>
      <c r="E1278">
        <f t="shared" si="268"/>
        <v>15</v>
      </c>
      <c r="F1278" s="7" t="str">
        <f>VLOOKUP(E1278,KeyValues!$A$2:$B526,2)</f>
        <v>Specific Items</v>
      </c>
      <c r="G1278">
        <f t="shared" si="269"/>
        <v>56</v>
      </c>
      <c r="H1278" s="7" t="str">
        <f>VLOOKUP($G1278,KeyValues!$S$2:$T$64,2)</f>
        <v>Silk 2</v>
      </c>
      <c r="I1278">
        <f t="shared" si="270"/>
        <v>510</v>
      </c>
      <c r="J1278">
        <f t="shared" si="271"/>
        <v>0</v>
      </c>
      <c r="K1278" s="8">
        <f>IF(OR($E1278=9,$E1278=5),VLOOKUP(J1278,KeyValues!$D$2:$E$562,2),IF(AND($E1278=14,NOT(VLOOKUP(J1278,KeyValues!$D$2:$E$562,2) = 0)),"???",0))</f>
        <v>0</v>
      </c>
      <c r="L1278">
        <f t="shared" si="272"/>
        <v>0</v>
      </c>
      <c r="M1278">
        <f t="shared" si="273"/>
        <v>0</v>
      </c>
      <c r="N1278">
        <f t="shared" si="274"/>
        <v>0</v>
      </c>
      <c r="O1278">
        <f t="shared" si="275"/>
        <v>0</v>
      </c>
      <c r="P1278">
        <f t="shared" si="276"/>
        <v>3</v>
      </c>
      <c r="Q1278">
        <f t="shared" si="277"/>
        <v>0</v>
      </c>
      <c r="R1278" t="str">
        <f t="shared" si="278"/>
        <v>00000011</v>
      </c>
      <c r="S1278">
        <f t="shared" si="279"/>
        <v>1</v>
      </c>
    </row>
    <row r="1279" spans="1:19" x14ac:dyDescent="0.25">
      <c r="A1279" t="s">
        <v>471</v>
      </c>
      <c r="B1279" s="5" t="str">
        <f>VLOOKUP(I1279,KeyValues!$J$2:$K$1401,2)</f>
        <v>Freeze Veil</v>
      </c>
      <c r="C1279">
        <f t="shared" si="266"/>
        <v>5000</v>
      </c>
      <c r="D1279">
        <f t="shared" si="267"/>
        <v>150</v>
      </c>
      <c r="E1279">
        <f t="shared" si="268"/>
        <v>15</v>
      </c>
      <c r="F1279" s="7" t="str">
        <f>VLOOKUP(E1279,KeyValues!$A$2:$B488,2)</f>
        <v>Specific Items</v>
      </c>
      <c r="G1279">
        <f t="shared" si="269"/>
        <v>56</v>
      </c>
      <c r="H1279" s="7" t="str">
        <f>VLOOKUP($G1279,KeyValues!$S$2:$T$64,2)</f>
        <v>Silk 2</v>
      </c>
      <c r="I1279">
        <f t="shared" si="270"/>
        <v>472</v>
      </c>
      <c r="J1279">
        <f t="shared" si="271"/>
        <v>0</v>
      </c>
      <c r="K1279" s="8">
        <f>IF(OR($E1279=9,$E1279=5),VLOOKUP(J1279,KeyValues!$D$2:$E$562,2),IF(AND($E1279=14,NOT(VLOOKUP(J1279,KeyValues!$D$2:$E$562,2) = 0)),"???",0))</f>
        <v>0</v>
      </c>
      <c r="L1279">
        <f t="shared" si="272"/>
        <v>0</v>
      </c>
      <c r="M1279">
        <f t="shared" si="273"/>
        <v>0</v>
      </c>
      <c r="N1279">
        <f t="shared" si="274"/>
        <v>2</v>
      </c>
      <c r="O1279">
        <f t="shared" si="275"/>
        <v>0</v>
      </c>
      <c r="P1279">
        <f t="shared" si="276"/>
        <v>3</v>
      </c>
      <c r="Q1279">
        <f t="shared" si="277"/>
        <v>0</v>
      </c>
      <c r="R1279" t="str">
        <f t="shared" si="278"/>
        <v>00000011</v>
      </c>
      <c r="S1279">
        <f t="shared" si="279"/>
        <v>1</v>
      </c>
    </row>
    <row r="1280" spans="1:19" x14ac:dyDescent="0.25">
      <c r="A1280" t="s">
        <v>472</v>
      </c>
      <c r="B1280" s="5" t="str">
        <f>VLOOKUP(I1280,KeyValues!$J$2:$K$1401,2)</f>
        <v>Thunder Veil</v>
      </c>
      <c r="C1280">
        <f t="shared" si="266"/>
        <v>5000</v>
      </c>
      <c r="D1280">
        <f t="shared" si="267"/>
        <v>150</v>
      </c>
      <c r="E1280">
        <f t="shared" si="268"/>
        <v>15</v>
      </c>
      <c r="F1280" s="7" t="str">
        <f>VLOOKUP(E1280,KeyValues!$A$2:$B489,2)</f>
        <v>Specific Items</v>
      </c>
      <c r="G1280">
        <f t="shared" si="269"/>
        <v>56</v>
      </c>
      <c r="H1280" s="7" t="str">
        <f>VLOOKUP($G1280,KeyValues!$S$2:$T$64,2)</f>
        <v>Silk 2</v>
      </c>
      <c r="I1280">
        <f t="shared" si="270"/>
        <v>473</v>
      </c>
      <c r="J1280">
        <f t="shared" si="271"/>
        <v>0</v>
      </c>
      <c r="K1280" s="8">
        <f>IF(OR($E1280=9,$E1280=5),VLOOKUP(J1280,KeyValues!$D$2:$E$562,2),IF(AND($E1280=14,NOT(VLOOKUP(J1280,KeyValues!$D$2:$E$562,2) = 0)),"???",0))</f>
        <v>0</v>
      </c>
      <c r="L1280">
        <f t="shared" si="272"/>
        <v>0</v>
      </c>
      <c r="M1280">
        <f t="shared" si="273"/>
        <v>0</v>
      </c>
      <c r="N1280">
        <f t="shared" si="274"/>
        <v>2</v>
      </c>
      <c r="O1280">
        <f t="shared" si="275"/>
        <v>0</v>
      </c>
      <c r="P1280">
        <f t="shared" si="276"/>
        <v>3</v>
      </c>
      <c r="Q1280">
        <f t="shared" si="277"/>
        <v>0</v>
      </c>
      <c r="R1280" t="str">
        <f t="shared" si="278"/>
        <v>00000011</v>
      </c>
      <c r="S1280">
        <f t="shared" si="279"/>
        <v>1</v>
      </c>
    </row>
    <row r="1281" spans="1:19" x14ac:dyDescent="0.25">
      <c r="A1281" t="s">
        <v>473</v>
      </c>
      <c r="B1281" s="5" t="str">
        <f>VLOOKUP(I1281,KeyValues!$J$2:$K$1401,2)</f>
        <v>Fire Veil</v>
      </c>
      <c r="C1281">
        <f t="shared" si="266"/>
        <v>5000</v>
      </c>
      <c r="D1281">
        <f t="shared" si="267"/>
        <v>150</v>
      </c>
      <c r="E1281">
        <f t="shared" si="268"/>
        <v>15</v>
      </c>
      <c r="F1281" s="7" t="str">
        <f>VLOOKUP(E1281,KeyValues!$A$2:$B490,2)</f>
        <v>Specific Items</v>
      </c>
      <c r="G1281">
        <f t="shared" si="269"/>
        <v>56</v>
      </c>
      <c r="H1281" s="7" t="str">
        <f>VLOOKUP($G1281,KeyValues!$S$2:$T$64,2)</f>
        <v>Silk 2</v>
      </c>
      <c r="I1281">
        <f t="shared" si="270"/>
        <v>474</v>
      </c>
      <c r="J1281">
        <f t="shared" si="271"/>
        <v>0</v>
      </c>
      <c r="K1281" s="8">
        <f>IF(OR($E1281=9,$E1281=5),VLOOKUP(J1281,KeyValues!$D$2:$E$562,2),IF(AND($E1281=14,NOT(VLOOKUP(J1281,KeyValues!$D$2:$E$562,2) = 0)),"???",0))</f>
        <v>0</v>
      </c>
      <c r="L1281">
        <f t="shared" si="272"/>
        <v>0</v>
      </c>
      <c r="M1281">
        <f t="shared" si="273"/>
        <v>0</v>
      </c>
      <c r="N1281">
        <f t="shared" si="274"/>
        <v>2</v>
      </c>
      <c r="O1281">
        <f t="shared" si="275"/>
        <v>0</v>
      </c>
      <c r="P1281">
        <f t="shared" si="276"/>
        <v>3</v>
      </c>
      <c r="Q1281">
        <f t="shared" si="277"/>
        <v>0</v>
      </c>
      <c r="R1281" t="str">
        <f t="shared" si="278"/>
        <v>00000011</v>
      </c>
      <c r="S1281">
        <f t="shared" si="279"/>
        <v>1</v>
      </c>
    </row>
    <row r="1282" spans="1:19" x14ac:dyDescent="0.25">
      <c r="A1282" t="s">
        <v>479</v>
      </c>
      <c r="B1282" s="5" t="str">
        <f>VLOOKUP(I1282,KeyValues!$J$2:$K$1401,2)</f>
        <v>Silver Veil</v>
      </c>
      <c r="C1282">
        <f t="shared" ref="C1282:C1317" si="280">HEX2DEC(MID($A1282,4,2)&amp;MID($A1282,1,2))</f>
        <v>5000</v>
      </c>
      <c r="D1282">
        <f t="shared" ref="D1282:D1317" si="281">HEX2DEC(MID($A1282,10,2)&amp;MID($A1282,7,2))</f>
        <v>150</v>
      </c>
      <c r="E1282">
        <f t="shared" ref="E1282:E1317" si="282">HEX2DEC(MID($A1282,13,2))</f>
        <v>15</v>
      </c>
      <c r="F1282" s="7" t="str">
        <f>VLOOKUP(E1282,KeyValues!$A$2:$B496,2)</f>
        <v>Specific Items</v>
      </c>
      <c r="G1282">
        <f t="shared" ref="G1282:G1317" si="283">HEX2DEC(MID($A1282,16,2))</f>
        <v>56</v>
      </c>
      <c r="H1282" s="7" t="str">
        <f>VLOOKUP($G1282,KeyValues!$S$2:$T$64,2)</f>
        <v>Silk 2</v>
      </c>
      <c r="I1282">
        <f t="shared" ref="I1282:I1317" si="284">HEX2DEC(MID($A1282,22,2)&amp;MID($A1282,19,2))</f>
        <v>480</v>
      </c>
      <c r="J1282">
        <f t="shared" ref="J1282:J1317" si="285">HEX2DEC(MID($A1282,28,2)&amp;MID($A1282,25,2))</f>
        <v>0</v>
      </c>
      <c r="K1282" s="8">
        <f>IF(OR($E1282=9,$E1282=5),VLOOKUP(J1282,KeyValues!$D$2:$E$562,2),IF(AND($E1282=14,NOT(VLOOKUP(J1282,KeyValues!$D$2:$E$562,2) = 0)),"???",0))</f>
        <v>0</v>
      </c>
      <c r="L1282">
        <f t="shared" ref="L1282:L1317" si="286">HEX2DEC(MID($A1282,31,2))</f>
        <v>0</v>
      </c>
      <c r="M1282">
        <f t="shared" ref="M1282:M1317" si="287">HEX2DEC(MID($A1282,34,2))</f>
        <v>0</v>
      </c>
      <c r="N1282">
        <f t="shared" ref="N1282:N1317" si="288">HEX2DEC(MID($A1282,37,2))</f>
        <v>2</v>
      </c>
      <c r="O1282">
        <f t="shared" ref="O1282:O1317" si="289">HEX2DEC(MID($A1282,40,2))</f>
        <v>0</v>
      </c>
      <c r="P1282">
        <f t="shared" ref="P1282:P1317" si="290">HEX2DEC(MID($A1282,43,2))</f>
        <v>3</v>
      </c>
      <c r="Q1282">
        <f t="shared" ref="Q1282:Q1317" si="291">HEX2DEC(MID($A1282,46,2))</f>
        <v>0</v>
      </c>
      <c r="R1282" t="str">
        <f t="shared" ref="R1282:R1317" si="292">DEC2BIN(P1282,8)</f>
        <v>00000011</v>
      </c>
      <c r="S1282">
        <f t="shared" ref="S1282:S1317" si="293">VALUE(RIGHT(R1282,1))</f>
        <v>1</v>
      </c>
    </row>
    <row r="1283" spans="1:19" x14ac:dyDescent="0.25">
      <c r="A1283" t="s">
        <v>480</v>
      </c>
      <c r="B1283" s="5" t="str">
        <f>VLOOKUP(I1283,KeyValues!$J$2:$K$1401,2)</f>
        <v>Rainbow Veil</v>
      </c>
      <c r="C1283">
        <f t="shared" si="280"/>
        <v>5000</v>
      </c>
      <c r="D1283">
        <f t="shared" si="281"/>
        <v>150</v>
      </c>
      <c r="E1283">
        <f t="shared" si="282"/>
        <v>15</v>
      </c>
      <c r="F1283" s="7" t="str">
        <f>VLOOKUP(E1283,KeyValues!$A$2:$B497,2)</f>
        <v>Specific Items</v>
      </c>
      <c r="G1283">
        <f t="shared" si="283"/>
        <v>56</v>
      </c>
      <c r="H1283" s="7" t="str">
        <f>VLOOKUP($G1283,KeyValues!$S$2:$T$64,2)</f>
        <v>Silk 2</v>
      </c>
      <c r="I1283">
        <f t="shared" si="284"/>
        <v>481</v>
      </c>
      <c r="J1283">
        <f t="shared" si="285"/>
        <v>0</v>
      </c>
      <c r="K1283" s="8">
        <f>IF(OR($E1283=9,$E1283=5),VLOOKUP(J1283,KeyValues!$D$2:$E$562,2),IF(AND($E1283=14,NOT(VLOOKUP(J1283,KeyValues!$D$2:$E$562,2) = 0)),"???",0))</f>
        <v>0</v>
      </c>
      <c r="L1283">
        <f t="shared" si="286"/>
        <v>0</v>
      </c>
      <c r="M1283">
        <f t="shared" si="287"/>
        <v>0</v>
      </c>
      <c r="N1283">
        <f t="shared" si="288"/>
        <v>2</v>
      </c>
      <c r="O1283">
        <f t="shared" si="289"/>
        <v>0</v>
      </c>
      <c r="P1283">
        <f t="shared" si="290"/>
        <v>3</v>
      </c>
      <c r="Q1283">
        <f t="shared" si="291"/>
        <v>0</v>
      </c>
      <c r="R1283" t="str">
        <f t="shared" si="292"/>
        <v>00000011</v>
      </c>
      <c r="S1283">
        <f t="shared" si="293"/>
        <v>1</v>
      </c>
    </row>
    <row r="1284" spans="1:19" x14ac:dyDescent="0.25">
      <c r="A1284" t="s">
        <v>481</v>
      </c>
      <c r="B1284" s="5" t="str">
        <f>VLOOKUP(I1284,KeyValues!$J$2:$K$1401,2)</f>
        <v>Chrono Veil</v>
      </c>
      <c r="C1284">
        <f t="shared" si="280"/>
        <v>5000</v>
      </c>
      <c r="D1284">
        <f t="shared" si="281"/>
        <v>150</v>
      </c>
      <c r="E1284">
        <f t="shared" si="282"/>
        <v>15</v>
      </c>
      <c r="F1284" s="7" t="str">
        <f>VLOOKUP(E1284,KeyValues!$A$2:$B498,2)</f>
        <v>Specific Items</v>
      </c>
      <c r="G1284">
        <f t="shared" si="283"/>
        <v>56</v>
      </c>
      <c r="H1284" s="7" t="str">
        <f>VLOOKUP($G1284,KeyValues!$S$2:$T$64,2)</f>
        <v>Silk 2</v>
      </c>
      <c r="I1284">
        <f t="shared" si="284"/>
        <v>482</v>
      </c>
      <c r="J1284">
        <f t="shared" si="285"/>
        <v>0</v>
      </c>
      <c r="K1284" s="8">
        <f>IF(OR($E1284=9,$E1284=5),VLOOKUP(J1284,KeyValues!$D$2:$E$562,2),IF(AND($E1284=14,NOT(VLOOKUP(J1284,KeyValues!$D$2:$E$562,2) = 0)),"???",0))</f>
        <v>0</v>
      </c>
      <c r="L1284">
        <f t="shared" si="286"/>
        <v>0</v>
      </c>
      <c r="M1284">
        <f t="shared" si="287"/>
        <v>0</v>
      </c>
      <c r="N1284">
        <f t="shared" si="288"/>
        <v>2</v>
      </c>
      <c r="O1284">
        <f t="shared" si="289"/>
        <v>0</v>
      </c>
      <c r="P1284">
        <f t="shared" si="290"/>
        <v>3</v>
      </c>
      <c r="Q1284">
        <f t="shared" si="291"/>
        <v>0</v>
      </c>
      <c r="R1284" t="str">
        <f t="shared" si="292"/>
        <v>00000011</v>
      </c>
      <c r="S1284">
        <f t="shared" si="293"/>
        <v>1</v>
      </c>
    </row>
    <row r="1285" spans="1:19" x14ac:dyDescent="0.25">
      <c r="A1285" t="s">
        <v>486</v>
      </c>
      <c r="B1285" s="5" t="str">
        <f>VLOOKUP(I1285,KeyValues!$J$2:$K$1401,2)</f>
        <v>Eon Veil</v>
      </c>
      <c r="C1285">
        <f t="shared" si="280"/>
        <v>5000</v>
      </c>
      <c r="D1285">
        <f t="shared" si="281"/>
        <v>150</v>
      </c>
      <c r="E1285">
        <f t="shared" si="282"/>
        <v>15</v>
      </c>
      <c r="F1285" s="7" t="str">
        <f>VLOOKUP(E1285,KeyValues!$A$2:$B503,2)</f>
        <v>Specific Items</v>
      </c>
      <c r="G1285">
        <f t="shared" si="283"/>
        <v>56</v>
      </c>
      <c r="H1285" s="7" t="str">
        <f>VLOOKUP($G1285,KeyValues!$S$2:$T$64,2)</f>
        <v>Silk 2</v>
      </c>
      <c r="I1285">
        <f t="shared" si="284"/>
        <v>487</v>
      </c>
      <c r="J1285">
        <f t="shared" si="285"/>
        <v>0</v>
      </c>
      <c r="K1285" s="8">
        <f>IF(OR($E1285=9,$E1285=5),VLOOKUP(J1285,KeyValues!$D$2:$E$562,2),IF(AND($E1285=14,NOT(VLOOKUP(J1285,KeyValues!$D$2:$E$562,2) = 0)),"???",0))</f>
        <v>0</v>
      </c>
      <c r="L1285">
        <f t="shared" si="286"/>
        <v>0</v>
      </c>
      <c r="M1285">
        <f t="shared" si="287"/>
        <v>0</v>
      </c>
      <c r="N1285">
        <f t="shared" si="288"/>
        <v>2</v>
      </c>
      <c r="O1285">
        <f t="shared" si="289"/>
        <v>0</v>
      </c>
      <c r="P1285">
        <f t="shared" si="290"/>
        <v>3</v>
      </c>
      <c r="Q1285">
        <f t="shared" si="291"/>
        <v>0</v>
      </c>
      <c r="R1285" t="str">
        <f t="shared" si="292"/>
        <v>00000011</v>
      </c>
      <c r="S1285">
        <f t="shared" si="293"/>
        <v>1</v>
      </c>
    </row>
    <row r="1286" spans="1:19" x14ac:dyDescent="0.25">
      <c r="A1286" t="s">
        <v>487</v>
      </c>
      <c r="B1286" s="5" t="str">
        <f>VLOOKUP(I1286,KeyValues!$J$2:$K$1401,2)</f>
        <v>Seabed Veil</v>
      </c>
      <c r="C1286">
        <f t="shared" si="280"/>
        <v>5000</v>
      </c>
      <c r="D1286">
        <f t="shared" si="281"/>
        <v>150</v>
      </c>
      <c r="E1286">
        <f t="shared" si="282"/>
        <v>15</v>
      </c>
      <c r="F1286" s="7" t="str">
        <f>VLOOKUP(E1286,KeyValues!$A$2:$B504,2)</f>
        <v>Specific Items</v>
      </c>
      <c r="G1286">
        <f t="shared" si="283"/>
        <v>56</v>
      </c>
      <c r="H1286" s="7" t="str">
        <f>VLOOKUP($G1286,KeyValues!$S$2:$T$64,2)</f>
        <v>Silk 2</v>
      </c>
      <c r="I1286">
        <f t="shared" si="284"/>
        <v>488</v>
      </c>
      <c r="J1286">
        <f t="shared" si="285"/>
        <v>0</v>
      </c>
      <c r="K1286" s="8">
        <f>IF(OR($E1286=9,$E1286=5),VLOOKUP(J1286,KeyValues!$D$2:$E$562,2),IF(AND($E1286=14,NOT(VLOOKUP(J1286,KeyValues!$D$2:$E$562,2) = 0)),"???",0))</f>
        <v>0</v>
      </c>
      <c r="L1286">
        <f t="shared" si="286"/>
        <v>0</v>
      </c>
      <c r="M1286">
        <f t="shared" si="287"/>
        <v>0</v>
      </c>
      <c r="N1286">
        <f t="shared" si="288"/>
        <v>2</v>
      </c>
      <c r="O1286">
        <f t="shared" si="289"/>
        <v>0</v>
      </c>
      <c r="P1286">
        <f t="shared" si="290"/>
        <v>3</v>
      </c>
      <c r="Q1286">
        <f t="shared" si="291"/>
        <v>0</v>
      </c>
      <c r="R1286" t="str">
        <f t="shared" si="292"/>
        <v>00000011</v>
      </c>
      <c r="S1286">
        <f t="shared" si="293"/>
        <v>1</v>
      </c>
    </row>
    <row r="1287" spans="1:19" x14ac:dyDescent="0.25">
      <c r="A1287" t="s">
        <v>489</v>
      </c>
      <c r="B1287" s="5" t="str">
        <f>VLOOKUP(I1287,KeyValues!$J$2:$K$1401,2)</f>
        <v>SkyHigh Veil</v>
      </c>
      <c r="C1287">
        <f t="shared" si="280"/>
        <v>5000</v>
      </c>
      <c r="D1287">
        <f t="shared" si="281"/>
        <v>150</v>
      </c>
      <c r="E1287">
        <f t="shared" si="282"/>
        <v>15</v>
      </c>
      <c r="F1287" s="7" t="str">
        <f>VLOOKUP(E1287,KeyValues!$A$2:$B506,2)</f>
        <v>Specific Items</v>
      </c>
      <c r="G1287">
        <f t="shared" si="283"/>
        <v>56</v>
      </c>
      <c r="H1287" s="7" t="str">
        <f>VLOOKUP($G1287,KeyValues!$S$2:$T$64,2)</f>
        <v>Silk 2</v>
      </c>
      <c r="I1287">
        <f t="shared" si="284"/>
        <v>490</v>
      </c>
      <c r="J1287">
        <f t="shared" si="285"/>
        <v>0</v>
      </c>
      <c r="K1287" s="8">
        <f>IF(OR($E1287=9,$E1287=5),VLOOKUP(J1287,KeyValues!$D$2:$E$562,2),IF(AND($E1287=14,NOT(VLOOKUP(J1287,KeyValues!$D$2:$E$562,2) = 0)),"???",0))</f>
        <v>0</v>
      </c>
      <c r="L1287">
        <f t="shared" si="286"/>
        <v>0</v>
      </c>
      <c r="M1287">
        <f t="shared" si="287"/>
        <v>0</v>
      </c>
      <c r="N1287">
        <f t="shared" si="288"/>
        <v>2</v>
      </c>
      <c r="O1287">
        <f t="shared" si="289"/>
        <v>0</v>
      </c>
      <c r="P1287">
        <f t="shared" si="290"/>
        <v>3</v>
      </c>
      <c r="Q1287">
        <f t="shared" si="291"/>
        <v>0</v>
      </c>
      <c r="R1287" t="str">
        <f t="shared" si="292"/>
        <v>00000011</v>
      </c>
      <c r="S1287">
        <f t="shared" si="293"/>
        <v>1</v>
      </c>
    </row>
    <row r="1288" spans="1:19" x14ac:dyDescent="0.25">
      <c r="A1288" t="s">
        <v>492</v>
      </c>
      <c r="B1288" s="5" t="str">
        <f>VLOOKUP(I1288,KeyValues!$J$2:$K$1401,2)</f>
        <v>Shadow Veil</v>
      </c>
      <c r="C1288">
        <f t="shared" si="280"/>
        <v>5000</v>
      </c>
      <c r="D1288">
        <f t="shared" si="281"/>
        <v>150</v>
      </c>
      <c r="E1288">
        <f t="shared" si="282"/>
        <v>15</v>
      </c>
      <c r="F1288" s="7" t="str">
        <f>VLOOKUP(E1288,KeyValues!$A$2:$B509,2)</f>
        <v>Specific Items</v>
      </c>
      <c r="G1288">
        <f t="shared" si="283"/>
        <v>56</v>
      </c>
      <c r="H1288" s="7" t="str">
        <f>VLOOKUP($G1288,KeyValues!$S$2:$T$64,2)</f>
        <v>Silk 2</v>
      </c>
      <c r="I1288">
        <f t="shared" si="284"/>
        <v>493</v>
      </c>
      <c r="J1288">
        <f t="shared" si="285"/>
        <v>0</v>
      </c>
      <c r="K1288" s="8">
        <f>IF(OR($E1288=9,$E1288=5),VLOOKUP(J1288,KeyValues!$D$2:$E$562,2),IF(AND($E1288=14,NOT(VLOOKUP(J1288,KeyValues!$D$2:$E$562,2) = 0)),"???",0))</f>
        <v>0</v>
      </c>
      <c r="L1288">
        <f t="shared" si="286"/>
        <v>0</v>
      </c>
      <c r="M1288">
        <f t="shared" si="287"/>
        <v>0</v>
      </c>
      <c r="N1288">
        <f t="shared" si="288"/>
        <v>2</v>
      </c>
      <c r="O1288">
        <f t="shared" si="289"/>
        <v>0</v>
      </c>
      <c r="P1288">
        <f t="shared" si="290"/>
        <v>3</v>
      </c>
      <c r="Q1288">
        <f t="shared" si="291"/>
        <v>0</v>
      </c>
      <c r="R1288" t="str">
        <f t="shared" si="292"/>
        <v>00000011</v>
      </c>
      <c r="S1288">
        <f t="shared" si="293"/>
        <v>1</v>
      </c>
    </row>
    <row r="1289" spans="1:19" x14ac:dyDescent="0.25">
      <c r="A1289" t="s">
        <v>493</v>
      </c>
      <c r="B1289" s="5" t="str">
        <f>VLOOKUP(I1289,KeyValues!$J$2:$K$1401,2)</f>
        <v>Plasma Veil</v>
      </c>
      <c r="C1289">
        <f t="shared" si="280"/>
        <v>5000</v>
      </c>
      <c r="D1289">
        <f t="shared" si="281"/>
        <v>150</v>
      </c>
      <c r="E1289">
        <f t="shared" si="282"/>
        <v>15</v>
      </c>
      <c r="F1289" s="7" t="str">
        <f>VLOOKUP(E1289,KeyValues!$A$2:$B510,2)</f>
        <v>Specific Items</v>
      </c>
      <c r="G1289">
        <f t="shared" si="283"/>
        <v>56</v>
      </c>
      <c r="H1289" s="7" t="str">
        <f>VLOOKUP($G1289,KeyValues!$S$2:$T$64,2)</f>
        <v>Silk 2</v>
      </c>
      <c r="I1289">
        <f t="shared" si="284"/>
        <v>494</v>
      </c>
      <c r="J1289">
        <f t="shared" si="285"/>
        <v>0</v>
      </c>
      <c r="K1289" s="8">
        <f>IF(OR($E1289=9,$E1289=5),VLOOKUP(J1289,KeyValues!$D$2:$E$562,2),IF(AND($E1289=14,NOT(VLOOKUP(J1289,KeyValues!$D$2:$E$562,2) = 0)),"???",0))</f>
        <v>0</v>
      </c>
      <c r="L1289">
        <f t="shared" si="286"/>
        <v>0</v>
      </c>
      <c r="M1289">
        <f t="shared" si="287"/>
        <v>0</v>
      </c>
      <c r="N1289">
        <f t="shared" si="288"/>
        <v>2</v>
      </c>
      <c r="O1289">
        <f t="shared" si="289"/>
        <v>0</v>
      </c>
      <c r="P1289">
        <f t="shared" si="290"/>
        <v>3</v>
      </c>
      <c r="Q1289">
        <f t="shared" si="291"/>
        <v>0</v>
      </c>
      <c r="R1289" t="str">
        <f t="shared" si="292"/>
        <v>00000011</v>
      </c>
      <c r="S1289">
        <f t="shared" si="293"/>
        <v>1</v>
      </c>
    </row>
    <row r="1290" spans="1:19" x14ac:dyDescent="0.25">
      <c r="A1290" t="s">
        <v>501</v>
      </c>
      <c r="B1290" s="5" t="str">
        <f>VLOOKUP(I1290,KeyValues!$J$2:$K$1401,2)</f>
        <v>Nether Veil</v>
      </c>
      <c r="C1290">
        <f t="shared" si="280"/>
        <v>5000</v>
      </c>
      <c r="D1290">
        <f t="shared" si="281"/>
        <v>150</v>
      </c>
      <c r="E1290">
        <f t="shared" si="282"/>
        <v>15</v>
      </c>
      <c r="F1290" s="7" t="str">
        <f>VLOOKUP(E1290,KeyValues!$A$2:$B518,2)</f>
        <v>Specific Items</v>
      </c>
      <c r="G1290">
        <f t="shared" si="283"/>
        <v>56</v>
      </c>
      <c r="H1290" s="7" t="str">
        <f>VLOOKUP($G1290,KeyValues!$S$2:$T$64,2)</f>
        <v>Silk 2</v>
      </c>
      <c r="I1290">
        <f t="shared" si="284"/>
        <v>502</v>
      </c>
      <c r="J1290">
        <f t="shared" si="285"/>
        <v>0</v>
      </c>
      <c r="K1290" s="8">
        <f>IF(OR($E1290=9,$E1290=5),VLOOKUP(J1290,KeyValues!$D$2:$E$562,2),IF(AND($E1290=14,NOT(VLOOKUP(J1290,KeyValues!$D$2:$E$562,2) = 0)),"???",0))</f>
        <v>0</v>
      </c>
      <c r="L1290">
        <f t="shared" si="286"/>
        <v>0</v>
      </c>
      <c r="M1290">
        <f t="shared" si="287"/>
        <v>0</v>
      </c>
      <c r="N1290">
        <f t="shared" si="288"/>
        <v>2</v>
      </c>
      <c r="O1290">
        <f t="shared" si="289"/>
        <v>0</v>
      </c>
      <c r="P1290">
        <f t="shared" si="290"/>
        <v>3</v>
      </c>
      <c r="Q1290">
        <f t="shared" si="291"/>
        <v>0</v>
      </c>
      <c r="R1290" t="str">
        <f t="shared" si="292"/>
        <v>00000011</v>
      </c>
      <c r="S1290">
        <f t="shared" si="293"/>
        <v>1</v>
      </c>
    </row>
    <row r="1291" spans="1:19" x14ac:dyDescent="0.25">
      <c r="A1291" t="s">
        <v>502</v>
      </c>
      <c r="B1291" s="5" t="str">
        <f>VLOOKUP(I1291,KeyValues!$J$2:$K$1401,2)</f>
        <v>Lunar Veil</v>
      </c>
      <c r="C1291">
        <f t="shared" si="280"/>
        <v>5000</v>
      </c>
      <c r="D1291">
        <f t="shared" si="281"/>
        <v>150</v>
      </c>
      <c r="E1291">
        <f t="shared" si="282"/>
        <v>15</v>
      </c>
      <c r="F1291" s="7" t="str">
        <f>VLOOKUP(E1291,KeyValues!$A$2:$B519,2)</f>
        <v>Specific Items</v>
      </c>
      <c r="G1291">
        <f t="shared" si="283"/>
        <v>56</v>
      </c>
      <c r="H1291" s="7" t="str">
        <f>VLOOKUP($G1291,KeyValues!$S$2:$T$64,2)</f>
        <v>Silk 2</v>
      </c>
      <c r="I1291">
        <f t="shared" si="284"/>
        <v>503</v>
      </c>
      <c r="J1291">
        <f t="shared" si="285"/>
        <v>0</v>
      </c>
      <c r="K1291" s="8">
        <f>IF(OR($E1291=9,$E1291=5),VLOOKUP(J1291,KeyValues!$D$2:$E$562,2),IF(AND($E1291=14,NOT(VLOOKUP(J1291,KeyValues!$D$2:$E$562,2) = 0)),"???",0))</f>
        <v>0</v>
      </c>
      <c r="L1291">
        <f t="shared" si="286"/>
        <v>0</v>
      </c>
      <c r="M1291">
        <f t="shared" si="287"/>
        <v>0</v>
      </c>
      <c r="N1291">
        <f t="shared" si="288"/>
        <v>2</v>
      </c>
      <c r="O1291">
        <f t="shared" si="289"/>
        <v>0</v>
      </c>
      <c r="P1291">
        <f t="shared" si="290"/>
        <v>3</v>
      </c>
      <c r="Q1291">
        <f t="shared" si="291"/>
        <v>0</v>
      </c>
      <c r="R1291" t="str">
        <f t="shared" si="292"/>
        <v>00000011</v>
      </c>
      <c r="S1291">
        <f t="shared" si="293"/>
        <v>1</v>
      </c>
    </row>
    <row r="1292" spans="1:19" x14ac:dyDescent="0.25">
      <c r="A1292" t="s">
        <v>521</v>
      </c>
      <c r="B1292" s="5" t="str">
        <f>VLOOKUP(I1292,KeyValues!$J$2:$K$1401,2)</f>
        <v>Yellow Silk</v>
      </c>
      <c r="C1292">
        <f t="shared" si="280"/>
        <v>9500</v>
      </c>
      <c r="D1292">
        <f t="shared" si="281"/>
        <v>350</v>
      </c>
      <c r="E1292">
        <f t="shared" si="282"/>
        <v>15</v>
      </c>
      <c r="F1292" s="7" t="str">
        <f>VLOOKUP(E1292,KeyValues!$A$2:$B538,2)</f>
        <v>Specific Items</v>
      </c>
      <c r="G1292">
        <f t="shared" si="283"/>
        <v>56</v>
      </c>
      <c r="H1292" s="7" t="str">
        <f>VLOOKUP($G1292,KeyValues!$S$2:$T$64,2)</f>
        <v>Silk 2</v>
      </c>
      <c r="I1292">
        <f t="shared" si="284"/>
        <v>522</v>
      </c>
      <c r="J1292">
        <f t="shared" si="285"/>
        <v>0</v>
      </c>
      <c r="K1292" s="8">
        <f>IF(OR($E1292=9,$E1292=5),VLOOKUP(J1292,KeyValues!$D$2:$E$562,2),IF(AND($E1292=14,NOT(VLOOKUP(J1292,KeyValues!$D$2:$E$562,2) = 0)),"???",0))</f>
        <v>0</v>
      </c>
      <c r="L1292">
        <f t="shared" si="286"/>
        <v>0</v>
      </c>
      <c r="M1292">
        <f t="shared" si="287"/>
        <v>0</v>
      </c>
      <c r="N1292">
        <f t="shared" si="288"/>
        <v>2</v>
      </c>
      <c r="O1292">
        <f t="shared" si="289"/>
        <v>0</v>
      </c>
      <c r="P1292">
        <f t="shared" si="290"/>
        <v>3</v>
      </c>
      <c r="Q1292">
        <f t="shared" si="291"/>
        <v>0</v>
      </c>
      <c r="R1292" t="str">
        <f t="shared" si="292"/>
        <v>00000011</v>
      </c>
      <c r="S1292">
        <f t="shared" si="293"/>
        <v>1</v>
      </c>
    </row>
    <row r="1293" spans="1:19" x14ac:dyDescent="0.25">
      <c r="A1293" t="s">
        <v>640</v>
      </c>
      <c r="B1293" s="5" t="str">
        <f>VLOOKUP(I1293,KeyValues!$J$2:$K$1401,2)</f>
        <v>Bright Veil</v>
      </c>
      <c r="C1293">
        <f t="shared" si="280"/>
        <v>2500</v>
      </c>
      <c r="D1293">
        <f t="shared" si="281"/>
        <v>125</v>
      </c>
      <c r="E1293">
        <f t="shared" si="282"/>
        <v>15</v>
      </c>
      <c r="F1293" s="7" t="str">
        <f>VLOOKUP(E1293,KeyValues!$A$2:$B657,2)</f>
        <v>Specific Items</v>
      </c>
      <c r="G1293">
        <f t="shared" si="283"/>
        <v>56</v>
      </c>
      <c r="H1293" s="7" t="str">
        <f>VLOOKUP($G1293,KeyValues!$S$2:$T$64,2)</f>
        <v>Silk 2</v>
      </c>
      <c r="I1293">
        <f t="shared" si="284"/>
        <v>641</v>
      </c>
      <c r="J1293">
        <f t="shared" si="285"/>
        <v>0</v>
      </c>
      <c r="K1293" s="8">
        <f>IF(OR($E1293=9,$E1293=5),VLOOKUP(J1293,KeyValues!$D$2:$E$562,2),IF(AND($E1293=14,NOT(VLOOKUP(J1293,KeyValues!$D$2:$E$562,2) = 0)),"???",0))</f>
        <v>0</v>
      </c>
      <c r="L1293">
        <f t="shared" si="286"/>
        <v>0</v>
      </c>
      <c r="M1293">
        <f t="shared" si="287"/>
        <v>0</v>
      </c>
      <c r="N1293">
        <f t="shared" si="288"/>
        <v>2</v>
      </c>
      <c r="O1293">
        <f t="shared" si="289"/>
        <v>0</v>
      </c>
      <c r="P1293">
        <f t="shared" si="290"/>
        <v>3</v>
      </c>
      <c r="Q1293">
        <f t="shared" si="291"/>
        <v>0</v>
      </c>
      <c r="R1293" t="str">
        <f t="shared" si="292"/>
        <v>00000011</v>
      </c>
      <c r="S1293">
        <f t="shared" si="293"/>
        <v>1</v>
      </c>
    </row>
    <row r="1294" spans="1:19" x14ac:dyDescent="0.25">
      <c r="A1294" t="s">
        <v>513</v>
      </c>
      <c r="B1294" s="5" t="str">
        <f>VLOOKUP(I1294,KeyValues!$J$2:$K$1401,2)</f>
        <v>Blue Silk</v>
      </c>
      <c r="C1294">
        <f t="shared" si="280"/>
        <v>9500</v>
      </c>
      <c r="D1294">
        <f t="shared" si="281"/>
        <v>350</v>
      </c>
      <c r="E1294">
        <f t="shared" si="282"/>
        <v>15</v>
      </c>
      <c r="F1294" s="7" t="str">
        <f>VLOOKUP(E1294,KeyValues!$A$2:$B530,2)</f>
        <v>Specific Items</v>
      </c>
      <c r="G1294">
        <f t="shared" si="283"/>
        <v>56</v>
      </c>
      <c r="H1294" s="7" t="str">
        <f>VLOOKUP($G1294,KeyValues!$S$2:$T$64,2)</f>
        <v>Silk 2</v>
      </c>
      <c r="I1294">
        <f t="shared" si="284"/>
        <v>514</v>
      </c>
      <c r="J1294">
        <f t="shared" si="285"/>
        <v>0</v>
      </c>
      <c r="K1294" s="8">
        <f>IF(OR($E1294=9,$E1294=5),VLOOKUP(J1294,KeyValues!$D$2:$E$562,2),IF(AND($E1294=14,NOT(VLOOKUP(J1294,KeyValues!$D$2:$E$562,2) = 0)),"???",0))</f>
        <v>0</v>
      </c>
      <c r="L1294">
        <f t="shared" si="286"/>
        <v>0</v>
      </c>
      <c r="M1294">
        <f t="shared" si="287"/>
        <v>0</v>
      </c>
      <c r="N1294">
        <f t="shared" si="288"/>
        <v>4</v>
      </c>
      <c r="O1294">
        <f t="shared" si="289"/>
        <v>0</v>
      </c>
      <c r="P1294">
        <f t="shared" si="290"/>
        <v>3</v>
      </c>
      <c r="Q1294">
        <f t="shared" si="291"/>
        <v>0</v>
      </c>
      <c r="R1294" t="str">
        <f t="shared" si="292"/>
        <v>00000011</v>
      </c>
      <c r="S1294">
        <f t="shared" si="293"/>
        <v>1</v>
      </c>
    </row>
    <row r="1295" spans="1:19" x14ac:dyDescent="0.25">
      <c r="A1295" t="s">
        <v>549</v>
      </c>
      <c r="B1295" s="5" t="str">
        <f>VLOOKUP(I1295,KeyValues!$J$2:$K$1401,2)</f>
        <v>Green Silk</v>
      </c>
      <c r="C1295">
        <f t="shared" si="280"/>
        <v>9500</v>
      </c>
      <c r="D1295">
        <f t="shared" si="281"/>
        <v>350</v>
      </c>
      <c r="E1295">
        <f t="shared" si="282"/>
        <v>15</v>
      </c>
      <c r="F1295" s="7" t="str">
        <f>VLOOKUP(E1295,KeyValues!$A$2:$B566,2)</f>
        <v>Specific Items</v>
      </c>
      <c r="G1295">
        <f t="shared" si="283"/>
        <v>56</v>
      </c>
      <c r="H1295" s="7" t="str">
        <f>VLOOKUP($G1295,KeyValues!$S$2:$T$64,2)</f>
        <v>Silk 2</v>
      </c>
      <c r="I1295">
        <f t="shared" si="284"/>
        <v>550</v>
      </c>
      <c r="J1295">
        <f t="shared" si="285"/>
        <v>0</v>
      </c>
      <c r="K1295" s="8">
        <f>IF(OR($E1295=9,$E1295=5),VLOOKUP(J1295,KeyValues!$D$2:$E$562,2),IF(AND($E1295=14,NOT(VLOOKUP(J1295,KeyValues!$D$2:$E$562,2) = 0)),"???",0))</f>
        <v>0</v>
      </c>
      <c r="L1295">
        <f t="shared" si="286"/>
        <v>0</v>
      </c>
      <c r="M1295">
        <f t="shared" si="287"/>
        <v>0</v>
      </c>
      <c r="N1295">
        <f t="shared" si="288"/>
        <v>6</v>
      </c>
      <c r="O1295">
        <f t="shared" si="289"/>
        <v>0</v>
      </c>
      <c r="P1295">
        <f t="shared" si="290"/>
        <v>3</v>
      </c>
      <c r="Q1295">
        <f t="shared" si="291"/>
        <v>0</v>
      </c>
      <c r="R1295" t="str">
        <f t="shared" si="292"/>
        <v>00000011</v>
      </c>
      <c r="S1295">
        <f t="shared" si="293"/>
        <v>1</v>
      </c>
    </row>
    <row r="1296" spans="1:19" x14ac:dyDescent="0.25">
      <c r="A1296" t="s">
        <v>529</v>
      </c>
      <c r="B1296" s="5" t="str">
        <f>VLOOKUP(I1296,KeyValues!$J$2:$K$1401,2)</f>
        <v>Orange Silk</v>
      </c>
      <c r="C1296">
        <f t="shared" si="280"/>
        <v>9500</v>
      </c>
      <c r="D1296">
        <f t="shared" si="281"/>
        <v>350</v>
      </c>
      <c r="E1296">
        <f t="shared" si="282"/>
        <v>15</v>
      </c>
      <c r="F1296" s="7" t="str">
        <f>VLOOKUP(E1296,KeyValues!$A$2:$B546,2)</f>
        <v>Specific Items</v>
      </c>
      <c r="G1296">
        <f t="shared" si="283"/>
        <v>56</v>
      </c>
      <c r="H1296" s="7" t="str">
        <f>VLOOKUP($G1296,KeyValues!$S$2:$T$64,2)</f>
        <v>Silk 2</v>
      </c>
      <c r="I1296">
        <f t="shared" si="284"/>
        <v>530</v>
      </c>
      <c r="J1296">
        <f t="shared" si="285"/>
        <v>0</v>
      </c>
      <c r="K1296" s="8">
        <f>IF(OR($E1296=9,$E1296=5),VLOOKUP(J1296,KeyValues!$D$2:$E$562,2),IF(AND($E1296=14,NOT(VLOOKUP(J1296,KeyValues!$D$2:$E$562,2) = 0)),"???",0))</f>
        <v>0</v>
      </c>
      <c r="L1296">
        <f t="shared" si="286"/>
        <v>0</v>
      </c>
      <c r="M1296">
        <f t="shared" si="287"/>
        <v>0</v>
      </c>
      <c r="N1296">
        <f t="shared" si="288"/>
        <v>7</v>
      </c>
      <c r="O1296">
        <f t="shared" si="289"/>
        <v>0</v>
      </c>
      <c r="P1296">
        <f t="shared" si="290"/>
        <v>3</v>
      </c>
      <c r="Q1296">
        <f t="shared" si="291"/>
        <v>0</v>
      </c>
      <c r="R1296" t="str">
        <f t="shared" si="292"/>
        <v>00000011</v>
      </c>
      <c r="S1296">
        <f t="shared" si="293"/>
        <v>1</v>
      </c>
    </row>
    <row r="1297" spans="1:19" x14ac:dyDescent="0.25">
      <c r="A1297" t="s">
        <v>517</v>
      </c>
      <c r="B1297" s="5" t="str">
        <f>VLOOKUP(I1297,KeyValues!$J$2:$K$1401,2)</f>
        <v>Grass Silk</v>
      </c>
      <c r="C1297">
        <f t="shared" si="280"/>
        <v>9500</v>
      </c>
      <c r="D1297">
        <f t="shared" si="281"/>
        <v>350</v>
      </c>
      <c r="E1297">
        <f t="shared" si="282"/>
        <v>15</v>
      </c>
      <c r="F1297" s="7" t="str">
        <f>VLOOKUP(E1297,KeyValues!$A$2:$B534,2)</f>
        <v>Specific Items</v>
      </c>
      <c r="G1297">
        <f t="shared" si="283"/>
        <v>56</v>
      </c>
      <c r="H1297" s="7" t="str">
        <f>VLOOKUP($G1297,KeyValues!$S$2:$T$64,2)</f>
        <v>Silk 2</v>
      </c>
      <c r="I1297">
        <f t="shared" si="284"/>
        <v>518</v>
      </c>
      <c r="J1297">
        <f t="shared" si="285"/>
        <v>0</v>
      </c>
      <c r="K1297" s="8">
        <f>IF(OR($E1297=9,$E1297=5),VLOOKUP(J1297,KeyValues!$D$2:$E$562,2),IF(AND($E1297=14,NOT(VLOOKUP(J1297,KeyValues!$D$2:$E$562,2) = 0)),"???",0))</f>
        <v>0</v>
      </c>
      <c r="L1297">
        <f t="shared" si="286"/>
        <v>0</v>
      </c>
      <c r="M1297">
        <f t="shared" si="287"/>
        <v>0</v>
      </c>
      <c r="N1297">
        <f t="shared" si="288"/>
        <v>8</v>
      </c>
      <c r="O1297">
        <f t="shared" si="289"/>
        <v>0</v>
      </c>
      <c r="P1297">
        <f t="shared" si="290"/>
        <v>3</v>
      </c>
      <c r="Q1297">
        <f t="shared" si="291"/>
        <v>0</v>
      </c>
      <c r="R1297" t="str">
        <f t="shared" si="292"/>
        <v>00000011</v>
      </c>
      <c r="S1297">
        <f t="shared" si="293"/>
        <v>1</v>
      </c>
    </row>
    <row r="1298" spans="1:19" x14ac:dyDescent="0.25">
      <c r="A1298" t="s">
        <v>553</v>
      </c>
      <c r="B1298" s="5" t="str">
        <f>VLOOKUP(I1298,KeyValues!$J$2:$K$1401,2)</f>
        <v>Gray Silk</v>
      </c>
      <c r="C1298">
        <f t="shared" si="280"/>
        <v>9500</v>
      </c>
      <c r="D1298">
        <f t="shared" si="281"/>
        <v>350</v>
      </c>
      <c r="E1298">
        <f t="shared" si="282"/>
        <v>15</v>
      </c>
      <c r="F1298" s="7" t="str">
        <f>VLOOKUP(E1298,KeyValues!$A$2:$B570,2)</f>
        <v>Specific Items</v>
      </c>
      <c r="G1298">
        <f t="shared" si="283"/>
        <v>56</v>
      </c>
      <c r="H1298" s="7" t="str">
        <f>VLOOKUP($G1298,KeyValues!$S$2:$T$64,2)</f>
        <v>Silk 2</v>
      </c>
      <c r="I1298">
        <f t="shared" si="284"/>
        <v>554</v>
      </c>
      <c r="J1298">
        <f t="shared" si="285"/>
        <v>0</v>
      </c>
      <c r="K1298" s="8">
        <f>IF(OR($E1298=9,$E1298=5),VLOOKUP(J1298,KeyValues!$D$2:$E$562,2),IF(AND($E1298=14,NOT(VLOOKUP(J1298,KeyValues!$D$2:$E$562,2) = 0)),"???",0))</f>
        <v>0</v>
      </c>
      <c r="L1298">
        <f t="shared" si="286"/>
        <v>0</v>
      </c>
      <c r="M1298">
        <f t="shared" si="287"/>
        <v>0</v>
      </c>
      <c r="N1298">
        <f t="shared" si="288"/>
        <v>10</v>
      </c>
      <c r="O1298">
        <f t="shared" si="289"/>
        <v>0</v>
      </c>
      <c r="P1298">
        <f t="shared" si="290"/>
        <v>3</v>
      </c>
      <c r="Q1298">
        <f t="shared" si="291"/>
        <v>0</v>
      </c>
      <c r="R1298" t="str">
        <f t="shared" si="292"/>
        <v>00000011</v>
      </c>
      <c r="S1298">
        <f t="shared" si="293"/>
        <v>1</v>
      </c>
    </row>
    <row r="1299" spans="1:19" x14ac:dyDescent="0.25">
      <c r="A1299" t="s">
        <v>561</v>
      </c>
      <c r="B1299" s="5" t="str">
        <f>VLOOKUP(I1299,KeyValues!$J$2:$K$1401,2)</f>
        <v>Royal Silk</v>
      </c>
      <c r="C1299">
        <f t="shared" si="280"/>
        <v>9500</v>
      </c>
      <c r="D1299">
        <f t="shared" si="281"/>
        <v>350</v>
      </c>
      <c r="E1299">
        <f t="shared" si="282"/>
        <v>15</v>
      </c>
      <c r="F1299" s="7" t="str">
        <f>VLOOKUP(E1299,KeyValues!$A$2:$B578,2)</f>
        <v>Specific Items</v>
      </c>
      <c r="G1299">
        <f t="shared" si="283"/>
        <v>56</v>
      </c>
      <c r="H1299" s="7" t="str">
        <f>VLOOKUP($G1299,KeyValues!$S$2:$T$64,2)</f>
        <v>Silk 2</v>
      </c>
      <c r="I1299">
        <f t="shared" si="284"/>
        <v>562</v>
      </c>
      <c r="J1299">
        <f t="shared" si="285"/>
        <v>0</v>
      </c>
      <c r="K1299" s="8">
        <f>IF(OR($E1299=9,$E1299=5),VLOOKUP(J1299,KeyValues!$D$2:$E$562,2),IF(AND($E1299=14,NOT(VLOOKUP(J1299,KeyValues!$D$2:$E$562,2) = 0)),"???",0))</f>
        <v>0</v>
      </c>
      <c r="L1299">
        <f t="shared" si="286"/>
        <v>0</v>
      </c>
      <c r="M1299">
        <f t="shared" si="287"/>
        <v>0</v>
      </c>
      <c r="N1299">
        <f t="shared" si="288"/>
        <v>12</v>
      </c>
      <c r="O1299">
        <f t="shared" si="289"/>
        <v>0</v>
      </c>
      <c r="P1299">
        <f t="shared" si="290"/>
        <v>3</v>
      </c>
      <c r="Q1299">
        <f t="shared" si="291"/>
        <v>0</v>
      </c>
      <c r="R1299" t="str">
        <f t="shared" si="292"/>
        <v>00000011</v>
      </c>
      <c r="S1299">
        <f t="shared" si="293"/>
        <v>1</v>
      </c>
    </row>
    <row r="1300" spans="1:19" x14ac:dyDescent="0.25">
      <c r="A1300" t="s">
        <v>478</v>
      </c>
      <c r="B1300" s="5" t="str">
        <f>VLOOKUP(I1300,KeyValues!$J$2:$K$1401,2)</f>
        <v>Aqua Mantle</v>
      </c>
      <c r="C1300">
        <f t="shared" si="280"/>
        <v>5000</v>
      </c>
      <c r="D1300">
        <f t="shared" si="281"/>
        <v>150</v>
      </c>
      <c r="E1300">
        <f t="shared" si="282"/>
        <v>15</v>
      </c>
      <c r="F1300" s="7" t="str">
        <f>VLOOKUP(E1300,KeyValues!$A$2:$B495,2)</f>
        <v>Specific Items</v>
      </c>
      <c r="G1300">
        <f t="shared" si="283"/>
        <v>56</v>
      </c>
      <c r="H1300" s="7" t="str">
        <f>VLOOKUP($G1300,KeyValues!$S$2:$T$64,2)</f>
        <v>Silk 2</v>
      </c>
      <c r="I1300">
        <f t="shared" si="284"/>
        <v>479</v>
      </c>
      <c r="J1300">
        <f t="shared" si="285"/>
        <v>0</v>
      </c>
      <c r="K1300" s="8">
        <f>IF(OR($E1300=9,$E1300=5),VLOOKUP(J1300,KeyValues!$D$2:$E$562,2),IF(AND($E1300=14,NOT(VLOOKUP(J1300,KeyValues!$D$2:$E$562,2) = 0)),"???",0))</f>
        <v>0</v>
      </c>
      <c r="L1300">
        <f t="shared" si="286"/>
        <v>0</v>
      </c>
      <c r="M1300">
        <f t="shared" si="287"/>
        <v>0</v>
      </c>
      <c r="N1300">
        <f t="shared" si="288"/>
        <v>13</v>
      </c>
      <c r="O1300">
        <f t="shared" si="289"/>
        <v>0</v>
      </c>
      <c r="P1300">
        <f t="shared" si="290"/>
        <v>3</v>
      </c>
      <c r="Q1300">
        <f t="shared" si="291"/>
        <v>0</v>
      </c>
      <c r="R1300" t="str">
        <f t="shared" si="292"/>
        <v>00000011</v>
      </c>
      <c r="S1300">
        <f t="shared" si="293"/>
        <v>1</v>
      </c>
    </row>
    <row r="1301" spans="1:19" x14ac:dyDescent="0.25">
      <c r="A1301" t="s">
        <v>490</v>
      </c>
      <c r="B1301" s="5" t="str">
        <f>VLOOKUP(I1301,KeyValues!$J$2:$K$1401,2)</f>
        <v>Wish Mantle</v>
      </c>
      <c r="C1301">
        <f t="shared" si="280"/>
        <v>5000</v>
      </c>
      <c r="D1301">
        <f t="shared" si="281"/>
        <v>150</v>
      </c>
      <c r="E1301">
        <f t="shared" si="282"/>
        <v>15</v>
      </c>
      <c r="F1301" s="7" t="str">
        <f>VLOOKUP(E1301,KeyValues!$A$2:$B507,2)</f>
        <v>Specific Items</v>
      </c>
      <c r="G1301">
        <f t="shared" si="283"/>
        <v>56</v>
      </c>
      <c r="H1301" s="7" t="str">
        <f>VLOOKUP($G1301,KeyValues!$S$2:$T$64,2)</f>
        <v>Silk 2</v>
      </c>
      <c r="I1301">
        <f t="shared" si="284"/>
        <v>491</v>
      </c>
      <c r="J1301">
        <f t="shared" si="285"/>
        <v>0</v>
      </c>
      <c r="K1301" s="8">
        <f>IF(OR($E1301=9,$E1301=5),VLOOKUP(J1301,KeyValues!$D$2:$E$562,2),IF(AND($E1301=14,NOT(VLOOKUP(J1301,KeyValues!$D$2:$E$562,2) = 0)),"???",0))</f>
        <v>0</v>
      </c>
      <c r="L1301">
        <f t="shared" si="286"/>
        <v>0</v>
      </c>
      <c r="M1301">
        <f t="shared" si="287"/>
        <v>0</v>
      </c>
      <c r="N1301">
        <f t="shared" si="288"/>
        <v>13</v>
      </c>
      <c r="O1301">
        <f t="shared" si="289"/>
        <v>0</v>
      </c>
      <c r="P1301">
        <f t="shared" si="290"/>
        <v>3</v>
      </c>
      <c r="Q1301">
        <f t="shared" si="291"/>
        <v>0</v>
      </c>
      <c r="R1301" t="str">
        <f t="shared" si="292"/>
        <v>00000011</v>
      </c>
      <c r="S1301">
        <f t="shared" si="293"/>
        <v>1</v>
      </c>
    </row>
    <row r="1302" spans="1:19" x14ac:dyDescent="0.25">
      <c r="A1302" t="s">
        <v>533</v>
      </c>
      <c r="B1302" s="5" t="str">
        <f>VLOOKUP(I1302,KeyValues!$J$2:$K$1401,2)</f>
        <v>Pink Silk</v>
      </c>
      <c r="C1302">
        <f t="shared" si="280"/>
        <v>9500</v>
      </c>
      <c r="D1302">
        <f t="shared" si="281"/>
        <v>350</v>
      </c>
      <c r="E1302">
        <f t="shared" si="282"/>
        <v>15</v>
      </c>
      <c r="F1302" s="7" t="str">
        <f>VLOOKUP(E1302,KeyValues!$A$2:$B550,2)</f>
        <v>Specific Items</v>
      </c>
      <c r="G1302">
        <f t="shared" si="283"/>
        <v>56</v>
      </c>
      <c r="H1302" s="7" t="str">
        <f>VLOOKUP($G1302,KeyValues!$S$2:$T$64,2)</f>
        <v>Silk 2</v>
      </c>
      <c r="I1302">
        <f t="shared" si="284"/>
        <v>534</v>
      </c>
      <c r="J1302">
        <f t="shared" si="285"/>
        <v>0</v>
      </c>
      <c r="K1302" s="8">
        <f>IF(OR($E1302=9,$E1302=5),VLOOKUP(J1302,KeyValues!$D$2:$E$562,2),IF(AND($E1302=14,NOT(VLOOKUP(J1302,KeyValues!$D$2:$E$562,2) = 0)),"???",0))</f>
        <v>0</v>
      </c>
      <c r="L1302">
        <f t="shared" si="286"/>
        <v>0</v>
      </c>
      <c r="M1302">
        <f t="shared" si="287"/>
        <v>0</v>
      </c>
      <c r="N1302">
        <f t="shared" si="288"/>
        <v>15</v>
      </c>
      <c r="O1302">
        <f t="shared" si="289"/>
        <v>0</v>
      </c>
      <c r="P1302">
        <f t="shared" si="290"/>
        <v>3</v>
      </c>
      <c r="Q1302">
        <f t="shared" si="291"/>
        <v>0</v>
      </c>
      <c r="R1302" t="str">
        <f t="shared" si="292"/>
        <v>00000011</v>
      </c>
      <c r="S1302">
        <f t="shared" si="293"/>
        <v>1</v>
      </c>
    </row>
    <row r="1303" spans="1:19" x14ac:dyDescent="0.25">
      <c r="A1303" t="s">
        <v>474</v>
      </c>
      <c r="B1303" s="5" t="str">
        <f>VLOOKUP(I1303,KeyValues!$J$2:$K$1401,2)</f>
        <v>Havoc Robe</v>
      </c>
      <c r="C1303">
        <f t="shared" si="280"/>
        <v>5000</v>
      </c>
      <c r="D1303">
        <f t="shared" si="281"/>
        <v>150</v>
      </c>
      <c r="E1303">
        <f t="shared" si="282"/>
        <v>15</v>
      </c>
      <c r="F1303" s="7" t="str">
        <f>VLOOKUP(E1303,KeyValues!$A$2:$B491,2)</f>
        <v>Specific Items</v>
      </c>
      <c r="G1303">
        <f t="shared" si="283"/>
        <v>57</v>
      </c>
      <c r="H1303" s="7" t="str">
        <f>VLOOKUP($G1303,KeyValues!$S$2:$T$64,2)</f>
        <v>Robe</v>
      </c>
      <c r="I1303">
        <f t="shared" si="284"/>
        <v>475</v>
      </c>
      <c r="J1303">
        <f t="shared" si="285"/>
        <v>0</v>
      </c>
      <c r="K1303" s="8">
        <f>IF(OR($E1303=9,$E1303=5),VLOOKUP(J1303,KeyValues!$D$2:$E$562,2),IF(AND($E1303=14,NOT(VLOOKUP(J1303,KeyValues!$D$2:$E$562,2) = 0)),"???",0))</f>
        <v>0</v>
      </c>
      <c r="L1303">
        <f t="shared" si="286"/>
        <v>0</v>
      </c>
      <c r="M1303">
        <f t="shared" si="287"/>
        <v>0</v>
      </c>
      <c r="N1303">
        <f t="shared" si="288"/>
        <v>10</v>
      </c>
      <c r="O1303">
        <f t="shared" si="289"/>
        <v>0</v>
      </c>
      <c r="P1303">
        <f t="shared" si="290"/>
        <v>3</v>
      </c>
      <c r="Q1303">
        <f t="shared" si="291"/>
        <v>0</v>
      </c>
      <c r="R1303" t="str">
        <f t="shared" si="292"/>
        <v>00000011</v>
      </c>
      <c r="S1303">
        <f t="shared" si="293"/>
        <v>1</v>
      </c>
    </row>
    <row r="1304" spans="1:19" x14ac:dyDescent="0.25">
      <c r="A1304" t="s">
        <v>491</v>
      </c>
      <c r="B1304" s="5" t="str">
        <f>VLOOKUP(I1304,KeyValues!$J$2:$K$1401,2)</f>
        <v>Revive Robe</v>
      </c>
      <c r="C1304">
        <f t="shared" si="280"/>
        <v>5000</v>
      </c>
      <c r="D1304">
        <f t="shared" si="281"/>
        <v>150</v>
      </c>
      <c r="E1304">
        <f t="shared" si="282"/>
        <v>15</v>
      </c>
      <c r="F1304" s="7" t="str">
        <f>VLOOKUP(E1304,KeyValues!$A$2:$B508,2)</f>
        <v>Specific Items</v>
      </c>
      <c r="G1304">
        <f t="shared" si="283"/>
        <v>57</v>
      </c>
      <c r="H1304" s="7" t="str">
        <f>VLOOKUP($G1304,KeyValues!$S$2:$T$64,2)</f>
        <v>Robe</v>
      </c>
      <c r="I1304">
        <f t="shared" si="284"/>
        <v>492</v>
      </c>
      <c r="J1304">
        <f t="shared" si="285"/>
        <v>0</v>
      </c>
      <c r="K1304" s="8">
        <f>IF(OR($E1304=9,$E1304=5),VLOOKUP(J1304,KeyValues!$D$2:$E$562,2),IF(AND($E1304=14,NOT(VLOOKUP(J1304,KeyValues!$D$2:$E$562,2) = 0)),"???",0))</f>
        <v>0</v>
      </c>
      <c r="L1304">
        <f t="shared" si="286"/>
        <v>0</v>
      </c>
      <c r="M1304">
        <f t="shared" si="287"/>
        <v>0</v>
      </c>
      <c r="N1304">
        <f t="shared" si="288"/>
        <v>10</v>
      </c>
      <c r="O1304">
        <f t="shared" si="289"/>
        <v>0</v>
      </c>
      <c r="P1304">
        <f t="shared" si="290"/>
        <v>3</v>
      </c>
      <c r="Q1304">
        <f t="shared" si="291"/>
        <v>0</v>
      </c>
      <c r="R1304" t="str">
        <f t="shared" si="292"/>
        <v>00000011</v>
      </c>
      <c r="S1304">
        <f t="shared" si="293"/>
        <v>1</v>
      </c>
    </row>
    <row r="1305" spans="1:19" x14ac:dyDescent="0.25">
      <c r="A1305" t="s">
        <v>494</v>
      </c>
      <c r="B1305" s="5" t="str">
        <f>VLOOKUP(I1305,KeyValues!$J$2:$K$1401,2)</f>
        <v>Edify Robe</v>
      </c>
      <c r="C1305">
        <f t="shared" si="280"/>
        <v>5000</v>
      </c>
      <c r="D1305">
        <f t="shared" si="281"/>
        <v>150</v>
      </c>
      <c r="E1305">
        <f t="shared" si="282"/>
        <v>15</v>
      </c>
      <c r="F1305" s="7" t="str">
        <f>VLOOKUP(E1305,KeyValues!$A$2:$B511,2)</f>
        <v>Specific Items</v>
      </c>
      <c r="G1305">
        <f t="shared" si="283"/>
        <v>57</v>
      </c>
      <c r="H1305" s="7" t="str">
        <f>VLOOKUP($G1305,KeyValues!$S$2:$T$64,2)</f>
        <v>Robe</v>
      </c>
      <c r="I1305">
        <f t="shared" si="284"/>
        <v>495</v>
      </c>
      <c r="J1305">
        <f t="shared" si="285"/>
        <v>0</v>
      </c>
      <c r="K1305" s="8">
        <f>IF(OR($E1305=9,$E1305=5),VLOOKUP(J1305,KeyValues!$D$2:$E$562,2),IF(AND($E1305=14,NOT(VLOOKUP(J1305,KeyValues!$D$2:$E$562,2) = 0)),"???",0))</f>
        <v>0</v>
      </c>
      <c r="L1305">
        <f t="shared" si="286"/>
        <v>0</v>
      </c>
      <c r="M1305">
        <f t="shared" si="287"/>
        <v>0</v>
      </c>
      <c r="N1305">
        <f t="shared" si="288"/>
        <v>10</v>
      </c>
      <c r="O1305">
        <f t="shared" si="289"/>
        <v>0</v>
      </c>
      <c r="P1305">
        <f t="shared" si="290"/>
        <v>3</v>
      </c>
      <c r="Q1305">
        <f t="shared" si="291"/>
        <v>0</v>
      </c>
      <c r="R1305" t="str">
        <f t="shared" si="292"/>
        <v>00000011</v>
      </c>
      <c r="S1305">
        <f t="shared" si="293"/>
        <v>1</v>
      </c>
    </row>
    <row r="1306" spans="1:19" x14ac:dyDescent="0.25">
      <c r="A1306" t="s">
        <v>495</v>
      </c>
      <c r="B1306" s="5" t="str">
        <f>VLOOKUP(I1306,KeyValues!$J$2:$K$1401,2)</f>
        <v>Charity Robe</v>
      </c>
      <c r="C1306">
        <f t="shared" si="280"/>
        <v>5000</v>
      </c>
      <c r="D1306">
        <f t="shared" si="281"/>
        <v>150</v>
      </c>
      <c r="E1306">
        <f t="shared" si="282"/>
        <v>15</v>
      </c>
      <c r="F1306" s="7" t="str">
        <f>VLOOKUP(E1306,KeyValues!$A$2:$B512,2)</f>
        <v>Specific Items</v>
      </c>
      <c r="G1306">
        <f t="shared" si="283"/>
        <v>57</v>
      </c>
      <c r="H1306" s="7" t="str">
        <f>VLOOKUP($G1306,KeyValues!$S$2:$T$64,2)</f>
        <v>Robe</v>
      </c>
      <c r="I1306">
        <f t="shared" si="284"/>
        <v>496</v>
      </c>
      <c r="J1306">
        <f t="shared" si="285"/>
        <v>0</v>
      </c>
      <c r="K1306" s="8">
        <f>IF(OR($E1306=9,$E1306=5),VLOOKUP(J1306,KeyValues!$D$2:$E$562,2),IF(AND($E1306=14,NOT(VLOOKUP(J1306,KeyValues!$D$2:$E$562,2) = 0)),"???",0))</f>
        <v>0</v>
      </c>
      <c r="L1306">
        <f t="shared" si="286"/>
        <v>0</v>
      </c>
      <c r="M1306">
        <f t="shared" si="287"/>
        <v>0</v>
      </c>
      <c r="N1306">
        <f t="shared" si="288"/>
        <v>10</v>
      </c>
      <c r="O1306">
        <f t="shared" si="289"/>
        <v>0</v>
      </c>
      <c r="P1306">
        <f t="shared" si="290"/>
        <v>3</v>
      </c>
      <c r="Q1306">
        <f t="shared" si="291"/>
        <v>0</v>
      </c>
      <c r="R1306" t="str">
        <f t="shared" si="292"/>
        <v>00000011</v>
      </c>
      <c r="S1306">
        <f t="shared" si="293"/>
        <v>1</v>
      </c>
    </row>
    <row r="1307" spans="1:19" x14ac:dyDescent="0.25">
      <c r="A1307" t="s">
        <v>496</v>
      </c>
      <c r="B1307" s="5" t="str">
        <f>VLOOKUP(I1307,KeyValues!$J$2:$K$1401,2)</f>
        <v>Hope Robe</v>
      </c>
      <c r="C1307">
        <f t="shared" si="280"/>
        <v>5000</v>
      </c>
      <c r="D1307">
        <f t="shared" si="281"/>
        <v>150</v>
      </c>
      <c r="E1307">
        <f t="shared" si="282"/>
        <v>15</v>
      </c>
      <c r="F1307" s="7" t="str">
        <f>VLOOKUP(E1307,KeyValues!$A$2:$B513,2)</f>
        <v>Specific Items</v>
      </c>
      <c r="G1307">
        <f t="shared" si="283"/>
        <v>57</v>
      </c>
      <c r="H1307" s="7" t="str">
        <f>VLOOKUP($G1307,KeyValues!$S$2:$T$64,2)</f>
        <v>Robe</v>
      </c>
      <c r="I1307">
        <f t="shared" si="284"/>
        <v>497</v>
      </c>
      <c r="J1307">
        <f t="shared" si="285"/>
        <v>0</v>
      </c>
      <c r="K1307" s="8">
        <f>IF(OR($E1307=9,$E1307=5),VLOOKUP(J1307,KeyValues!$D$2:$E$562,2),IF(AND($E1307=14,NOT(VLOOKUP(J1307,KeyValues!$D$2:$E$562,2) = 0)),"???",0))</f>
        <v>0</v>
      </c>
      <c r="L1307">
        <f t="shared" si="286"/>
        <v>0</v>
      </c>
      <c r="M1307">
        <f t="shared" si="287"/>
        <v>0</v>
      </c>
      <c r="N1307">
        <f t="shared" si="288"/>
        <v>10</v>
      </c>
      <c r="O1307">
        <f t="shared" si="289"/>
        <v>0</v>
      </c>
      <c r="P1307">
        <f t="shared" si="290"/>
        <v>3</v>
      </c>
      <c r="Q1307">
        <f t="shared" si="291"/>
        <v>0</v>
      </c>
      <c r="R1307" t="str">
        <f t="shared" si="292"/>
        <v>00000011</v>
      </c>
      <c r="S1307">
        <f t="shared" si="293"/>
        <v>1</v>
      </c>
    </row>
    <row r="1308" spans="1:19" x14ac:dyDescent="0.25">
      <c r="A1308" t="s">
        <v>504</v>
      </c>
      <c r="B1308" s="5" t="str">
        <f>VLOOKUP(I1308,KeyValues!$J$2:$K$1401,2)</f>
        <v>Eclipse Robe</v>
      </c>
      <c r="C1308">
        <f t="shared" si="280"/>
        <v>5000</v>
      </c>
      <c r="D1308">
        <f t="shared" si="281"/>
        <v>150</v>
      </c>
      <c r="E1308">
        <f t="shared" si="282"/>
        <v>15</v>
      </c>
      <c r="F1308" s="7" t="str">
        <f>VLOOKUP(E1308,KeyValues!$A$2:$B521,2)</f>
        <v>Specific Items</v>
      </c>
      <c r="G1308">
        <f t="shared" si="283"/>
        <v>57</v>
      </c>
      <c r="H1308" s="7" t="str">
        <f>VLOOKUP($G1308,KeyValues!$S$2:$T$64,2)</f>
        <v>Robe</v>
      </c>
      <c r="I1308">
        <f t="shared" si="284"/>
        <v>505</v>
      </c>
      <c r="J1308">
        <f t="shared" si="285"/>
        <v>0</v>
      </c>
      <c r="K1308" s="8">
        <f>IF(OR($E1308=9,$E1308=5),VLOOKUP(J1308,KeyValues!$D$2:$E$562,2),IF(AND($E1308=14,NOT(VLOOKUP(J1308,KeyValues!$D$2:$E$562,2) = 0)),"???",0))</f>
        <v>0</v>
      </c>
      <c r="L1308">
        <f t="shared" si="286"/>
        <v>0</v>
      </c>
      <c r="M1308">
        <f t="shared" si="287"/>
        <v>0</v>
      </c>
      <c r="N1308">
        <f t="shared" si="288"/>
        <v>10</v>
      </c>
      <c r="O1308">
        <f t="shared" si="289"/>
        <v>0</v>
      </c>
      <c r="P1308">
        <f t="shared" si="290"/>
        <v>3</v>
      </c>
      <c r="Q1308">
        <f t="shared" si="291"/>
        <v>0</v>
      </c>
      <c r="R1308" t="str">
        <f t="shared" si="292"/>
        <v>00000011</v>
      </c>
      <c r="S1308">
        <f t="shared" si="293"/>
        <v>1</v>
      </c>
    </row>
    <row r="1309" spans="1:19" x14ac:dyDescent="0.25">
      <c r="A1309" t="s">
        <v>804</v>
      </c>
      <c r="B1309" s="5" t="str">
        <f>VLOOKUP(I1309,KeyValues!$J$2:$K$1401,2)</f>
        <v>Glitter Robe</v>
      </c>
      <c r="C1309">
        <f t="shared" si="280"/>
        <v>2500</v>
      </c>
      <c r="D1309">
        <f t="shared" si="281"/>
        <v>125</v>
      </c>
      <c r="E1309">
        <f t="shared" si="282"/>
        <v>15</v>
      </c>
      <c r="F1309" s="7" t="str">
        <f>VLOOKUP(E1309,KeyValues!$A$2:$B821,2)</f>
        <v>Specific Items</v>
      </c>
      <c r="G1309">
        <f t="shared" si="283"/>
        <v>57</v>
      </c>
      <c r="H1309" s="7" t="str">
        <f>VLOOKUP($G1309,KeyValues!$S$2:$T$64,2)</f>
        <v>Robe</v>
      </c>
      <c r="I1309">
        <f t="shared" si="284"/>
        <v>805</v>
      </c>
      <c r="J1309">
        <f t="shared" si="285"/>
        <v>0</v>
      </c>
      <c r="K1309" s="8">
        <f>IF(OR($E1309=9,$E1309=5),VLOOKUP(J1309,KeyValues!$D$2:$E$562,2),IF(AND($E1309=14,NOT(VLOOKUP(J1309,KeyValues!$D$2:$E$562,2) = 0)),"???",0))</f>
        <v>0</v>
      </c>
      <c r="L1309">
        <f t="shared" si="286"/>
        <v>0</v>
      </c>
      <c r="M1309">
        <f t="shared" si="287"/>
        <v>0</v>
      </c>
      <c r="N1309">
        <f t="shared" si="288"/>
        <v>10</v>
      </c>
      <c r="O1309">
        <f t="shared" si="289"/>
        <v>0</v>
      </c>
      <c r="P1309">
        <f t="shared" si="290"/>
        <v>3</v>
      </c>
      <c r="Q1309">
        <f t="shared" si="291"/>
        <v>0</v>
      </c>
      <c r="R1309" t="str">
        <f t="shared" si="292"/>
        <v>00000011</v>
      </c>
      <c r="S1309">
        <f t="shared" si="293"/>
        <v>1</v>
      </c>
    </row>
    <row r="1310" spans="1:19" x14ac:dyDescent="0.25">
      <c r="A1310" t="s">
        <v>936</v>
      </c>
      <c r="B1310" s="5" t="str">
        <f>VLOOKUP(I1310,KeyValues!$J$2:$K$1401,2)</f>
        <v>Petal Dress</v>
      </c>
      <c r="C1310">
        <f t="shared" si="280"/>
        <v>2500</v>
      </c>
      <c r="D1310">
        <f t="shared" si="281"/>
        <v>125</v>
      </c>
      <c r="E1310">
        <f t="shared" si="282"/>
        <v>15</v>
      </c>
      <c r="F1310" s="7" t="str">
        <f>VLOOKUP(E1310,KeyValues!$A$2:$B953,2)</f>
        <v>Specific Items</v>
      </c>
      <c r="G1310">
        <f t="shared" si="283"/>
        <v>57</v>
      </c>
      <c r="H1310" s="7" t="str">
        <f>VLOOKUP($G1310,KeyValues!$S$2:$T$64,2)</f>
        <v>Robe</v>
      </c>
      <c r="I1310">
        <f t="shared" si="284"/>
        <v>937</v>
      </c>
      <c r="J1310">
        <f t="shared" si="285"/>
        <v>0</v>
      </c>
      <c r="K1310" s="8">
        <f>IF(OR($E1310=9,$E1310=5),VLOOKUP(J1310,KeyValues!$D$2:$E$562,2),IF(AND($E1310=14,NOT(VLOOKUP(J1310,KeyValues!$D$2:$E$562,2) = 0)),"???",0))</f>
        <v>0</v>
      </c>
      <c r="L1310">
        <f t="shared" si="286"/>
        <v>0</v>
      </c>
      <c r="M1310">
        <f t="shared" si="287"/>
        <v>0</v>
      </c>
      <c r="N1310">
        <f t="shared" si="288"/>
        <v>15</v>
      </c>
      <c r="O1310">
        <f t="shared" si="289"/>
        <v>0</v>
      </c>
      <c r="P1310">
        <f t="shared" si="290"/>
        <v>3</v>
      </c>
      <c r="Q1310">
        <f t="shared" si="291"/>
        <v>0</v>
      </c>
      <c r="R1310" t="str">
        <f t="shared" si="292"/>
        <v>00000011</v>
      </c>
      <c r="S1310">
        <f t="shared" si="293"/>
        <v>1</v>
      </c>
    </row>
    <row r="1311" spans="1:19" x14ac:dyDescent="0.25">
      <c r="A1311" t="s">
        <v>453</v>
      </c>
      <c r="B1311" s="5" t="str">
        <f>VLOOKUP(I1311,KeyValues!$J$2:$K$1401,2)</f>
        <v>Victory Belt</v>
      </c>
      <c r="C1311">
        <f t="shared" si="280"/>
        <v>3000</v>
      </c>
      <c r="D1311">
        <f t="shared" si="281"/>
        <v>100</v>
      </c>
      <c r="E1311">
        <f t="shared" si="282"/>
        <v>15</v>
      </c>
      <c r="F1311" s="7" t="str">
        <f>VLOOKUP(E1311,KeyValues!$A$2:$B470,2)</f>
        <v>Specific Items</v>
      </c>
      <c r="G1311">
        <f t="shared" si="283"/>
        <v>58</v>
      </c>
      <c r="H1311" s="7" t="str">
        <f>VLOOKUP($G1311,KeyValues!$S$2:$T$64,2)</f>
        <v>Belt</v>
      </c>
      <c r="I1311">
        <f t="shared" si="284"/>
        <v>454</v>
      </c>
      <c r="J1311">
        <f t="shared" si="285"/>
        <v>0</v>
      </c>
      <c r="K1311" s="8">
        <f>IF(OR($E1311=9,$E1311=5),VLOOKUP(J1311,KeyValues!$D$2:$E$562,2),IF(AND($E1311=14,NOT(VLOOKUP(J1311,KeyValues!$D$2:$E$562,2) = 0)),"???",0))</f>
        <v>0</v>
      </c>
      <c r="L1311">
        <f t="shared" si="286"/>
        <v>0</v>
      </c>
      <c r="M1311">
        <f t="shared" si="287"/>
        <v>0</v>
      </c>
      <c r="N1311">
        <f t="shared" si="288"/>
        <v>1</v>
      </c>
      <c r="O1311">
        <f t="shared" si="289"/>
        <v>0</v>
      </c>
      <c r="P1311">
        <f t="shared" si="290"/>
        <v>3</v>
      </c>
      <c r="Q1311">
        <f t="shared" si="291"/>
        <v>0</v>
      </c>
      <c r="R1311" t="str">
        <f t="shared" si="292"/>
        <v>00000011</v>
      </c>
      <c r="S1311">
        <f t="shared" si="293"/>
        <v>1</v>
      </c>
    </row>
    <row r="1312" spans="1:19" x14ac:dyDescent="0.25">
      <c r="A1312" t="s">
        <v>608</v>
      </c>
      <c r="B1312" s="5" t="str">
        <f>VLOOKUP(I1312,KeyValues!$J$2:$K$1401,2)</f>
        <v>Hydro Band</v>
      </c>
      <c r="C1312">
        <f t="shared" si="280"/>
        <v>2500</v>
      </c>
      <c r="D1312">
        <f t="shared" si="281"/>
        <v>125</v>
      </c>
      <c r="E1312">
        <f t="shared" si="282"/>
        <v>15</v>
      </c>
      <c r="F1312" s="7" t="str">
        <f>VLOOKUP(E1312,KeyValues!$A$2:$B625,2)</f>
        <v>Specific Items</v>
      </c>
      <c r="G1312">
        <f t="shared" si="283"/>
        <v>58</v>
      </c>
      <c r="H1312" s="7" t="str">
        <f>VLOOKUP($G1312,KeyValues!$S$2:$T$64,2)</f>
        <v>Belt</v>
      </c>
      <c r="I1312">
        <f t="shared" si="284"/>
        <v>609</v>
      </c>
      <c r="J1312">
        <f t="shared" si="285"/>
        <v>0</v>
      </c>
      <c r="K1312" s="8">
        <f>IF(OR($E1312=9,$E1312=5),VLOOKUP(J1312,KeyValues!$D$2:$E$562,2),IF(AND($E1312=14,NOT(VLOOKUP(J1312,KeyValues!$D$2:$E$562,2) = 0)),"???",0))</f>
        <v>0</v>
      </c>
      <c r="L1312">
        <f t="shared" si="286"/>
        <v>0</v>
      </c>
      <c r="M1312">
        <f t="shared" si="287"/>
        <v>0</v>
      </c>
      <c r="N1312">
        <f t="shared" si="288"/>
        <v>12</v>
      </c>
      <c r="O1312">
        <f t="shared" si="289"/>
        <v>0</v>
      </c>
      <c r="P1312">
        <f t="shared" si="290"/>
        <v>3</v>
      </c>
      <c r="Q1312">
        <f t="shared" si="291"/>
        <v>0</v>
      </c>
      <c r="R1312" t="str">
        <f t="shared" si="292"/>
        <v>00000011</v>
      </c>
      <c r="S1312">
        <f t="shared" si="293"/>
        <v>1</v>
      </c>
    </row>
    <row r="1313" spans="1:19" x14ac:dyDescent="0.25">
      <c r="A1313" t="s">
        <v>684</v>
      </c>
      <c r="B1313" s="5" t="str">
        <f>VLOOKUP(I1313,KeyValues!$J$2:$K$1401,2)</f>
        <v>Gutsy Band</v>
      </c>
      <c r="C1313">
        <f t="shared" si="280"/>
        <v>2500</v>
      </c>
      <c r="D1313">
        <f t="shared" si="281"/>
        <v>125</v>
      </c>
      <c r="E1313">
        <f t="shared" si="282"/>
        <v>15</v>
      </c>
      <c r="F1313" s="7" t="str">
        <f>VLOOKUP(E1313,KeyValues!$A$2:$B701,2)</f>
        <v>Specific Items</v>
      </c>
      <c r="G1313">
        <f t="shared" si="283"/>
        <v>58</v>
      </c>
      <c r="H1313" s="7" t="str">
        <f>VLOOKUP($G1313,KeyValues!$S$2:$T$64,2)</f>
        <v>Belt</v>
      </c>
      <c r="I1313">
        <f t="shared" si="284"/>
        <v>685</v>
      </c>
      <c r="J1313">
        <f t="shared" si="285"/>
        <v>0</v>
      </c>
      <c r="K1313" s="8">
        <f>IF(OR($E1313=9,$E1313=5),VLOOKUP(J1313,KeyValues!$D$2:$E$562,2),IF(AND($E1313=14,NOT(VLOOKUP(J1313,KeyValues!$D$2:$E$562,2) = 0)),"???",0))</f>
        <v>0</v>
      </c>
      <c r="L1313">
        <f t="shared" si="286"/>
        <v>0</v>
      </c>
      <c r="M1313">
        <f t="shared" si="287"/>
        <v>0</v>
      </c>
      <c r="N1313">
        <f t="shared" si="288"/>
        <v>12</v>
      </c>
      <c r="O1313">
        <f t="shared" si="289"/>
        <v>0</v>
      </c>
      <c r="P1313">
        <f t="shared" si="290"/>
        <v>3</v>
      </c>
      <c r="Q1313">
        <f t="shared" si="291"/>
        <v>0</v>
      </c>
      <c r="R1313" t="str">
        <f t="shared" si="292"/>
        <v>00000011</v>
      </c>
      <c r="S1313">
        <f t="shared" si="293"/>
        <v>1</v>
      </c>
    </row>
    <row r="1314" spans="1:19" x14ac:dyDescent="0.25">
      <c r="A1314" t="s">
        <v>844</v>
      </c>
      <c r="B1314" s="5" t="str">
        <f>VLOOKUP(I1314,KeyValues!$J$2:$K$1401,2)</f>
        <v>Voltaic Band</v>
      </c>
      <c r="C1314">
        <f t="shared" si="280"/>
        <v>2500</v>
      </c>
      <c r="D1314">
        <f t="shared" si="281"/>
        <v>125</v>
      </c>
      <c r="E1314">
        <f t="shared" si="282"/>
        <v>15</v>
      </c>
      <c r="F1314" s="7" t="str">
        <f>VLOOKUP(E1314,KeyValues!$A$2:$B861,2)</f>
        <v>Specific Items</v>
      </c>
      <c r="G1314">
        <f t="shared" si="283"/>
        <v>58</v>
      </c>
      <c r="H1314" s="7" t="str">
        <f>VLOOKUP($G1314,KeyValues!$S$2:$T$64,2)</f>
        <v>Belt</v>
      </c>
      <c r="I1314">
        <f t="shared" si="284"/>
        <v>845</v>
      </c>
      <c r="J1314">
        <f t="shared" si="285"/>
        <v>0</v>
      </c>
      <c r="K1314" s="8">
        <f>IF(OR($E1314=9,$E1314=5),VLOOKUP(J1314,KeyValues!$D$2:$E$562,2),IF(AND($E1314=14,NOT(VLOOKUP(J1314,KeyValues!$D$2:$E$562,2) = 0)),"???",0))</f>
        <v>0</v>
      </c>
      <c r="L1314">
        <f t="shared" si="286"/>
        <v>0</v>
      </c>
      <c r="M1314">
        <f t="shared" si="287"/>
        <v>0</v>
      </c>
      <c r="N1314">
        <f t="shared" si="288"/>
        <v>12</v>
      </c>
      <c r="O1314">
        <f t="shared" si="289"/>
        <v>0</v>
      </c>
      <c r="P1314">
        <f t="shared" si="290"/>
        <v>3</v>
      </c>
      <c r="Q1314">
        <f t="shared" si="291"/>
        <v>0</v>
      </c>
      <c r="R1314" t="str">
        <f t="shared" si="292"/>
        <v>00000011</v>
      </c>
      <c r="S1314">
        <f t="shared" si="293"/>
        <v>1</v>
      </c>
    </row>
    <row r="1315" spans="1:19" x14ac:dyDescent="0.25">
      <c r="A1315" t="s">
        <v>669</v>
      </c>
      <c r="B1315" s="5" t="str">
        <f>VLOOKUP(I1315,KeyValues!$J$2:$K$1401,2)</f>
        <v>Grovy-Shoot</v>
      </c>
      <c r="C1315">
        <f t="shared" si="280"/>
        <v>2500</v>
      </c>
      <c r="D1315">
        <f t="shared" si="281"/>
        <v>125</v>
      </c>
      <c r="E1315">
        <f t="shared" si="282"/>
        <v>15</v>
      </c>
      <c r="F1315" s="7" t="str">
        <f>VLOOKUP(E1315,KeyValues!$A$2:$B686,2)</f>
        <v>Specific Items</v>
      </c>
      <c r="G1315">
        <f t="shared" si="283"/>
        <v>59</v>
      </c>
      <c r="H1315" s="7" t="str">
        <f>VLOOKUP($G1315,KeyValues!$S$2:$T$64,2)</f>
        <v>Thorn</v>
      </c>
      <c r="I1315">
        <f t="shared" si="284"/>
        <v>670</v>
      </c>
      <c r="J1315">
        <f t="shared" si="285"/>
        <v>0</v>
      </c>
      <c r="K1315" s="8">
        <f>IF(OR($E1315=9,$E1315=5),VLOOKUP(J1315,KeyValues!$D$2:$E$562,2),IF(AND($E1315=14,NOT(VLOOKUP(J1315,KeyValues!$D$2:$E$562,2) = 0)),"???",0))</f>
        <v>0</v>
      </c>
      <c r="L1315">
        <f t="shared" si="286"/>
        <v>0</v>
      </c>
      <c r="M1315">
        <f t="shared" si="287"/>
        <v>0</v>
      </c>
      <c r="N1315">
        <f t="shared" si="288"/>
        <v>1</v>
      </c>
      <c r="O1315">
        <f t="shared" si="289"/>
        <v>0</v>
      </c>
      <c r="P1315">
        <f t="shared" si="290"/>
        <v>3</v>
      </c>
      <c r="Q1315">
        <f t="shared" si="291"/>
        <v>0</v>
      </c>
      <c r="R1315" t="str">
        <f t="shared" si="292"/>
        <v>00000011</v>
      </c>
      <c r="S1315">
        <f t="shared" si="293"/>
        <v>1</v>
      </c>
    </row>
    <row r="1316" spans="1:19" x14ac:dyDescent="0.25">
      <c r="A1316" t="s">
        <v>713</v>
      </c>
      <c r="B1316" s="5" t="str">
        <f>VLOOKUP(I1316,KeyValues!$J$2:$K$1401,2)</f>
        <v>Grotle Twig</v>
      </c>
      <c r="C1316">
        <f t="shared" si="280"/>
        <v>2500</v>
      </c>
      <c r="D1316">
        <f t="shared" si="281"/>
        <v>125</v>
      </c>
      <c r="E1316">
        <f t="shared" si="282"/>
        <v>15</v>
      </c>
      <c r="F1316" s="7" t="str">
        <f>VLOOKUP(E1316,KeyValues!$A$2:$B730,2)</f>
        <v>Specific Items</v>
      </c>
      <c r="G1316">
        <f t="shared" si="283"/>
        <v>59</v>
      </c>
      <c r="H1316" s="7" t="str">
        <f>VLOOKUP($G1316,KeyValues!$S$2:$T$64,2)</f>
        <v>Thorn</v>
      </c>
      <c r="I1316">
        <f t="shared" si="284"/>
        <v>714</v>
      </c>
      <c r="J1316">
        <f t="shared" si="285"/>
        <v>0</v>
      </c>
      <c r="K1316" s="8">
        <f>IF(OR($E1316=9,$E1316=5),VLOOKUP(J1316,KeyValues!$D$2:$E$562,2),IF(AND($E1316=14,NOT(VLOOKUP(J1316,KeyValues!$D$2:$E$562,2) = 0)),"???",0))</f>
        <v>0</v>
      </c>
      <c r="L1316">
        <f t="shared" si="286"/>
        <v>0</v>
      </c>
      <c r="M1316">
        <f t="shared" si="287"/>
        <v>0</v>
      </c>
      <c r="N1316">
        <f t="shared" si="288"/>
        <v>1</v>
      </c>
      <c r="O1316">
        <f t="shared" si="289"/>
        <v>0</v>
      </c>
      <c r="P1316">
        <f t="shared" si="290"/>
        <v>3</v>
      </c>
      <c r="Q1316">
        <f t="shared" si="291"/>
        <v>0</v>
      </c>
      <c r="R1316" t="str">
        <f t="shared" si="292"/>
        <v>00000011</v>
      </c>
      <c r="S1316">
        <f t="shared" si="293"/>
        <v>1</v>
      </c>
    </row>
    <row r="1317" spans="1:19" x14ac:dyDescent="0.25">
      <c r="A1317" t="s">
        <v>665</v>
      </c>
      <c r="B1317" s="5" t="str">
        <f>VLOOKUP(I1317,KeyValues!$J$2:$K$1401,2)</f>
        <v>Treeck-Thorn</v>
      </c>
      <c r="C1317">
        <f t="shared" si="280"/>
        <v>2500</v>
      </c>
      <c r="D1317">
        <f t="shared" si="281"/>
        <v>125</v>
      </c>
      <c r="E1317">
        <f t="shared" si="282"/>
        <v>15</v>
      </c>
      <c r="F1317" s="7" t="str">
        <f>VLOOKUP(E1317,KeyValues!$A$2:$B682,2)</f>
        <v>Specific Items</v>
      </c>
      <c r="G1317">
        <f t="shared" si="283"/>
        <v>59</v>
      </c>
      <c r="H1317" s="7" t="str">
        <f>VLOOKUP($G1317,KeyValues!$S$2:$T$64,2)</f>
        <v>Thorn</v>
      </c>
      <c r="I1317">
        <f t="shared" si="284"/>
        <v>666</v>
      </c>
      <c r="J1317">
        <f t="shared" si="285"/>
        <v>0</v>
      </c>
      <c r="K1317" s="8">
        <f>IF(OR($E1317=9,$E1317=5),VLOOKUP(J1317,KeyValues!$D$2:$E$562,2),IF(AND($E1317=14,NOT(VLOOKUP(J1317,KeyValues!$D$2:$E$562,2) = 0)),"???",0))</f>
        <v>0</v>
      </c>
      <c r="L1317">
        <f t="shared" si="286"/>
        <v>0</v>
      </c>
      <c r="M1317">
        <f t="shared" si="287"/>
        <v>0</v>
      </c>
      <c r="N1317">
        <f t="shared" si="288"/>
        <v>10</v>
      </c>
      <c r="O1317">
        <f t="shared" si="289"/>
        <v>0</v>
      </c>
      <c r="P1317">
        <f t="shared" si="290"/>
        <v>3</v>
      </c>
      <c r="Q1317">
        <f t="shared" si="291"/>
        <v>0</v>
      </c>
      <c r="R1317" t="str">
        <f t="shared" si="292"/>
        <v>00000011</v>
      </c>
      <c r="S1317">
        <f t="shared" si="293"/>
        <v>1</v>
      </c>
    </row>
  </sheetData>
  <sortState ref="A2:S1317">
    <sortCondition ref="S2:S131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2"/>
  <sheetViews>
    <sheetView workbookViewId="0">
      <selection activeCell="X17" sqref="X17"/>
    </sheetView>
  </sheetViews>
  <sheetFormatPr defaultRowHeight="15" x14ac:dyDescent="0.25"/>
  <cols>
    <col min="1" max="1" width="11.85546875" customWidth="1"/>
    <col min="2" max="2" width="5.42578125" customWidth="1"/>
    <col min="3" max="3" width="6.28515625" style="11" customWidth="1"/>
    <col min="4" max="4" width="5.28515625" customWidth="1"/>
    <col min="5" max="5" width="12.7109375" style="7" customWidth="1"/>
    <col min="6" max="6" width="1.42578125" style="4" customWidth="1"/>
    <col min="7" max="7" width="11.140625" customWidth="1"/>
    <col min="8" max="8" width="5.28515625" customWidth="1"/>
    <col min="9" max="9" width="7" style="13" customWidth="1"/>
    <col min="10" max="10" width="5" customWidth="1"/>
    <col min="11" max="11" width="14.7109375" style="7" customWidth="1"/>
    <col min="12" max="12" width="1.42578125" style="4" customWidth="1"/>
    <col min="13" max="13" width="11" style="9" customWidth="1"/>
    <col min="14" max="14" width="5.42578125" style="9" customWidth="1"/>
    <col min="15" max="15" width="6.42578125" style="11" customWidth="1"/>
    <col min="16" max="16" width="5.140625" style="9" customWidth="1"/>
    <col min="17" max="17" width="14" style="7" customWidth="1"/>
    <col min="18" max="18" width="1.42578125" style="4" customWidth="1"/>
    <col min="19" max="19" width="11.28515625" style="9" customWidth="1"/>
    <col min="20" max="20" width="5.140625" style="9" customWidth="1"/>
    <col min="21" max="21" width="7.42578125" style="7" customWidth="1"/>
    <col min="22" max="22" width="5" style="9" customWidth="1"/>
    <col min="23" max="23" width="12.85546875" style="7" customWidth="1"/>
    <col min="24" max="24" width="1.42578125" style="4" customWidth="1"/>
    <col min="25" max="25" width="10.5703125" style="9" customWidth="1"/>
    <col min="26" max="26" width="6" style="9" customWidth="1"/>
    <col min="27" max="27" width="7.5703125" style="7" customWidth="1"/>
    <col min="28" max="28" width="5.42578125" style="9" customWidth="1"/>
    <col min="29" max="29" width="12.28515625" style="7" customWidth="1"/>
    <col min="30" max="30" width="1.42578125" style="4" customWidth="1"/>
    <col min="31" max="31" width="11.5703125" style="9" customWidth="1"/>
    <col min="32" max="32" width="5.7109375" style="9" customWidth="1"/>
    <col min="33" max="33" width="7.5703125" style="7" customWidth="1"/>
    <col min="34" max="34" width="5.42578125" style="9" customWidth="1"/>
    <col min="35" max="35" width="13.5703125" style="7" customWidth="1"/>
    <col min="36" max="36" width="1.42578125" style="4" customWidth="1"/>
    <col min="37" max="37" width="11.42578125" style="9" customWidth="1"/>
    <col min="38" max="38" width="5.85546875" style="9" customWidth="1"/>
    <col min="39" max="39" width="6.85546875" style="7" customWidth="1"/>
    <col min="40" max="40" width="4.85546875" style="9" customWidth="1"/>
    <col min="41" max="41" width="15" style="7" customWidth="1"/>
    <col min="42" max="42" width="1.42578125" style="4" customWidth="1"/>
    <col min="43" max="43" width="10.7109375" style="9" customWidth="1"/>
    <col min="44" max="44" width="5.140625" style="9" customWidth="1"/>
    <col min="45" max="45" width="7.5703125" style="7" customWidth="1"/>
    <col min="46" max="46" width="4.7109375" style="9" customWidth="1"/>
    <col min="47" max="47" width="11.7109375" style="7" customWidth="1"/>
    <col min="48" max="48" width="1.42578125" style="4" customWidth="1"/>
    <col min="49" max="49" width="11.5703125" style="9" customWidth="1"/>
    <col min="50" max="50" width="6.42578125" style="9" customWidth="1"/>
    <col min="51" max="51" width="6.7109375" style="7" customWidth="1"/>
    <col min="52" max="52" width="5.7109375" style="9" customWidth="1"/>
    <col min="53" max="53" width="14.28515625" style="7" customWidth="1"/>
    <col min="54" max="54" width="1.42578125" style="4" customWidth="1"/>
    <col min="55" max="55" width="11.140625" customWidth="1"/>
    <col min="56" max="56" width="5.5703125" customWidth="1"/>
    <col min="57" max="57" width="7" style="11" customWidth="1"/>
    <col min="58" max="58" width="6" customWidth="1"/>
    <col min="59" max="59" width="14.5703125" style="7" customWidth="1"/>
    <col min="60" max="60" width="1.42578125" style="4" customWidth="1"/>
    <col min="61" max="61" width="10.85546875" customWidth="1"/>
    <col min="62" max="62" width="5.140625" customWidth="1"/>
    <col min="63" max="63" width="7.85546875" style="7" customWidth="1"/>
    <col min="64" max="64" width="5" customWidth="1"/>
    <col min="65" max="65" width="13" style="7" customWidth="1"/>
    <col min="66" max="66" width="1.42578125" style="4" customWidth="1"/>
    <col min="67" max="67" width="13.140625" customWidth="1"/>
    <col min="68" max="68" width="6.42578125" customWidth="1"/>
    <col min="69" max="69" width="7.5703125" style="7" customWidth="1"/>
    <col min="70" max="70" width="5.42578125" customWidth="1"/>
    <col min="71" max="71" width="14.140625" style="7" customWidth="1"/>
    <col min="72" max="72" width="1.42578125" style="3" customWidth="1"/>
    <col min="73" max="73" width="11.28515625" customWidth="1"/>
    <col min="74" max="74" width="6.42578125" customWidth="1"/>
    <col min="75" max="75" width="7.28515625" style="7" customWidth="1"/>
    <col min="76" max="76" width="5.42578125" customWidth="1"/>
    <col min="77" max="77" width="15.28515625" style="7" customWidth="1"/>
    <col min="78" max="78" width="1.42578125" style="4" customWidth="1"/>
    <col min="79" max="79" width="11.42578125" customWidth="1"/>
    <col min="80" max="80" width="5.85546875" customWidth="1"/>
    <col min="81" max="81" width="8.140625" style="7" customWidth="1"/>
    <col min="82" max="82" width="4.85546875" customWidth="1"/>
    <col min="83" max="83" width="13.42578125" customWidth="1"/>
    <col min="84" max="84" width="1.42578125" style="4" customWidth="1"/>
    <col min="85" max="85" width="12.140625" customWidth="1"/>
    <col min="86" max="86" width="6.28515625" customWidth="1"/>
    <col min="87" max="87" width="7.28515625" style="7" customWidth="1"/>
    <col min="88" max="88" width="5.5703125" customWidth="1"/>
    <col min="89" max="89" width="13.42578125" style="7" customWidth="1"/>
    <col min="90" max="90" width="1.42578125" style="4" customWidth="1"/>
    <col min="91" max="91" width="12" customWidth="1"/>
    <col min="92" max="92" width="5.7109375" customWidth="1"/>
    <col min="93" max="93" width="7.7109375" style="7" customWidth="1"/>
    <col min="94" max="94" width="5.5703125" customWidth="1"/>
    <col min="95" max="95" width="15" style="7" customWidth="1"/>
  </cols>
  <sheetData>
    <row r="1" spans="1:95" x14ac:dyDescent="0.25">
      <c r="A1" s="14"/>
      <c r="B1" s="14"/>
      <c r="C1" s="14"/>
      <c r="D1" s="14"/>
      <c r="E1" s="14"/>
      <c r="G1" s="14"/>
      <c r="H1" s="14"/>
      <c r="I1" s="14"/>
      <c r="J1" s="14"/>
      <c r="K1" s="14"/>
      <c r="M1" s="14"/>
      <c r="N1" s="14"/>
      <c r="O1" s="14"/>
      <c r="P1" s="14"/>
      <c r="Q1" s="14"/>
      <c r="S1" s="14"/>
      <c r="T1" s="14"/>
      <c r="U1" s="14"/>
      <c r="V1" s="14"/>
      <c r="W1" s="14"/>
      <c r="Y1" s="14" t="s">
        <v>5258</v>
      </c>
      <c r="Z1" s="14"/>
      <c r="AA1" s="14"/>
      <c r="AB1" s="14"/>
      <c r="AC1" s="14"/>
      <c r="AE1" s="14" t="s">
        <v>5257</v>
      </c>
      <c r="AF1" s="14"/>
      <c r="AG1" s="14"/>
      <c r="AH1" s="14"/>
      <c r="AI1" s="14"/>
      <c r="AK1" s="14" t="s">
        <v>5256</v>
      </c>
      <c r="AL1" s="14"/>
      <c r="AM1" s="14"/>
      <c r="AN1" s="14"/>
      <c r="AO1" s="14"/>
      <c r="AQ1" s="14" t="s">
        <v>5254</v>
      </c>
      <c r="AR1" s="14"/>
      <c r="AS1" s="14"/>
      <c r="AT1" s="14"/>
      <c r="AU1" s="14"/>
      <c r="AW1" s="14" t="s">
        <v>5253</v>
      </c>
      <c r="AX1" s="14"/>
      <c r="AY1" s="14"/>
      <c r="AZ1" s="14"/>
      <c r="BA1" s="14"/>
      <c r="BC1" s="14" t="s">
        <v>5255</v>
      </c>
      <c r="BD1" s="14"/>
      <c r="BE1" s="14"/>
      <c r="BF1" s="14"/>
      <c r="BG1" s="14"/>
      <c r="BI1" s="14" t="s">
        <v>5251</v>
      </c>
      <c r="BJ1" s="14"/>
      <c r="BK1" s="14"/>
      <c r="BL1" s="14"/>
      <c r="BM1" s="14"/>
      <c r="BO1" s="14" t="s">
        <v>5252</v>
      </c>
      <c r="BP1" s="14"/>
      <c r="BQ1" s="14"/>
      <c r="BR1" s="14"/>
      <c r="BS1" s="14"/>
      <c r="BU1" s="14" t="s">
        <v>5250</v>
      </c>
      <c r="BV1" s="14"/>
      <c r="BW1" s="14"/>
      <c r="BX1" s="14"/>
      <c r="BY1" s="14"/>
      <c r="CA1" s="14" t="s">
        <v>5247</v>
      </c>
      <c r="CB1" s="14"/>
      <c r="CC1" s="14"/>
      <c r="CD1" s="14"/>
      <c r="CE1" s="14"/>
      <c r="CG1" s="14" t="s">
        <v>5249</v>
      </c>
      <c r="CH1" s="14"/>
      <c r="CI1" s="14"/>
      <c r="CJ1" s="14"/>
      <c r="CK1" s="14"/>
      <c r="CM1" s="14" t="s">
        <v>5248</v>
      </c>
      <c r="CN1" s="14"/>
      <c r="CO1" s="14"/>
      <c r="CP1" s="14"/>
      <c r="CQ1" s="14"/>
    </row>
    <row r="2" spans="1:95" x14ac:dyDescent="0.25">
      <c r="A2" t="s">
        <v>4948</v>
      </c>
      <c r="B2" t="s">
        <v>4832</v>
      </c>
      <c r="D2" t="s">
        <v>4830</v>
      </c>
      <c r="G2" t="s">
        <v>4849</v>
      </c>
      <c r="H2" t="s">
        <v>4832</v>
      </c>
      <c r="I2" s="11"/>
      <c r="J2" t="s">
        <v>4830</v>
      </c>
      <c r="M2" s="9" t="s">
        <v>4746</v>
      </c>
      <c r="N2" t="s">
        <v>4832</v>
      </c>
      <c r="P2" t="s">
        <v>4830</v>
      </c>
      <c r="S2" s="9" t="s">
        <v>4967</v>
      </c>
      <c r="T2" t="s">
        <v>4832</v>
      </c>
      <c r="U2" s="11"/>
      <c r="V2" t="s">
        <v>4830</v>
      </c>
      <c r="Y2" s="9" t="s">
        <v>4972</v>
      </c>
      <c r="Z2" t="s">
        <v>4832</v>
      </c>
      <c r="AA2" s="11"/>
      <c r="AB2" t="s">
        <v>4830</v>
      </c>
      <c r="AE2" s="9" t="s">
        <v>4982</v>
      </c>
      <c r="AF2" t="s">
        <v>4832</v>
      </c>
      <c r="AG2" s="11"/>
      <c r="AH2" t="s">
        <v>4830</v>
      </c>
      <c r="AK2" s="9" t="s">
        <v>5008</v>
      </c>
      <c r="AL2" t="s">
        <v>4832</v>
      </c>
      <c r="AM2" s="11"/>
      <c r="AN2" t="s">
        <v>4830</v>
      </c>
      <c r="AQ2" s="9" t="s">
        <v>5009</v>
      </c>
      <c r="AR2" t="s">
        <v>4832</v>
      </c>
      <c r="AS2" s="11"/>
      <c r="AT2" t="s">
        <v>4830</v>
      </c>
      <c r="AW2" s="9" t="s">
        <v>5077</v>
      </c>
      <c r="AX2" t="s">
        <v>4832</v>
      </c>
      <c r="AY2" s="11"/>
      <c r="AZ2" t="s">
        <v>4830</v>
      </c>
      <c r="BC2" t="s">
        <v>4747</v>
      </c>
      <c r="BD2" t="s">
        <v>4832</v>
      </c>
      <c r="BF2" t="s">
        <v>4830</v>
      </c>
      <c r="BI2" t="s">
        <v>5078</v>
      </c>
      <c r="BJ2" t="s">
        <v>4832</v>
      </c>
      <c r="BK2" s="11"/>
      <c r="BL2" t="s">
        <v>4830</v>
      </c>
      <c r="BO2" t="s">
        <v>5081</v>
      </c>
      <c r="BP2" t="s">
        <v>4832</v>
      </c>
      <c r="BQ2" s="11"/>
      <c r="BR2" t="s">
        <v>4830</v>
      </c>
      <c r="BU2" t="s">
        <v>5152</v>
      </c>
      <c r="BV2" t="s">
        <v>4832</v>
      </c>
      <c r="BW2" s="11"/>
      <c r="BX2" t="s">
        <v>4830</v>
      </c>
      <c r="CA2" t="s">
        <v>5207</v>
      </c>
      <c r="CB2" t="s">
        <v>4832</v>
      </c>
      <c r="CC2" s="11"/>
      <c r="CD2" t="s">
        <v>4830</v>
      </c>
      <c r="CE2" s="7"/>
      <c r="CG2" t="s">
        <v>5230</v>
      </c>
      <c r="CH2" t="s">
        <v>4832</v>
      </c>
      <c r="CI2" s="11"/>
      <c r="CJ2" t="s">
        <v>4830</v>
      </c>
      <c r="CM2" t="s">
        <v>5246</v>
      </c>
      <c r="CN2" t="s">
        <v>4832</v>
      </c>
      <c r="CO2" s="11"/>
      <c r="CP2" t="s">
        <v>4830</v>
      </c>
    </row>
    <row r="3" spans="1:95" x14ac:dyDescent="0.25">
      <c r="A3" t="s">
        <v>4949</v>
      </c>
      <c r="B3">
        <f>HEX2DEC(MID($A3,4,2)&amp;LEFT($A3,2))</f>
        <v>85</v>
      </c>
      <c r="C3" s="12">
        <f>$B3/1024</f>
        <v>8.30078125E-2</v>
      </c>
      <c r="D3">
        <f>HEX2DEC(MID($A3,10,2)&amp;MID($A3,7,2))</f>
        <v>71</v>
      </c>
      <c r="E3" s="7" t="str">
        <f>VLOOKUP($D3,KeyValues!$J$2:$K$1401,2)</f>
        <v>Sitrus Berry</v>
      </c>
      <c r="G3" t="s">
        <v>4833</v>
      </c>
      <c r="H3">
        <f>HEX2DEC(MID($G3,4,2)&amp;LEFT($G3,2))</f>
        <v>63</v>
      </c>
      <c r="I3" s="12">
        <f>$H3/1024</f>
        <v>6.15234375E-2</v>
      </c>
      <c r="J3">
        <f>HEX2DEC(MID($G3,10,2)&amp;MID($G3,7,2))</f>
        <v>301</v>
      </c>
      <c r="K3" s="7" t="str">
        <f>VLOOKUP($J3,KeyValues!$J$2:$K$1401,2)</f>
        <v>Hail Orb</v>
      </c>
      <c r="M3" s="9" t="s">
        <v>4850</v>
      </c>
      <c r="N3">
        <f>HEX2DEC(MID($M3,4,2)&amp;LEFT($M3,2))</f>
        <v>10</v>
      </c>
      <c r="O3" s="11">
        <f>$N3/1024</f>
        <v>9.765625E-3</v>
      </c>
      <c r="P3">
        <f>HEX2DEC(MID($M3,10,2)&amp;MID($M3,7,2))</f>
        <v>169</v>
      </c>
      <c r="Q3" s="7" t="str">
        <f>VLOOKUP($P3,KeyValues!$J$2:$K$1401,2)</f>
        <v>Prize Ticket</v>
      </c>
      <c r="S3" s="9" t="s">
        <v>4961</v>
      </c>
      <c r="T3">
        <f>HEX2DEC(MID($S3,4,2)&amp;LEFT($S3,2))</f>
        <v>170</v>
      </c>
      <c r="U3" s="11">
        <f>$T3/1024</f>
        <v>0.166015625</v>
      </c>
      <c r="V3">
        <f>HEX2DEC(MID($S3,10,2)&amp;MID($S3,7,2))</f>
        <v>70</v>
      </c>
      <c r="W3" s="7" t="str">
        <f>VLOOKUP($V3,KeyValues!$J$2:$K$1401,2)</f>
        <v>Oran Berry</v>
      </c>
      <c r="Y3" s="9" t="s">
        <v>4968</v>
      </c>
      <c r="Z3">
        <f>HEX2DEC(MID($Y3,4,2)&amp;LEFT($Y3,2))</f>
        <v>256</v>
      </c>
      <c r="AA3" s="11">
        <f>$Z3/1024</f>
        <v>0.25</v>
      </c>
      <c r="AB3">
        <f>HEX2DEC(MID($Y3,10,2)&amp;MID($Y3,7,2))</f>
        <v>69</v>
      </c>
      <c r="AC3" s="7" t="str">
        <f>VLOOKUP($AB3,KeyValues!$J$2:$K$1401,2)</f>
        <v>Heal Seed</v>
      </c>
      <c r="AE3" s="9" t="s">
        <v>4973</v>
      </c>
      <c r="AF3">
        <f>HEX2DEC(MID($AE3,4,2)&amp;LEFT($AE3,2))</f>
        <v>126</v>
      </c>
      <c r="AG3" s="11">
        <f>$AF3/1024</f>
        <v>0.123046875</v>
      </c>
      <c r="AH3">
        <f>HEX2DEC(MID($AE3,10,2)&amp;MID($AE3,7,2))</f>
        <v>26</v>
      </c>
      <c r="AI3" s="7" t="str">
        <f>VLOOKUP($AH3,KeyValues!$J$2:$K$1401,2)</f>
        <v>Power Band</v>
      </c>
      <c r="AK3" s="9" t="s">
        <v>4983</v>
      </c>
      <c r="AL3">
        <f>HEX2DEC(MID($AK3,4,2)&amp;LEFT($AK3,2))</f>
        <v>42</v>
      </c>
      <c r="AM3" s="11">
        <f>$AL3/1024</f>
        <v>4.1015625E-2</v>
      </c>
      <c r="AN3">
        <f>HEX2DEC(MID($AK3,10,2)&amp;MID($AK3,7,2))</f>
        <v>3</v>
      </c>
      <c r="AO3" s="7" t="str">
        <f>VLOOKUP($AN3,KeyValues!$J$2:$K$1401,2)</f>
        <v>Silver Spike</v>
      </c>
      <c r="AQ3" s="9" t="s">
        <v>5010</v>
      </c>
      <c r="AR3">
        <f>HEX2DEC(MID($AQ3,4,2)&amp;LEFT($AQ3,2))</f>
        <v>204</v>
      </c>
      <c r="AS3" s="11">
        <f>$AR3/1024</f>
        <v>0.19921875</v>
      </c>
      <c r="AT3">
        <f>HEX2DEC(MID($AQ3,10,2)&amp;MID($AQ3,7,2))</f>
        <v>70</v>
      </c>
      <c r="AU3" s="7" t="str">
        <f>VLOOKUP($AT3,KeyValues!$J$2:$K$1401,2)</f>
        <v>Oran Berry</v>
      </c>
      <c r="AW3" s="9" t="s">
        <v>5015</v>
      </c>
      <c r="AX3">
        <f>HEX2DEC(MID($AW3,4,2)&amp;LEFT($AW3,2))</f>
        <v>16</v>
      </c>
      <c r="AY3" s="11">
        <f>$AX3/1024</f>
        <v>1.5625E-2</v>
      </c>
      <c r="AZ3">
        <f>HEX2DEC(MID($AW3,10,2)&amp;MID($AW3,7,2))</f>
        <v>3</v>
      </c>
      <c r="BA3" s="7" t="str">
        <f>VLOOKUP($AZ3,KeyValues!$J$2:$K$1401,2)</f>
        <v>Silver Spike</v>
      </c>
      <c r="BC3" t="s">
        <v>4748</v>
      </c>
      <c r="BD3">
        <f>HEX2DEC(MID($BC3,4,2)&amp;LEFT($BC3,2))</f>
        <v>12</v>
      </c>
      <c r="BE3" s="11">
        <f>$BD3/1024</f>
        <v>1.171875E-2</v>
      </c>
      <c r="BF3">
        <f>HEX2DEC(MID($BC3,10,2)&amp;MID($BC3,7,2))</f>
        <v>19</v>
      </c>
      <c r="BG3" s="7" t="str">
        <f>VLOOKUP($BF3,KeyValues!$J$2:$K$1401,2)</f>
        <v>Scope Lens</v>
      </c>
      <c r="BI3" t="s">
        <v>5010</v>
      </c>
      <c r="BJ3">
        <f>HEX2DEC(MID($BI3,4,2)&amp;LEFT($BI3,2))</f>
        <v>204</v>
      </c>
      <c r="BK3" s="11">
        <f>$BJ3/1024</f>
        <v>0.19921875</v>
      </c>
      <c r="BL3">
        <f>HEX2DEC(MID($BI3,10,2)&amp;MID($BI3,7,2))</f>
        <v>70</v>
      </c>
      <c r="BM3" s="7" t="str">
        <f>VLOOKUP($BL3,KeyValues!$J$2:$K$1401,2)</f>
        <v>Oran Berry</v>
      </c>
      <c r="BO3" t="s">
        <v>5082</v>
      </c>
      <c r="BP3">
        <f>HEX2DEC(MID($BO3,4,2)&amp;LEFT($BO3,2))</f>
        <v>14</v>
      </c>
      <c r="BQ3" s="11">
        <f>$BP3/1024</f>
        <v>1.3671875E-2</v>
      </c>
      <c r="BR3">
        <f>HEX2DEC(MID($BO3,10,2)&amp;MID($BO3,7,2))</f>
        <v>19</v>
      </c>
      <c r="BS3" s="7" t="str">
        <f>VLOOKUP($BR3,KeyValues!$J$2:$K$1401,2)</f>
        <v>Scope Lens</v>
      </c>
      <c r="BU3" t="s">
        <v>5153</v>
      </c>
      <c r="BV3">
        <f>HEX2DEC(MID($BU3,4,2)&amp;LEFT($BU3,2))</f>
        <v>18</v>
      </c>
      <c r="BW3" s="11">
        <f>$BV3/1024</f>
        <v>1.7578125E-2</v>
      </c>
      <c r="BX3">
        <f>HEX2DEC(MID($BU3,10,2)&amp;MID($BU3,7,2))</f>
        <v>16</v>
      </c>
      <c r="BY3" s="7" t="str">
        <f>VLOOKUP($BX3,KeyValues!$J$2:$K$1401,2)</f>
        <v>Mobile Scarf</v>
      </c>
      <c r="CA3" t="s">
        <v>5208</v>
      </c>
      <c r="CB3">
        <f>HEX2DEC(MID($CA3,4,2)&amp;LEFT($CA3,2))</f>
        <v>204</v>
      </c>
      <c r="CC3" s="11">
        <f>$CB3/1024</f>
        <v>0.19921875</v>
      </c>
      <c r="CD3">
        <f>HEX2DEC(MID($CA3,10,2)&amp;MID($CA3,7,2))</f>
        <v>79</v>
      </c>
      <c r="CE3" s="7" t="str">
        <f>VLOOKUP($CD3,KeyValues!$J$2:$K$1401,2)</f>
        <v>Hunger Seed</v>
      </c>
      <c r="CG3" t="s">
        <v>5211</v>
      </c>
      <c r="CH3">
        <f>HEX2DEC(MID($CG3,4,2)&amp;LEFT($CG3,2))</f>
        <v>55</v>
      </c>
      <c r="CI3" s="11">
        <f>$CH3/1024</f>
        <v>5.37109375E-2</v>
      </c>
      <c r="CJ3">
        <f>HEX2DEC(MID($CG3,10,2)&amp;MID($CG3,7,2))</f>
        <v>18</v>
      </c>
      <c r="CK3" s="7" t="str">
        <f>VLOOKUP($CJ3,KeyValues!$J$2:$K$1401,2)</f>
        <v>Twist Band</v>
      </c>
      <c r="CM3" t="s">
        <v>5231</v>
      </c>
      <c r="CN3">
        <f>HEX2DEC(MID($CM3,4,2)&amp;LEFT($CM3,2))</f>
        <v>63</v>
      </c>
      <c r="CO3" s="11">
        <f>$CN3/1024</f>
        <v>6.15234375E-2</v>
      </c>
      <c r="CP3">
        <f>HEX2DEC(MID($CM3,10,2)&amp;MID($CM3,7,2))</f>
        <v>16</v>
      </c>
      <c r="CQ3" s="7" t="str">
        <f>VLOOKUP($CP3,KeyValues!$J$2:$K$1401,2)</f>
        <v>Mobile Scarf</v>
      </c>
    </row>
    <row r="4" spans="1:95" x14ac:dyDescent="0.25">
      <c r="A4" t="s">
        <v>4950</v>
      </c>
      <c r="B4">
        <f t="shared" ref="B4:B14" si="0">HEX2DEC(MID($A4,4,2)&amp;LEFT($A4,2))</f>
        <v>170</v>
      </c>
      <c r="C4" s="11">
        <f>($B4-$B3)/1024</f>
        <v>8.30078125E-2</v>
      </c>
      <c r="D4">
        <f t="shared" ref="D4:D14" si="1">HEX2DEC(MID($A4,10,2)&amp;MID($A4,7,2))</f>
        <v>73</v>
      </c>
      <c r="E4" s="7" t="str">
        <f>VLOOKUP($D4,KeyValues!$J$2:$K$1401,2)</f>
        <v>Reviver Seed</v>
      </c>
      <c r="G4" t="s">
        <v>4834</v>
      </c>
      <c r="H4">
        <f t="shared" ref="H4:H18" si="2">HEX2DEC(MID($G4,4,2)&amp;LEFT($G4,2))</f>
        <v>127</v>
      </c>
      <c r="I4" s="12">
        <f>($H4-$H3)/1024</f>
        <v>6.25E-2</v>
      </c>
      <c r="J4">
        <f t="shared" ref="J4:J18" si="3">HEX2DEC(MID($G4,10,2)&amp;MID($G4,7,2))</f>
        <v>302</v>
      </c>
      <c r="K4" s="7" t="str">
        <f>VLOOKUP($J4,KeyValues!$J$2:$K$1401,2)</f>
        <v>Sunny Orb</v>
      </c>
      <c r="M4" s="9" t="s">
        <v>4851</v>
      </c>
      <c r="N4">
        <f t="shared" ref="N4:N67" si="4">HEX2DEC(MID($M4,4,2)&amp;LEFT($M4,2))</f>
        <v>20</v>
      </c>
      <c r="O4" s="11">
        <f>($N4-$N3)/1024</f>
        <v>9.765625E-3</v>
      </c>
      <c r="P4">
        <f t="shared" ref="P4:P67" si="5">HEX2DEC(MID($M4,10,2)&amp;MID($M4,7,2))</f>
        <v>170</v>
      </c>
      <c r="Q4" s="7" t="str">
        <f>VLOOKUP($P4,KeyValues!$J$2:$K$1401,2)</f>
        <v>Silver Ticket</v>
      </c>
      <c r="S4" s="9" t="s">
        <v>4962</v>
      </c>
      <c r="T4">
        <f t="shared" ref="T4:T8" si="6">HEX2DEC(MID($S4,4,2)&amp;LEFT($S4,2))</f>
        <v>341</v>
      </c>
      <c r="U4" s="11">
        <f>($T4-$T3)/1024</f>
        <v>0.1669921875</v>
      </c>
      <c r="V4">
        <f t="shared" ref="V4:V8" si="7">HEX2DEC(MID($S4,10,2)&amp;MID($S4,7,2))</f>
        <v>73</v>
      </c>
      <c r="W4" s="7" t="str">
        <f>VLOOKUP($V4,KeyValues!$J$2:$K$1401,2)</f>
        <v>Reviver Seed</v>
      </c>
      <c r="Y4" s="9" t="s">
        <v>4969</v>
      </c>
      <c r="Z4">
        <f t="shared" ref="Z4:Z6" si="8">HEX2DEC(MID($Y4,4,2)&amp;LEFT($Y4,2))</f>
        <v>512</v>
      </c>
      <c r="AA4" s="11">
        <f>($Z4-$Z3)/1024</f>
        <v>0.25</v>
      </c>
      <c r="AB4">
        <f t="shared" ref="AB4:AB6" si="9">HEX2DEC(MID($Y4,10,2)&amp;MID($Y4,7,2))</f>
        <v>70</v>
      </c>
      <c r="AC4" s="7" t="str">
        <f>VLOOKUP($AB4,KeyValues!$J$2:$K$1401,2)</f>
        <v>Oran Berry</v>
      </c>
      <c r="AE4" s="9" t="s">
        <v>4974</v>
      </c>
      <c r="AF4">
        <f t="shared" ref="AF4:AF11" si="10">HEX2DEC(MID($AE4,4,2)&amp;LEFT($AE4,2))</f>
        <v>252</v>
      </c>
      <c r="AG4" s="11">
        <f>($AF4-$AF3)/1024</f>
        <v>0.123046875</v>
      </c>
      <c r="AH4">
        <f t="shared" ref="AH4:AH11" si="11">HEX2DEC(MID($AE4,10,2)&amp;MID($AE4,7,2))</f>
        <v>37</v>
      </c>
      <c r="AI4" s="7" t="str">
        <f>VLOOKUP($AH4,KeyValues!$J$2:$K$1401,2)</f>
        <v>Def. Scarf</v>
      </c>
      <c r="AK4" s="9" t="s">
        <v>4984</v>
      </c>
      <c r="AL4">
        <f t="shared" ref="AL4:AL27" si="12">HEX2DEC(MID($AK4,4,2)&amp;LEFT($AK4,2))</f>
        <v>85</v>
      </c>
      <c r="AM4" s="11">
        <f>($AL4-$AL3)/1024</f>
        <v>4.19921875E-2</v>
      </c>
      <c r="AN4">
        <f t="shared" ref="AN4:AN27" si="13">HEX2DEC(MID($AK4,10,2)&amp;MID($AK4,7,2))</f>
        <v>18</v>
      </c>
      <c r="AO4" s="7" t="str">
        <f>VLOOKUP($AN4,KeyValues!$J$2:$K$1401,2)</f>
        <v>Twist Band</v>
      </c>
      <c r="AQ4" s="9" t="s">
        <v>5011</v>
      </c>
      <c r="AR4">
        <f t="shared" ref="AR4:AR7" si="14">HEX2DEC(MID($AQ4,4,2)&amp;LEFT($AQ4,2))</f>
        <v>409</v>
      </c>
      <c r="AS4" s="11">
        <f>($AR4-$AR3)/1024</f>
        <v>0.2001953125</v>
      </c>
      <c r="AT4">
        <f t="shared" ref="AT4:AT7" si="15">HEX2DEC(MID($AQ4,10,2)&amp;MID($AQ4,7,2))</f>
        <v>99</v>
      </c>
      <c r="AU4" s="7" t="str">
        <f>VLOOKUP($AT4,KeyValues!$J$2:$K$1401,2)</f>
        <v>Max Elixir</v>
      </c>
      <c r="AW4" s="9" t="s">
        <v>5016</v>
      </c>
      <c r="AX4">
        <f t="shared" ref="AX4:AX64" si="16">HEX2DEC(MID($AW4,4,2)&amp;LEFT($AW4,2))</f>
        <v>33</v>
      </c>
      <c r="AY4" s="11">
        <f>($AX4-$AX3)/1024</f>
        <v>1.66015625E-2</v>
      </c>
      <c r="AZ4">
        <f t="shared" ref="AZ4:AZ64" si="17">HEX2DEC(MID($AW4,10,2)&amp;MID($AW4,7,2))</f>
        <v>17</v>
      </c>
      <c r="BA4" s="7" t="str">
        <f>VLOOKUP($AZ4,KeyValues!$J$2:$K$1401,2)</f>
        <v>Heal Ribbon</v>
      </c>
      <c r="BC4" t="s">
        <v>4749</v>
      </c>
      <c r="BD4">
        <f t="shared" ref="BD4:BD67" si="18">HEX2DEC(MID($BC4,4,2)&amp;LEFT($BC4,2))</f>
        <v>25</v>
      </c>
      <c r="BE4" s="11">
        <f>($BD4-$BD3)/1024</f>
        <v>1.26953125E-2</v>
      </c>
      <c r="BF4">
        <f t="shared" ref="BF4:BF67" si="19">HEX2DEC(MID($BC4,10,2)&amp;MID($BC4,7,2))</f>
        <v>51</v>
      </c>
      <c r="BG4" s="7" t="str">
        <f>VLOOKUP($BF4,KeyValues!$J$2:$K$1401,2)</f>
        <v>Pass Scarf</v>
      </c>
      <c r="BI4" t="s">
        <v>5011</v>
      </c>
      <c r="BJ4">
        <f t="shared" ref="BJ4:BJ7" si="20">HEX2DEC(MID($BI4,4,2)&amp;LEFT($BI4,2))</f>
        <v>409</v>
      </c>
      <c r="BK4" s="11">
        <f>($BJ4-$BJ3)/1024</f>
        <v>0.2001953125</v>
      </c>
      <c r="BL4">
        <f t="shared" ref="BL4:BL7" si="21">HEX2DEC(MID($BI4,10,2)&amp;MID($BI4,7,2))</f>
        <v>99</v>
      </c>
      <c r="BM4" s="7" t="str">
        <f>VLOOKUP($BL4,KeyValues!$J$2:$K$1401,2)</f>
        <v>Max Elixir</v>
      </c>
      <c r="BO4" t="s">
        <v>5083</v>
      </c>
      <c r="BP4">
        <f t="shared" ref="BP4:BP67" si="22">HEX2DEC(MID($BO4,4,2)&amp;LEFT($BO4,2))</f>
        <v>28</v>
      </c>
      <c r="BQ4" s="11">
        <f>($BP4-$BP3)/1024</f>
        <v>1.3671875E-2</v>
      </c>
      <c r="BR4">
        <f t="shared" ref="BR4:BR67" si="23">HEX2DEC(MID($BO4,10,2)&amp;MID($BO4,7,2))</f>
        <v>51</v>
      </c>
      <c r="BS4" s="7" t="str">
        <f>VLOOKUP($BR4,KeyValues!$J$2:$K$1401,2)</f>
        <v>Pass Scarf</v>
      </c>
      <c r="BU4" t="s">
        <v>5154</v>
      </c>
      <c r="BV4">
        <f t="shared" ref="BV4:BV56" si="24">HEX2DEC(MID($BU4,4,2)&amp;LEFT($BU4,2))</f>
        <v>37</v>
      </c>
      <c r="BW4" s="11">
        <f>($BV4-$BV3)/1024</f>
        <v>1.85546875E-2</v>
      </c>
      <c r="BX4">
        <f t="shared" ref="BX4:BX56" si="25">HEX2DEC(MID($BU4,10,2)&amp;MID($BU4,7,2))</f>
        <v>44</v>
      </c>
      <c r="BY4" s="7" t="str">
        <f>VLOOKUP($BX4,KeyValues!$J$2:$K$1401,2)</f>
        <v>Dodge Scarf</v>
      </c>
      <c r="CA4" t="s">
        <v>5011</v>
      </c>
      <c r="CB4">
        <f t="shared" ref="CB4:CB7" si="26">HEX2DEC(MID($CA4,4,2)&amp;LEFT($CA4,2))</f>
        <v>409</v>
      </c>
      <c r="CC4" s="11">
        <f>($CB4-$CB3)/1024</f>
        <v>0.2001953125</v>
      </c>
      <c r="CD4">
        <f t="shared" ref="CD4:CD7" si="27">HEX2DEC(MID($CA4,10,2)&amp;MID($CA4,7,2))</f>
        <v>99</v>
      </c>
      <c r="CE4" s="7" t="str">
        <f>VLOOKUP($CD4,KeyValues!$J$2:$K$1401,2)</f>
        <v>Max Elixir</v>
      </c>
      <c r="CG4" t="s">
        <v>5212</v>
      </c>
      <c r="CH4">
        <f t="shared" ref="CH4:CH21" si="28">HEX2DEC(MID($CG4,4,2)&amp;LEFT($CG4,2))</f>
        <v>110</v>
      </c>
      <c r="CI4" s="11">
        <f>($CH4-$CH3)/1024</f>
        <v>5.37109375E-2</v>
      </c>
      <c r="CJ4">
        <f t="shared" ref="CJ4:CJ21" si="29">HEX2DEC(MID($CG4,10,2)&amp;MID($CG4,7,2))</f>
        <v>21</v>
      </c>
      <c r="CK4" s="7" t="str">
        <f>VLOOKUP($CJ4,KeyValues!$J$2:$K$1401,2)</f>
        <v>No-Stick Cap</v>
      </c>
      <c r="CM4" t="s">
        <v>5232</v>
      </c>
      <c r="CN4">
        <f t="shared" ref="CN4:CN18" si="30">HEX2DEC(MID($CM4,4,2)&amp;LEFT($CM4,2))</f>
        <v>127</v>
      </c>
      <c r="CO4" s="11">
        <f>($CN4-$CN3)/1024</f>
        <v>6.25E-2</v>
      </c>
      <c r="CP4">
        <f t="shared" ref="CP4:CP18" si="31">HEX2DEC(MID($CM4,10,2)&amp;MID($CM4,7,2))</f>
        <v>24</v>
      </c>
      <c r="CQ4" s="7" t="str">
        <f>VLOOKUP($CP4,KeyValues!$J$2:$K$1401,2)</f>
        <v>X-Ray Specs</v>
      </c>
    </row>
    <row r="5" spans="1:95" x14ac:dyDescent="0.25">
      <c r="A5" t="s">
        <v>4951</v>
      </c>
      <c r="B5">
        <f t="shared" si="0"/>
        <v>255</v>
      </c>
      <c r="C5" s="11">
        <f t="shared" ref="C5:C14" si="32">($B5-$B4)/1024</f>
        <v>8.30078125E-2</v>
      </c>
      <c r="D5">
        <f t="shared" si="1"/>
        <v>77</v>
      </c>
      <c r="E5" s="7" t="str">
        <f>VLOOKUP($D5,KeyValues!$J$2:$K$1401,2)</f>
        <v>Life Seed</v>
      </c>
      <c r="G5" t="s">
        <v>4835</v>
      </c>
      <c r="H5">
        <f t="shared" si="2"/>
        <v>191</v>
      </c>
      <c r="I5" s="12">
        <f t="shared" ref="I5:I18" si="33">($H5-$H4)/1024</f>
        <v>6.25E-2</v>
      </c>
      <c r="J5">
        <f t="shared" si="3"/>
        <v>303</v>
      </c>
      <c r="K5" s="7" t="str">
        <f>VLOOKUP($J5,KeyValues!$J$2:$K$1401,2)</f>
        <v>Rainy Orb</v>
      </c>
      <c r="M5" s="9" t="s">
        <v>4852</v>
      </c>
      <c r="N5">
        <f t="shared" si="4"/>
        <v>30</v>
      </c>
      <c r="O5" s="11">
        <f t="shared" ref="O5:O68" si="34">($N5-$N4)/1024</f>
        <v>9.765625E-3</v>
      </c>
      <c r="P5">
        <f t="shared" si="5"/>
        <v>171</v>
      </c>
      <c r="Q5" s="7" t="str">
        <f>VLOOKUP($P5,KeyValues!$J$2:$K$1401,2)</f>
        <v>Gold Ticket</v>
      </c>
      <c r="S5" s="9" t="s">
        <v>4963</v>
      </c>
      <c r="T5">
        <f t="shared" si="6"/>
        <v>511</v>
      </c>
      <c r="U5" s="11">
        <f t="shared" ref="U5:U8" si="35">($T5-$T4)/1024</f>
        <v>0.166015625</v>
      </c>
      <c r="V5">
        <f t="shared" si="7"/>
        <v>99</v>
      </c>
      <c r="W5" s="7" t="str">
        <f>VLOOKUP($V5,KeyValues!$J$2:$K$1401,2)</f>
        <v>Max Elixir</v>
      </c>
      <c r="Y5" s="9" t="s">
        <v>4970</v>
      </c>
      <c r="Z5">
        <f t="shared" si="8"/>
        <v>768</v>
      </c>
      <c r="AA5" s="11">
        <f t="shared" ref="AA5:AA6" si="36">($Z5-$Z4)/1024</f>
        <v>0.25</v>
      </c>
      <c r="AB5">
        <f t="shared" si="9"/>
        <v>331</v>
      </c>
      <c r="AC5" s="7" t="str">
        <f>VLOOKUP($AB5,KeyValues!$J$2:$K$1401,2)</f>
        <v>Scanner Orb</v>
      </c>
      <c r="AE5" s="9" t="s">
        <v>4975</v>
      </c>
      <c r="AF5">
        <f t="shared" si="10"/>
        <v>379</v>
      </c>
      <c r="AG5" s="11">
        <f t="shared" ref="AG5:AG11" si="37">($AF5-$AF4)/1024</f>
        <v>0.1240234375</v>
      </c>
      <c r="AH5">
        <f t="shared" si="11"/>
        <v>40</v>
      </c>
      <c r="AI5" s="7" t="str">
        <f>VLOOKUP($AH5,KeyValues!$J$2:$K$1401,2)</f>
        <v>Special Band</v>
      </c>
      <c r="AK5" s="9" t="s">
        <v>4985</v>
      </c>
      <c r="AL5">
        <f t="shared" si="12"/>
        <v>106</v>
      </c>
      <c r="AM5" s="11">
        <f t="shared" ref="AM5:AM27" si="38">($AL5-$AL4)/1024</f>
        <v>2.05078125E-2</v>
      </c>
      <c r="AN5">
        <f t="shared" si="13"/>
        <v>23</v>
      </c>
      <c r="AO5" s="7" t="str">
        <f>VLOOKUP($AN5,KeyValues!$J$2:$K$1401,2)</f>
        <v>Joy Ribbon</v>
      </c>
      <c r="AQ5" s="9" t="s">
        <v>5012</v>
      </c>
      <c r="AR5">
        <f t="shared" si="14"/>
        <v>614</v>
      </c>
      <c r="AS5" s="11">
        <f t="shared" ref="AS5:AS7" si="39">($AR5-$AR4)/1024</f>
        <v>0.2001953125</v>
      </c>
      <c r="AT5">
        <f t="shared" si="15"/>
        <v>169</v>
      </c>
      <c r="AU5" s="7" t="str">
        <f>VLOOKUP($AT5,KeyValues!$J$2:$K$1401,2)</f>
        <v>Prize Ticket</v>
      </c>
      <c r="AW5" s="9" t="s">
        <v>5017</v>
      </c>
      <c r="AX5">
        <f t="shared" si="16"/>
        <v>49</v>
      </c>
      <c r="AY5" s="11">
        <f t="shared" ref="AY5:AY64" si="40">($AX5-$AX4)/1024</f>
        <v>1.5625E-2</v>
      </c>
      <c r="AZ5">
        <f t="shared" si="17"/>
        <v>18</v>
      </c>
      <c r="BA5" s="7" t="str">
        <f>VLOOKUP($AZ5,KeyValues!$J$2:$K$1401,2)</f>
        <v>Twist Band</v>
      </c>
      <c r="BC5" t="s">
        <v>4750</v>
      </c>
      <c r="BD5">
        <f t="shared" si="18"/>
        <v>37</v>
      </c>
      <c r="BE5" s="11">
        <f t="shared" ref="BE5:BE68" si="41">($BD5-$BD4)/1024</f>
        <v>1.171875E-2</v>
      </c>
      <c r="BF5">
        <f t="shared" si="19"/>
        <v>52</v>
      </c>
      <c r="BG5" s="7" t="str">
        <f>VLOOKUP($BF5,KeyValues!$J$2:$K$1401,2)</f>
        <v>Weather Band</v>
      </c>
      <c r="BI5" t="s">
        <v>5079</v>
      </c>
      <c r="BJ5">
        <f t="shared" si="20"/>
        <v>614</v>
      </c>
      <c r="BK5" s="11">
        <f t="shared" ref="BK5:BK7" si="42">($BJ5-$BJ4)/1024</f>
        <v>0.2001953125</v>
      </c>
      <c r="BL5">
        <f t="shared" si="21"/>
        <v>170</v>
      </c>
      <c r="BM5" s="7" t="str">
        <f>VLOOKUP($BL5,KeyValues!$J$2:$K$1401,2)</f>
        <v>Silver Ticket</v>
      </c>
      <c r="BO5" t="s">
        <v>5084</v>
      </c>
      <c r="BP5">
        <f t="shared" si="22"/>
        <v>43</v>
      </c>
      <c r="BQ5" s="11">
        <f t="shared" ref="BQ5:BQ68" si="43">($BP5-$BP4)/1024</f>
        <v>1.46484375E-2</v>
      </c>
      <c r="BR5">
        <f t="shared" si="23"/>
        <v>52</v>
      </c>
      <c r="BS5" s="7" t="str">
        <f>VLOOKUP($BR5,KeyValues!$J$2:$K$1401,2)</f>
        <v>Weather Band</v>
      </c>
      <c r="BU5" t="s">
        <v>5155</v>
      </c>
      <c r="BV5">
        <f t="shared" si="24"/>
        <v>56</v>
      </c>
      <c r="BW5" s="11">
        <f t="shared" ref="BW5:BW56" si="44">($BV5-$BV4)/1024</f>
        <v>1.85546875E-2</v>
      </c>
      <c r="BX5">
        <f t="shared" si="25"/>
        <v>53</v>
      </c>
      <c r="BY5" s="7" t="str">
        <f>VLOOKUP($BX5,KeyValues!$J$2:$K$1401,2)</f>
        <v>Friend Bow</v>
      </c>
      <c r="CA5" t="s">
        <v>5209</v>
      </c>
      <c r="CB5">
        <f t="shared" si="26"/>
        <v>614</v>
      </c>
      <c r="CC5" s="11">
        <f t="shared" ref="CC5:CC7" si="45">($CB5-$CB4)/1024</f>
        <v>0.2001953125</v>
      </c>
      <c r="CD5">
        <f t="shared" si="27"/>
        <v>112</v>
      </c>
      <c r="CE5" s="7" t="str">
        <f>VLOOKUP($CD5,KeyValues!$J$2:$K$1401,2)</f>
        <v>Huge Apple</v>
      </c>
      <c r="CG5" t="s">
        <v>5213</v>
      </c>
      <c r="CH5">
        <f t="shared" si="28"/>
        <v>166</v>
      </c>
      <c r="CI5" s="11">
        <f t="shared" ref="CI5:CI21" si="46">($CH5-$CH4)/1024</f>
        <v>5.46875E-2</v>
      </c>
      <c r="CJ5">
        <f t="shared" si="29"/>
        <v>31</v>
      </c>
      <c r="CK5" s="7" t="str">
        <f>VLOOKUP($CJ5,KeyValues!$J$2:$K$1401,2)</f>
        <v>Sneak Scarf</v>
      </c>
      <c r="CM5" t="s">
        <v>5233</v>
      </c>
      <c r="CN5">
        <f t="shared" si="30"/>
        <v>191</v>
      </c>
      <c r="CO5" s="11">
        <f t="shared" ref="CO5:CO18" si="47">($CN5-$CN4)/1024</f>
        <v>6.25E-2</v>
      </c>
      <c r="CP5">
        <f t="shared" si="31"/>
        <v>52</v>
      </c>
      <c r="CQ5" s="7" t="str">
        <f>VLOOKUP($CP5,KeyValues!$J$2:$K$1401,2)</f>
        <v>Weather Band</v>
      </c>
    </row>
    <row r="6" spans="1:95" x14ac:dyDescent="0.25">
      <c r="A6" t="s">
        <v>4952</v>
      </c>
      <c r="B6">
        <f t="shared" si="0"/>
        <v>341</v>
      </c>
      <c r="C6" s="11">
        <f t="shared" si="32"/>
        <v>8.3984375E-2</v>
      </c>
      <c r="D6">
        <f t="shared" si="1"/>
        <v>88</v>
      </c>
      <c r="E6" s="7" t="str">
        <f>VLOOKUP($D6,KeyValues!$J$2:$K$1401,2)</f>
        <v>Ginseng</v>
      </c>
      <c r="G6" t="s">
        <v>4836</v>
      </c>
      <c r="H6">
        <f t="shared" si="2"/>
        <v>255</v>
      </c>
      <c r="I6" s="12">
        <f t="shared" si="33"/>
        <v>6.25E-2</v>
      </c>
      <c r="J6">
        <f t="shared" si="3"/>
        <v>305</v>
      </c>
      <c r="K6" s="7" t="str">
        <f>VLOOKUP($J6,KeyValues!$J$2:$K$1401,2)</f>
        <v>Sandy Orb</v>
      </c>
      <c r="M6" s="9" t="s">
        <v>4853</v>
      </c>
      <c r="N6">
        <f t="shared" si="4"/>
        <v>40</v>
      </c>
      <c r="O6" s="11">
        <f t="shared" si="34"/>
        <v>9.765625E-3</v>
      </c>
      <c r="P6">
        <f t="shared" si="5"/>
        <v>172</v>
      </c>
      <c r="Q6" s="7" t="str">
        <f>VLOOKUP($P6,KeyValues!$J$2:$K$1401,2)</f>
        <v>Prism Ticket</v>
      </c>
      <c r="S6" s="9" t="s">
        <v>4964</v>
      </c>
      <c r="T6">
        <f t="shared" si="6"/>
        <v>682</v>
      </c>
      <c r="U6" s="11">
        <f t="shared" si="35"/>
        <v>0.1669921875</v>
      </c>
      <c r="V6">
        <f t="shared" si="7"/>
        <v>109</v>
      </c>
      <c r="W6" s="7" t="str">
        <f>VLOOKUP($V6,KeyValues!$J$2:$K$1401,2)</f>
        <v>Apple</v>
      </c>
      <c r="Y6" s="9" t="s">
        <v>4971</v>
      </c>
      <c r="Z6">
        <f t="shared" si="8"/>
        <v>1024</v>
      </c>
      <c r="AA6" s="11">
        <f t="shared" si="36"/>
        <v>0.25</v>
      </c>
      <c r="AB6">
        <f t="shared" si="9"/>
        <v>332</v>
      </c>
      <c r="AC6" s="7" t="str">
        <f>VLOOKUP($AB6,KeyValues!$J$2:$K$1401,2)</f>
        <v>Radar Orb</v>
      </c>
      <c r="AE6" s="9" t="s">
        <v>4976</v>
      </c>
      <c r="AF6">
        <f t="shared" si="10"/>
        <v>505</v>
      </c>
      <c r="AG6" s="11">
        <f t="shared" si="37"/>
        <v>0.123046875</v>
      </c>
      <c r="AH6">
        <f t="shared" si="11"/>
        <v>41</v>
      </c>
      <c r="AI6" s="7" t="str">
        <f>VLOOKUP($AH6,KeyValues!$J$2:$K$1401,2)</f>
        <v>Zinc Band</v>
      </c>
      <c r="AK6" s="9" t="s">
        <v>4986</v>
      </c>
      <c r="AL6">
        <f t="shared" si="12"/>
        <v>149</v>
      </c>
      <c r="AM6" s="11">
        <f t="shared" si="38"/>
        <v>4.19921875E-2</v>
      </c>
      <c r="AN6">
        <f t="shared" si="13"/>
        <v>32</v>
      </c>
      <c r="AO6" s="7" t="str">
        <f>VLOOKUP($AN6,KeyValues!$J$2:$K$1401,2)</f>
        <v>Gold Ribbon</v>
      </c>
      <c r="AQ6" s="9" t="s">
        <v>5013</v>
      </c>
      <c r="AR6">
        <f t="shared" si="14"/>
        <v>819</v>
      </c>
      <c r="AS6" s="11">
        <f t="shared" si="39"/>
        <v>0.2001953125</v>
      </c>
      <c r="AT6">
        <f t="shared" si="15"/>
        <v>303</v>
      </c>
      <c r="AU6" s="7" t="str">
        <f>VLOOKUP($AT6,KeyValues!$J$2:$K$1401,2)</f>
        <v>Rainy Orb</v>
      </c>
      <c r="AW6" s="9" t="s">
        <v>5018</v>
      </c>
      <c r="AX6">
        <f t="shared" si="16"/>
        <v>66</v>
      </c>
      <c r="AY6" s="11">
        <f t="shared" si="40"/>
        <v>1.66015625E-2</v>
      </c>
      <c r="AZ6">
        <f t="shared" si="17"/>
        <v>23</v>
      </c>
      <c r="BA6" s="7" t="str">
        <f>VLOOKUP($AZ6,KeyValues!$J$2:$K$1401,2)</f>
        <v>Joy Ribbon</v>
      </c>
      <c r="BC6" t="s">
        <v>4751</v>
      </c>
      <c r="BD6">
        <f t="shared" si="18"/>
        <v>50</v>
      </c>
      <c r="BE6" s="11">
        <f t="shared" si="41"/>
        <v>1.26953125E-2</v>
      </c>
      <c r="BF6">
        <f t="shared" si="19"/>
        <v>53</v>
      </c>
      <c r="BG6" s="7" t="str">
        <f>VLOOKUP($BF6,KeyValues!$J$2:$K$1401,2)</f>
        <v>Friend Bow</v>
      </c>
      <c r="BI6" t="s">
        <v>5080</v>
      </c>
      <c r="BJ6">
        <f t="shared" si="20"/>
        <v>819</v>
      </c>
      <c r="BK6" s="11">
        <f t="shared" si="42"/>
        <v>0.2001953125</v>
      </c>
      <c r="BL6">
        <f t="shared" si="21"/>
        <v>323</v>
      </c>
      <c r="BM6" s="7" t="str">
        <f>VLOOKUP($BL6,KeyValues!$J$2:$K$1401,2)</f>
        <v>Cleanse Orb</v>
      </c>
      <c r="BO6" t="s">
        <v>5085</v>
      </c>
      <c r="BP6">
        <f t="shared" si="22"/>
        <v>57</v>
      </c>
      <c r="BQ6" s="11">
        <f t="shared" si="43"/>
        <v>1.3671875E-2</v>
      </c>
      <c r="BR6">
        <f t="shared" si="23"/>
        <v>189</v>
      </c>
      <c r="BS6" s="7" t="str">
        <f>VLOOKUP($BR6,KeyValues!$J$2:$K$1401,2)</f>
        <v>Dragon Claw</v>
      </c>
      <c r="BU6" t="s">
        <v>5156</v>
      </c>
      <c r="BV6">
        <f t="shared" si="24"/>
        <v>75</v>
      </c>
      <c r="BW6" s="11">
        <f t="shared" si="44"/>
        <v>1.85546875E-2</v>
      </c>
      <c r="BX6">
        <f t="shared" si="25"/>
        <v>71</v>
      </c>
      <c r="BY6" s="7" t="str">
        <f>VLOOKUP($BX6,KeyValues!$J$2:$K$1401,2)</f>
        <v>Sitrus Berry</v>
      </c>
      <c r="CA6" t="s">
        <v>5210</v>
      </c>
      <c r="CB6">
        <f t="shared" si="26"/>
        <v>819</v>
      </c>
      <c r="CC6" s="11">
        <f t="shared" si="45"/>
        <v>0.2001953125</v>
      </c>
      <c r="CD6">
        <f t="shared" si="27"/>
        <v>171</v>
      </c>
      <c r="CE6" s="7" t="str">
        <f>VLOOKUP($CD6,KeyValues!$J$2:$K$1401,2)</f>
        <v>Gold Ticket</v>
      </c>
      <c r="CG6" t="s">
        <v>5214</v>
      </c>
      <c r="CH6">
        <f t="shared" si="28"/>
        <v>221</v>
      </c>
      <c r="CI6" s="11">
        <f t="shared" si="46"/>
        <v>5.37109375E-2</v>
      </c>
      <c r="CJ6">
        <f t="shared" si="29"/>
        <v>44</v>
      </c>
      <c r="CK6" s="7" t="str">
        <f>VLOOKUP($CJ6,KeyValues!$J$2:$K$1401,2)</f>
        <v>Dodge Scarf</v>
      </c>
      <c r="CM6" t="s">
        <v>5234</v>
      </c>
      <c r="CN6">
        <f t="shared" si="30"/>
        <v>255</v>
      </c>
      <c r="CO6" s="11">
        <f t="shared" si="47"/>
        <v>6.25E-2</v>
      </c>
      <c r="CP6">
        <f t="shared" si="31"/>
        <v>66</v>
      </c>
      <c r="CQ6" s="7" t="str">
        <f>VLOOKUP($CP6,KeyValues!$J$2:$K$1401,2)</f>
        <v>Miracle Chest</v>
      </c>
    </row>
    <row r="7" spans="1:95" x14ac:dyDescent="0.25">
      <c r="A7" t="s">
        <v>4953</v>
      </c>
      <c r="B7">
        <f t="shared" si="0"/>
        <v>426</v>
      </c>
      <c r="C7" s="11">
        <f t="shared" si="32"/>
        <v>8.30078125E-2</v>
      </c>
      <c r="D7">
        <f t="shared" si="1"/>
        <v>89</v>
      </c>
      <c r="E7" s="7" t="str">
        <f>VLOOKUP($D7,KeyValues!$J$2:$K$1401,2)</f>
        <v>Joy Seed</v>
      </c>
      <c r="G7" t="s">
        <v>4837</v>
      </c>
      <c r="H7">
        <f t="shared" si="2"/>
        <v>319</v>
      </c>
      <c r="I7" s="12">
        <f t="shared" si="33"/>
        <v>6.25E-2</v>
      </c>
      <c r="J7">
        <f t="shared" si="3"/>
        <v>312</v>
      </c>
      <c r="K7" s="7" t="str">
        <f>VLOOKUP($J7,KeyValues!$J$2:$K$1401,2)</f>
        <v>Switcher Orb</v>
      </c>
      <c r="M7" s="9" t="s">
        <v>4854</v>
      </c>
      <c r="N7">
        <f t="shared" si="4"/>
        <v>51</v>
      </c>
      <c r="O7" s="11">
        <f t="shared" si="34"/>
        <v>1.07421875E-2</v>
      </c>
      <c r="P7">
        <f t="shared" si="5"/>
        <v>188</v>
      </c>
      <c r="Q7" s="7" t="str">
        <f>VLOOKUP($P7,KeyValues!$J$2:$K$1401,2)</f>
        <v>Focus Punch</v>
      </c>
      <c r="S7" s="9" t="s">
        <v>4965</v>
      </c>
      <c r="T7">
        <f t="shared" si="6"/>
        <v>853</v>
      </c>
      <c r="U7" s="11">
        <f t="shared" si="35"/>
        <v>0.1669921875</v>
      </c>
      <c r="V7">
        <f t="shared" si="7"/>
        <v>110</v>
      </c>
      <c r="W7" s="7" t="str">
        <f>VLOOKUP($V7,KeyValues!$J$2:$K$1401,2)</f>
        <v>Big Apple</v>
      </c>
      <c r="AE7" s="9" t="s">
        <v>4977</v>
      </c>
      <c r="AF7">
        <f t="shared" si="10"/>
        <v>632</v>
      </c>
      <c r="AG7" s="11">
        <f t="shared" si="37"/>
        <v>0.1240234375</v>
      </c>
      <c r="AH7">
        <f t="shared" si="11"/>
        <v>72</v>
      </c>
      <c r="AI7" s="7" t="str">
        <f>VLOOKUP($AH7,KeyValues!$J$2:$K$1401,2)</f>
        <v>Eyedrop Seed</v>
      </c>
      <c r="AK7" s="9" t="s">
        <v>4987</v>
      </c>
      <c r="AL7">
        <f t="shared" si="12"/>
        <v>170</v>
      </c>
      <c r="AM7" s="11">
        <f t="shared" si="38"/>
        <v>2.05078125E-2</v>
      </c>
      <c r="AN7">
        <f t="shared" si="13"/>
        <v>71</v>
      </c>
      <c r="AO7" s="7" t="str">
        <f>VLOOKUP($AN7,KeyValues!$J$2:$K$1401,2)</f>
        <v>Sitrus Berry</v>
      </c>
      <c r="AQ7" s="9" t="s">
        <v>5014</v>
      </c>
      <c r="AR7">
        <f t="shared" si="14"/>
        <v>1024</v>
      </c>
      <c r="AS7" s="11">
        <f t="shared" si="39"/>
        <v>0.2001953125</v>
      </c>
      <c r="AT7">
        <f t="shared" si="15"/>
        <v>330</v>
      </c>
      <c r="AU7" s="7" t="str">
        <f>VLOOKUP($AT7,KeyValues!$J$2:$K$1401,2)</f>
        <v>Escape Orb</v>
      </c>
      <c r="AW7" s="9" t="s">
        <v>5019</v>
      </c>
      <c r="AX7">
        <f t="shared" si="16"/>
        <v>82</v>
      </c>
      <c r="AY7" s="11">
        <f t="shared" si="40"/>
        <v>1.5625E-2</v>
      </c>
      <c r="AZ7">
        <f t="shared" si="17"/>
        <v>32</v>
      </c>
      <c r="BA7" s="7" t="str">
        <f>VLOOKUP($AZ7,KeyValues!$J$2:$K$1401,2)</f>
        <v>Gold Ribbon</v>
      </c>
      <c r="BC7" t="s">
        <v>4752</v>
      </c>
      <c r="BD7">
        <f t="shared" si="18"/>
        <v>56</v>
      </c>
      <c r="BE7" s="11">
        <f t="shared" si="41"/>
        <v>5.859375E-3</v>
      </c>
      <c r="BF7">
        <f t="shared" si="19"/>
        <v>71</v>
      </c>
      <c r="BG7" s="7" t="str">
        <f>VLOOKUP($BF7,KeyValues!$J$2:$K$1401,2)</f>
        <v>Sitrus Berry</v>
      </c>
      <c r="BI7" t="s">
        <v>5014</v>
      </c>
      <c r="BJ7">
        <f t="shared" si="20"/>
        <v>1024</v>
      </c>
      <c r="BK7" s="11">
        <f t="shared" si="42"/>
        <v>0.2001953125</v>
      </c>
      <c r="BL7">
        <f t="shared" si="21"/>
        <v>330</v>
      </c>
      <c r="BM7" s="7" t="str">
        <f>VLOOKUP($BL7,KeyValues!$J$2:$K$1401,2)</f>
        <v>Escape Orb</v>
      </c>
      <c r="BO7" t="s">
        <v>5086</v>
      </c>
      <c r="BP7">
        <f t="shared" si="22"/>
        <v>72</v>
      </c>
      <c r="BQ7" s="11">
        <f t="shared" si="43"/>
        <v>1.46484375E-2</v>
      </c>
      <c r="BR7">
        <f t="shared" si="23"/>
        <v>190</v>
      </c>
      <c r="BS7" s="7" t="str">
        <f>VLOOKUP($BR7,KeyValues!$J$2:$K$1401,2)</f>
        <v>Water Pulse</v>
      </c>
      <c r="BU7" t="s">
        <v>5157</v>
      </c>
      <c r="BV7">
        <f t="shared" si="24"/>
        <v>94</v>
      </c>
      <c r="BW7" s="11">
        <f t="shared" si="44"/>
        <v>1.85546875E-2</v>
      </c>
      <c r="BX7">
        <f t="shared" si="25"/>
        <v>77</v>
      </c>
      <c r="BY7" s="7" t="str">
        <f>VLOOKUP($BX7,KeyValues!$J$2:$K$1401,2)</f>
        <v>Life Seed</v>
      </c>
      <c r="CA7" t="s">
        <v>5014</v>
      </c>
      <c r="CB7">
        <f t="shared" si="26"/>
        <v>1024</v>
      </c>
      <c r="CC7" s="11">
        <f t="shared" si="45"/>
        <v>0.2001953125</v>
      </c>
      <c r="CD7">
        <f t="shared" si="27"/>
        <v>330</v>
      </c>
      <c r="CE7" s="7" t="str">
        <f>VLOOKUP($CD7,KeyValues!$J$2:$K$1401,2)</f>
        <v>Escape Orb</v>
      </c>
      <c r="CG7" t="s">
        <v>5215</v>
      </c>
      <c r="CH7">
        <f t="shared" si="28"/>
        <v>276</v>
      </c>
      <c r="CI7" s="11">
        <f t="shared" si="46"/>
        <v>5.37109375E-2</v>
      </c>
      <c r="CJ7">
        <f t="shared" si="29"/>
        <v>53</v>
      </c>
      <c r="CK7" s="7" t="str">
        <f>VLOOKUP($CJ7,KeyValues!$J$2:$K$1401,2)</f>
        <v>Friend Bow</v>
      </c>
      <c r="CM7" t="s">
        <v>5235</v>
      </c>
      <c r="CN7">
        <f t="shared" si="30"/>
        <v>319</v>
      </c>
      <c r="CO7" s="11">
        <f t="shared" si="47"/>
        <v>6.25E-2</v>
      </c>
      <c r="CP7">
        <f t="shared" si="31"/>
        <v>68</v>
      </c>
      <c r="CQ7" s="7" t="str">
        <f>VLOOKUP($CP7,KeyValues!$J$2:$K$1401,2)</f>
        <v>IQ Booster</v>
      </c>
    </row>
    <row r="8" spans="1:95" x14ac:dyDescent="0.25">
      <c r="A8" t="s">
        <v>4954</v>
      </c>
      <c r="B8">
        <f t="shared" si="0"/>
        <v>511</v>
      </c>
      <c r="C8" s="11">
        <f t="shared" si="32"/>
        <v>8.30078125E-2</v>
      </c>
      <c r="D8">
        <f t="shared" si="1"/>
        <v>100</v>
      </c>
      <c r="E8" s="7" t="str">
        <f>VLOOKUP($D8,KeyValues!$J$2:$K$1401,2)</f>
        <v>Protein</v>
      </c>
      <c r="G8" t="s">
        <v>4838</v>
      </c>
      <c r="H8">
        <f t="shared" si="2"/>
        <v>383</v>
      </c>
      <c r="I8" s="12">
        <f t="shared" si="33"/>
        <v>6.25E-2</v>
      </c>
      <c r="J8">
        <f t="shared" si="3"/>
        <v>313</v>
      </c>
      <c r="K8" s="7" t="str">
        <f>VLOOKUP($J8,KeyValues!$J$2:$K$1401,2)</f>
        <v>Blowback Orb</v>
      </c>
      <c r="M8" s="9" t="s">
        <v>4855</v>
      </c>
      <c r="N8">
        <f t="shared" si="4"/>
        <v>61</v>
      </c>
      <c r="O8" s="11">
        <f t="shared" si="34"/>
        <v>9.765625E-3</v>
      </c>
      <c r="P8">
        <f t="shared" si="5"/>
        <v>189</v>
      </c>
      <c r="Q8" s="7" t="str">
        <f>VLOOKUP($P8,KeyValues!$J$2:$K$1401,2)</f>
        <v>Dragon Claw</v>
      </c>
      <c r="S8" s="9" t="s">
        <v>4966</v>
      </c>
      <c r="T8">
        <f t="shared" si="6"/>
        <v>1023</v>
      </c>
      <c r="U8" s="11">
        <f t="shared" si="35"/>
        <v>0.166015625</v>
      </c>
      <c r="V8">
        <f t="shared" si="7"/>
        <v>330</v>
      </c>
      <c r="W8" s="7" t="str">
        <f>VLOOKUP($V8,KeyValues!$J$2:$K$1401,2)</f>
        <v>Escape Orb</v>
      </c>
      <c r="AE8" s="9" t="s">
        <v>4978</v>
      </c>
      <c r="AF8">
        <f t="shared" si="10"/>
        <v>758</v>
      </c>
      <c r="AG8" s="11">
        <f t="shared" si="37"/>
        <v>0.123046875</v>
      </c>
      <c r="AH8">
        <f t="shared" si="11"/>
        <v>99</v>
      </c>
      <c r="AI8" s="7" t="str">
        <f>VLOOKUP($AH8,KeyValues!$J$2:$K$1401,2)</f>
        <v>Max Elixir</v>
      </c>
      <c r="AK8" s="9" t="s">
        <v>4988</v>
      </c>
      <c r="AL8">
        <f t="shared" si="12"/>
        <v>213</v>
      </c>
      <c r="AM8" s="11">
        <f t="shared" si="38"/>
        <v>4.19921875E-2</v>
      </c>
      <c r="AN8">
        <f t="shared" si="13"/>
        <v>73</v>
      </c>
      <c r="AO8" s="7" t="str">
        <f>VLOOKUP($AN8,KeyValues!$J$2:$K$1401,2)</f>
        <v>Reviver Seed</v>
      </c>
      <c r="AS8" s="11"/>
      <c r="AW8" s="9" t="s">
        <v>5020</v>
      </c>
      <c r="AX8">
        <f t="shared" si="16"/>
        <v>99</v>
      </c>
      <c r="AY8" s="11">
        <f t="shared" si="40"/>
        <v>1.66015625E-2</v>
      </c>
      <c r="AZ8">
        <f t="shared" si="17"/>
        <v>40</v>
      </c>
      <c r="BA8" s="7" t="str">
        <f>VLOOKUP($AZ8,KeyValues!$J$2:$K$1401,2)</f>
        <v>Special Band</v>
      </c>
      <c r="BC8" t="s">
        <v>4753</v>
      </c>
      <c r="BD8">
        <f t="shared" si="18"/>
        <v>69</v>
      </c>
      <c r="BE8" s="11">
        <f t="shared" si="41"/>
        <v>1.26953125E-2</v>
      </c>
      <c r="BF8">
        <f t="shared" si="19"/>
        <v>88</v>
      </c>
      <c r="BG8" s="7" t="str">
        <f>VLOOKUP($BF8,KeyValues!$J$2:$K$1401,2)</f>
        <v>Ginseng</v>
      </c>
      <c r="BO8" t="s">
        <v>5087</v>
      </c>
      <c r="BP8">
        <f t="shared" si="22"/>
        <v>86</v>
      </c>
      <c r="BQ8" s="11">
        <f t="shared" si="43"/>
        <v>1.3671875E-2</v>
      </c>
      <c r="BR8">
        <f t="shared" si="23"/>
        <v>200</v>
      </c>
      <c r="BS8" s="7" t="str">
        <f>VLOOKUP($BR8,KeyValues!$J$2:$K$1401,2)</f>
        <v>Ice Beam</v>
      </c>
      <c r="BU8" t="s">
        <v>5158</v>
      </c>
      <c r="BV8">
        <f t="shared" si="24"/>
        <v>113</v>
      </c>
      <c r="BW8" s="11">
        <f t="shared" si="44"/>
        <v>1.85546875E-2</v>
      </c>
      <c r="BX8">
        <f t="shared" si="25"/>
        <v>88</v>
      </c>
      <c r="BY8" s="7" t="str">
        <f>VLOOKUP($BX8,KeyValues!$J$2:$K$1401,2)</f>
        <v>Ginseng</v>
      </c>
      <c r="CG8" t="s">
        <v>5216</v>
      </c>
      <c r="CH8">
        <f t="shared" si="28"/>
        <v>304</v>
      </c>
      <c r="CI8" s="11">
        <f t="shared" si="46"/>
        <v>2.734375E-2</v>
      </c>
      <c r="CJ8">
        <f t="shared" si="29"/>
        <v>71</v>
      </c>
      <c r="CK8" s="7" t="str">
        <f>VLOOKUP($CJ8,KeyValues!$J$2:$K$1401,2)</f>
        <v>Sitrus Berry</v>
      </c>
      <c r="CM8" t="s">
        <v>5236</v>
      </c>
      <c r="CN8">
        <f t="shared" si="30"/>
        <v>383</v>
      </c>
      <c r="CO8" s="11">
        <f t="shared" si="47"/>
        <v>6.25E-2</v>
      </c>
      <c r="CP8">
        <f t="shared" si="31"/>
        <v>71</v>
      </c>
      <c r="CQ8" s="7" t="str">
        <f>VLOOKUP($CP8,KeyValues!$J$2:$K$1401,2)</f>
        <v>Sitrus Berry</v>
      </c>
    </row>
    <row r="9" spans="1:95" x14ac:dyDescent="0.25">
      <c r="A9" t="s">
        <v>4955</v>
      </c>
      <c r="B9">
        <f t="shared" si="0"/>
        <v>597</v>
      </c>
      <c r="C9" s="11">
        <f t="shared" si="32"/>
        <v>8.3984375E-2</v>
      </c>
      <c r="D9">
        <f t="shared" si="1"/>
        <v>101</v>
      </c>
      <c r="E9" s="7" t="str">
        <f>VLOOKUP($D9,KeyValues!$J$2:$K$1401,2)</f>
        <v>Calcium</v>
      </c>
      <c r="G9" t="s">
        <v>4839</v>
      </c>
      <c r="H9">
        <f t="shared" si="2"/>
        <v>447</v>
      </c>
      <c r="I9" s="12">
        <f t="shared" si="33"/>
        <v>6.25E-2</v>
      </c>
      <c r="J9">
        <f t="shared" si="3"/>
        <v>314</v>
      </c>
      <c r="K9" s="7" t="str">
        <f>VLOOKUP($J9,KeyValues!$J$2:$K$1401,2)</f>
        <v>Warp Orb</v>
      </c>
      <c r="M9" s="9" t="s">
        <v>4856</v>
      </c>
      <c r="N9">
        <f t="shared" si="4"/>
        <v>71</v>
      </c>
      <c r="O9" s="11">
        <f t="shared" si="34"/>
        <v>9.765625E-3</v>
      </c>
      <c r="P9">
        <f t="shared" si="5"/>
        <v>190</v>
      </c>
      <c r="Q9" s="7" t="str">
        <f>VLOOKUP($P9,KeyValues!$J$2:$K$1401,2)</f>
        <v>Water Pulse</v>
      </c>
      <c r="AE9" s="9" t="s">
        <v>4979</v>
      </c>
      <c r="AF9">
        <f t="shared" si="10"/>
        <v>771</v>
      </c>
      <c r="AG9" s="11">
        <f t="shared" si="37"/>
        <v>1.26953125E-2</v>
      </c>
      <c r="AH9">
        <f t="shared" si="11"/>
        <v>110</v>
      </c>
      <c r="AI9" s="7" t="str">
        <f>VLOOKUP($AH9,KeyValues!$J$2:$K$1401,2)</f>
        <v>Big Apple</v>
      </c>
      <c r="AK9" s="9" t="s">
        <v>4989</v>
      </c>
      <c r="AL9">
        <f t="shared" si="12"/>
        <v>256</v>
      </c>
      <c r="AM9" s="11">
        <f t="shared" si="38"/>
        <v>4.19921875E-2</v>
      </c>
      <c r="AN9">
        <f t="shared" si="13"/>
        <v>89</v>
      </c>
      <c r="AO9" s="7" t="str">
        <f>VLOOKUP($AN9,KeyValues!$J$2:$K$1401,2)</f>
        <v>Joy Seed</v>
      </c>
      <c r="AW9" s="9" t="s">
        <v>5021</v>
      </c>
      <c r="AX9">
        <f t="shared" si="16"/>
        <v>115</v>
      </c>
      <c r="AY9" s="11">
        <f t="shared" si="40"/>
        <v>1.5625E-2</v>
      </c>
      <c r="AZ9">
        <f t="shared" si="17"/>
        <v>73</v>
      </c>
      <c r="BA9" s="7" t="str">
        <f>VLOOKUP($AZ9,KeyValues!$J$2:$K$1401,2)</f>
        <v>Reviver Seed</v>
      </c>
      <c r="BC9" t="s">
        <v>4754</v>
      </c>
      <c r="BD9">
        <f t="shared" si="18"/>
        <v>81</v>
      </c>
      <c r="BE9" s="11">
        <f t="shared" si="41"/>
        <v>1.171875E-2</v>
      </c>
      <c r="BF9">
        <f t="shared" si="19"/>
        <v>89</v>
      </c>
      <c r="BG9" s="7" t="str">
        <f>VLOOKUP($BF9,KeyValues!$J$2:$K$1401,2)</f>
        <v>Joy Seed</v>
      </c>
      <c r="BO9" t="s">
        <v>5088</v>
      </c>
      <c r="BP9">
        <f t="shared" si="22"/>
        <v>100</v>
      </c>
      <c r="BQ9" s="11">
        <f t="shared" si="43"/>
        <v>1.3671875E-2</v>
      </c>
      <c r="BR9">
        <f t="shared" si="23"/>
        <v>201</v>
      </c>
      <c r="BS9" s="7" t="str">
        <f>VLOOKUP($BR9,KeyValues!$J$2:$K$1401,2)</f>
        <v>Blizzard</v>
      </c>
      <c r="BU9" t="s">
        <v>5159</v>
      </c>
      <c r="BV9">
        <f t="shared" si="24"/>
        <v>132</v>
      </c>
      <c r="BW9" s="11">
        <f t="shared" si="44"/>
        <v>1.85546875E-2</v>
      </c>
      <c r="BX9">
        <f t="shared" si="25"/>
        <v>89</v>
      </c>
      <c r="BY9" s="7" t="str">
        <f>VLOOKUP($BX9,KeyValues!$J$2:$K$1401,2)</f>
        <v>Joy Seed</v>
      </c>
      <c r="CG9" t="s">
        <v>5217</v>
      </c>
      <c r="CH9">
        <f t="shared" si="28"/>
        <v>359</v>
      </c>
      <c r="CI9" s="11">
        <f t="shared" si="46"/>
        <v>5.37109375E-2</v>
      </c>
      <c r="CJ9">
        <f t="shared" si="29"/>
        <v>97</v>
      </c>
      <c r="CK9" s="7" t="str">
        <f>VLOOKUP($CJ9,KeyValues!$J$2:$K$1401,2)</f>
        <v>Vanish Seed</v>
      </c>
      <c r="CM9" t="s">
        <v>5237</v>
      </c>
      <c r="CN9">
        <f t="shared" si="30"/>
        <v>447</v>
      </c>
      <c r="CO9" s="11">
        <f t="shared" si="47"/>
        <v>6.25E-2</v>
      </c>
      <c r="CP9">
        <f t="shared" si="31"/>
        <v>77</v>
      </c>
      <c r="CQ9" s="7" t="str">
        <f>VLOOKUP($CP9,KeyValues!$J$2:$K$1401,2)</f>
        <v>Life Seed</v>
      </c>
    </row>
    <row r="10" spans="1:95" x14ac:dyDescent="0.25">
      <c r="A10" t="s">
        <v>4956</v>
      </c>
      <c r="B10">
        <f t="shared" si="0"/>
        <v>682</v>
      </c>
      <c r="C10" s="11">
        <f t="shared" si="32"/>
        <v>8.30078125E-2</v>
      </c>
      <c r="D10">
        <f t="shared" si="1"/>
        <v>102</v>
      </c>
      <c r="E10" s="7" t="str">
        <f>VLOOKUP($D10,KeyValues!$J$2:$K$1401,2)</f>
        <v>Iron</v>
      </c>
      <c r="G10" t="s">
        <v>4840</v>
      </c>
      <c r="H10">
        <f t="shared" si="2"/>
        <v>511</v>
      </c>
      <c r="I10" s="12">
        <f t="shared" si="33"/>
        <v>6.25E-2</v>
      </c>
      <c r="J10">
        <f t="shared" si="3"/>
        <v>315</v>
      </c>
      <c r="K10" s="7" t="str">
        <f>VLOOKUP($J10,KeyValues!$J$2:$K$1401,2)</f>
        <v>Transfer Orb</v>
      </c>
      <c r="M10" s="9" t="s">
        <v>4857</v>
      </c>
      <c r="N10">
        <f t="shared" si="4"/>
        <v>81</v>
      </c>
      <c r="O10" s="11">
        <f t="shared" si="34"/>
        <v>9.765625E-3</v>
      </c>
      <c r="P10">
        <f t="shared" si="5"/>
        <v>191</v>
      </c>
      <c r="Q10" s="7" t="str">
        <f>VLOOKUP($P10,KeyValues!$J$2:$K$1401,2)</f>
        <v>Calm Mind</v>
      </c>
      <c r="AE10" s="9" t="s">
        <v>4980</v>
      </c>
      <c r="AF10">
        <f t="shared" si="10"/>
        <v>897</v>
      </c>
      <c r="AG10" s="11">
        <f t="shared" si="37"/>
        <v>0.123046875</v>
      </c>
      <c r="AH10">
        <f t="shared" si="11"/>
        <v>170</v>
      </c>
      <c r="AI10" s="7" t="str">
        <f>VLOOKUP($AH10,KeyValues!$J$2:$K$1401,2)</f>
        <v>Silver Ticket</v>
      </c>
      <c r="AK10" s="9" t="s">
        <v>4990</v>
      </c>
      <c r="AL10">
        <f t="shared" si="12"/>
        <v>298</v>
      </c>
      <c r="AM10" s="11">
        <f t="shared" si="38"/>
        <v>4.1015625E-2</v>
      </c>
      <c r="AN10">
        <f t="shared" si="13"/>
        <v>119</v>
      </c>
      <c r="AO10" s="7" t="str">
        <f>VLOOKUP($AN10,KeyValues!$J$2:$K$1401,2)</f>
        <v>White Gummi</v>
      </c>
      <c r="AW10" s="9" t="s">
        <v>5022</v>
      </c>
      <c r="AX10">
        <f t="shared" si="16"/>
        <v>132</v>
      </c>
      <c r="AY10" s="11">
        <f t="shared" si="40"/>
        <v>1.66015625E-2</v>
      </c>
      <c r="AZ10">
        <f t="shared" si="17"/>
        <v>94</v>
      </c>
      <c r="BA10" s="7" t="str">
        <f>VLOOKUP($AZ10,KeyValues!$J$2:$K$1401,2)</f>
        <v>Vile Seed</v>
      </c>
      <c r="BC10" t="s">
        <v>4755</v>
      </c>
      <c r="BD10">
        <f t="shared" si="18"/>
        <v>94</v>
      </c>
      <c r="BE10" s="11">
        <f t="shared" si="41"/>
        <v>1.26953125E-2</v>
      </c>
      <c r="BF10">
        <f t="shared" si="19"/>
        <v>100</v>
      </c>
      <c r="BG10" s="7" t="str">
        <f>VLOOKUP($BF10,KeyValues!$J$2:$K$1401,2)</f>
        <v>Protein</v>
      </c>
      <c r="BO10" t="s">
        <v>5089</v>
      </c>
      <c r="BP10">
        <f t="shared" si="22"/>
        <v>115</v>
      </c>
      <c r="BQ10" s="11">
        <f t="shared" si="43"/>
        <v>1.46484375E-2</v>
      </c>
      <c r="BR10">
        <f t="shared" si="23"/>
        <v>202</v>
      </c>
      <c r="BS10" s="7" t="str">
        <f>VLOOKUP($BR10,KeyValues!$J$2:$K$1401,2)</f>
        <v>Hyper Beam</v>
      </c>
      <c r="BU10" t="s">
        <v>5160</v>
      </c>
      <c r="BV10">
        <f t="shared" si="24"/>
        <v>151</v>
      </c>
      <c r="BW10" s="11">
        <f t="shared" si="44"/>
        <v>1.85546875E-2</v>
      </c>
      <c r="BX10">
        <f t="shared" si="25"/>
        <v>100</v>
      </c>
      <c r="BY10" s="7" t="str">
        <f>VLOOKUP($BX10,KeyValues!$J$2:$K$1401,2)</f>
        <v>Protein</v>
      </c>
      <c r="CG10" t="s">
        <v>5218</v>
      </c>
      <c r="CH10">
        <f t="shared" si="28"/>
        <v>415</v>
      </c>
      <c r="CI10" s="11">
        <f t="shared" si="46"/>
        <v>5.46875E-2</v>
      </c>
      <c r="CJ10">
        <f t="shared" si="29"/>
        <v>196</v>
      </c>
      <c r="CK10" s="7" t="str">
        <f>VLOOKUP($CJ10,KeyValues!$J$2:$K$1401,2)</f>
        <v>Bullet Seed</v>
      </c>
      <c r="CM10" t="s">
        <v>5238</v>
      </c>
      <c r="CN10">
        <f t="shared" si="30"/>
        <v>511</v>
      </c>
      <c r="CO10" s="11">
        <f t="shared" si="47"/>
        <v>6.25E-2</v>
      </c>
      <c r="CP10">
        <f t="shared" si="31"/>
        <v>88</v>
      </c>
      <c r="CQ10" s="7" t="str">
        <f>VLOOKUP($CP10,KeyValues!$J$2:$K$1401,2)</f>
        <v>Ginseng</v>
      </c>
    </row>
    <row r="11" spans="1:95" x14ac:dyDescent="0.25">
      <c r="A11" t="s">
        <v>4957</v>
      </c>
      <c r="B11">
        <f t="shared" si="0"/>
        <v>767</v>
      </c>
      <c r="C11" s="11">
        <f t="shared" si="32"/>
        <v>8.30078125E-2</v>
      </c>
      <c r="D11">
        <f t="shared" si="1"/>
        <v>108</v>
      </c>
      <c r="E11" s="7" t="str">
        <f>VLOOKUP($D11,KeyValues!$J$2:$K$1401,2)</f>
        <v>Zinc</v>
      </c>
      <c r="G11" t="s">
        <v>4841</v>
      </c>
      <c r="H11">
        <f t="shared" si="2"/>
        <v>575</v>
      </c>
      <c r="I11" s="12">
        <f t="shared" si="33"/>
        <v>6.25E-2</v>
      </c>
      <c r="J11">
        <f t="shared" si="3"/>
        <v>318</v>
      </c>
      <c r="K11" s="7" t="str">
        <f>VLOOKUP($J11,KeyValues!$J$2:$K$1401,2)</f>
        <v>Luminous Orb</v>
      </c>
      <c r="M11" s="9" t="s">
        <v>4858</v>
      </c>
      <c r="N11">
        <f t="shared" si="4"/>
        <v>92</v>
      </c>
      <c r="O11" s="11">
        <f t="shared" si="34"/>
        <v>1.07421875E-2</v>
      </c>
      <c r="P11">
        <f t="shared" si="5"/>
        <v>192</v>
      </c>
      <c r="Q11" s="7" t="str">
        <f>VLOOKUP($P11,KeyValues!$J$2:$K$1401,2)</f>
        <v>Roar</v>
      </c>
      <c r="AE11" s="9" t="s">
        <v>4981</v>
      </c>
      <c r="AF11">
        <f t="shared" si="10"/>
        <v>1023</v>
      </c>
      <c r="AG11" s="11">
        <f t="shared" si="37"/>
        <v>0.123046875</v>
      </c>
      <c r="AH11">
        <f t="shared" si="11"/>
        <v>323</v>
      </c>
      <c r="AI11" s="7" t="str">
        <f>VLOOKUP($AH11,KeyValues!$J$2:$K$1401,2)</f>
        <v>Cleanse Orb</v>
      </c>
      <c r="AK11" s="9" t="s">
        <v>4991</v>
      </c>
      <c r="AL11">
        <f t="shared" si="12"/>
        <v>341</v>
      </c>
      <c r="AM11" s="11">
        <f t="shared" si="38"/>
        <v>4.19921875E-2</v>
      </c>
      <c r="AN11">
        <f t="shared" si="13"/>
        <v>120</v>
      </c>
      <c r="AO11" s="7" t="str">
        <f>VLOOKUP($AN11,KeyValues!$J$2:$K$1401,2)</f>
        <v>Red Gummi</v>
      </c>
      <c r="AW11" s="9" t="s">
        <v>5023</v>
      </c>
      <c r="AX11">
        <f t="shared" si="16"/>
        <v>148</v>
      </c>
      <c r="AY11" s="11">
        <f t="shared" si="40"/>
        <v>1.5625E-2</v>
      </c>
      <c r="AZ11">
        <f t="shared" si="17"/>
        <v>95</v>
      </c>
      <c r="BA11" s="7" t="str">
        <f>VLOOKUP($AZ11,KeyValues!$J$2:$K$1401,2)</f>
        <v>Pure Seed</v>
      </c>
      <c r="BC11" t="s">
        <v>4756</v>
      </c>
      <c r="BD11">
        <f t="shared" si="18"/>
        <v>106</v>
      </c>
      <c r="BE11" s="11">
        <f t="shared" si="41"/>
        <v>1.171875E-2</v>
      </c>
      <c r="BF11">
        <f t="shared" si="19"/>
        <v>101</v>
      </c>
      <c r="BG11" s="7" t="str">
        <f>VLOOKUP($BF11,KeyValues!$J$2:$K$1401,2)</f>
        <v>Calcium</v>
      </c>
      <c r="BO11" t="s">
        <v>5090</v>
      </c>
      <c r="BP11">
        <f t="shared" si="22"/>
        <v>129</v>
      </c>
      <c r="BQ11" s="11">
        <f t="shared" si="43"/>
        <v>1.3671875E-2</v>
      </c>
      <c r="BR11">
        <f t="shared" si="23"/>
        <v>203</v>
      </c>
      <c r="BS11" s="7" t="str">
        <f>VLOOKUP($BR11,KeyValues!$J$2:$K$1401,2)</f>
        <v>Light Screen</v>
      </c>
      <c r="BU11" t="s">
        <v>5161</v>
      </c>
      <c r="BV11">
        <f t="shared" si="24"/>
        <v>170</v>
      </c>
      <c r="BW11" s="11">
        <f t="shared" si="44"/>
        <v>1.85546875E-2</v>
      </c>
      <c r="BX11">
        <f t="shared" si="25"/>
        <v>101</v>
      </c>
      <c r="BY11" s="7" t="str">
        <f>VLOOKUP($BX11,KeyValues!$J$2:$K$1401,2)</f>
        <v>Calcium</v>
      </c>
      <c r="CG11" t="s">
        <v>5219</v>
      </c>
      <c r="CH11">
        <f t="shared" si="28"/>
        <v>470</v>
      </c>
      <c r="CI11" s="11">
        <f t="shared" si="46"/>
        <v>5.37109375E-2</v>
      </c>
      <c r="CJ11">
        <f t="shared" si="29"/>
        <v>213</v>
      </c>
      <c r="CK11" s="7" t="str">
        <f>VLOOKUP($CJ11,KeyValues!$J$2:$K$1401,2)</f>
        <v>Earthquake</v>
      </c>
      <c r="CM11" t="s">
        <v>5239</v>
      </c>
      <c r="CN11">
        <f t="shared" si="30"/>
        <v>575</v>
      </c>
      <c r="CO11" s="11">
        <f t="shared" si="47"/>
        <v>6.25E-2</v>
      </c>
      <c r="CP11">
        <f t="shared" si="31"/>
        <v>89</v>
      </c>
      <c r="CQ11" s="7" t="str">
        <f>VLOOKUP($CP11,KeyValues!$J$2:$K$1401,2)</f>
        <v>Joy Seed</v>
      </c>
    </row>
    <row r="12" spans="1:95" x14ac:dyDescent="0.25">
      <c r="A12" t="s">
        <v>4958</v>
      </c>
      <c r="B12">
        <f t="shared" si="0"/>
        <v>853</v>
      </c>
      <c r="C12" s="11">
        <f t="shared" si="32"/>
        <v>8.3984375E-2</v>
      </c>
      <c r="D12">
        <f t="shared" si="1"/>
        <v>171</v>
      </c>
      <c r="E12" s="7" t="str">
        <f>VLOOKUP($D12,KeyValues!$J$2:$K$1401,2)</f>
        <v>Gold Ticket</v>
      </c>
      <c r="G12" t="s">
        <v>4842</v>
      </c>
      <c r="H12">
        <f t="shared" si="2"/>
        <v>639</v>
      </c>
      <c r="I12" s="12">
        <f t="shared" si="33"/>
        <v>6.25E-2</v>
      </c>
      <c r="J12">
        <f t="shared" si="3"/>
        <v>319</v>
      </c>
      <c r="K12" s="7" t="str">
        <f>VLOOKUP($J12,KeyValues!$J$2:$K$1401,2)</f>
        <v>Petrify Orb</v>
      </c>
      <c r="M12" s="9" t="s">
        <v>4859</v>
      </c>
      <c r="N12">
        <f t="shared" si="4"/>
        <v>102</v>
      </c>
      <c r="O12" s="11">
        <f t="shared" si="34"/>
        <v>9.765625E-3</v>
      </c>
      <c r="P12">
        <f t="shared" si="5"/>
        <v>193</v>
      </c>
      <c r="Q12" s="7" t="str">
        <f>VLOOKUP($P12,KeyValues!$J$2:$K$1401,2)</f>
        <v>Toxic</v>
      </c>
      <c r="AG12" s="11"/>
      <c r="AK12" s="9" t="s">
        <v>4992</v>
      </c>
      <c r="AL12">
        <f t="shared" si="12"/>
        <v>384</v>
      </c>
      <c r="AM12" s="11">
        <f t="shared" si="38"/>
        <v>4.19921875E-2</v>
      </c>
      <c r="AN12">
        <f t="shared" si="13"/>
        <v>121</v>
      </c>
      <c r="AO12" s="7" t="str">
        <f>VLOOKUP($AN12,KeyValues!$J$2:$K$1401,2)</f>
        <v>Blue Gummi</v>
      </c>
      <c r="AW12" s="9" t="s">
        <v>5024</v>
      </c>
      <c r="AX12">
        <f t="shared" si="16"/>
        <v>165</v>
      </c>
      <c r="AY12" s="11">
        <f t="shared" si="40"/>
        <v>1.66015625E-2</v>
      </c>
      <c r="AZ12">
        <f t="shared" si="17"/>
        <v>96</v>
      </c>
      <c r="BA12" s="7" t="str">
        <f>VLOOKUP($AZ12,KeyValues!$J$2:$K$1401,2)</f>
        <v>Violent Seed</v>
      </c>
      <c r="BC12" t="s">
        <v>4757</v>
      </c>
      <c r="BD12">
        <f t="shared" si="18"/>
        <v>119</v>
      </c>
      <c r="BE12" s="11">
        <f t="shared" si="41"/>
        <v>1.26953125E-2</v>
      </c>
      <c r="BF12">
        <f t="shared" si="19"/>
        <v>102</v>
      </c>
      <c r="BG12" s="7" t="str">
        <f>VLOOKUP($BF12,KeyValues!$J$2:$K$1401,2)</f>
        <v>Iron</v>
      </c>
      <c r="BO12" t="s">
        <v>5091</v>
      </c>
      <c r="BP12">
        <f t="shared" si="22"/>
        <v>144</v>
      </c>
      <c r="BQ12" s="11">
        <f t="shared" si="43"/>
        <v>1.46484375E-2</v>
      </c>
      <c r="BR12">
        <f t="shared" si="23"/>
        <v>206</v>
      </c>
      <c r="BS12" s="7" t="str">
        <f>VLOOKUP($BR12,KeyValues!$J$2:$K$1401,2)</f>
        <v>Giga Drain</v>
      </c>
      <c r="BU12" t="s">
        <v>5162</v>
      </c>
      <c r="BV12">
        <f t="shared" si="24"/>
        <v>189</v>
      </c>
      <c r="BW12" s="11">
        <f t="shared" si="44"/>
        <v>1.85546875E-2</v>
      </c>
      <c r="BX12">
        <f t="shared" si="25"/>
        <v>102</v>
      </c>
      <c r="BY12" s="7" t="str">
        <f>VLOOKUP($BX12,KeyValues!$J$2:$K$1401,2)</f>
        <v>Iron</v>
      </c>
      <c r="CG12" t="s">
        <v>5220</v>
      </c>
      <c r="CH12">
        <f t="shared" si="28"/>
        <v>525</v>
      </c>
      <c r="CI12" s="11">
        <f t="shared" si="46"/>
        <v>5.37109375E-2</v>
      </c>
      <c r="CJ12">
        <f t="shared" si="29"/>
        <v>222</v>
      </c>
      <c r="CK12" s="7" t="str">
        <f>VLOOKUP($CJ12,KeyValues!$J$2:$K$1401,2)</f>
        <v>Flamethrower</v>
      </c>
      <c r="CM12" t="s">
        <v>5240</v>
      </c>
      <c r="CN12">
        <f t="shared" si="30"/>
        <v>639</v>
      </c>
      <c r="CO12" s="11">
        <f t="shared" si="47"/>
        <v>6.25E-2</v>
      </c>
      <c r="CP12">
        <f t="shared" si="31"/>
        <v>100</v>
      </c>
      <c r="CQ12" s="7" t="str">
        <f>VLOOKUP($CP12,KeyValues!$J$2:$K$1401,2)</f>
        <v>Protein</v>
      </c>
    </row>
    <row r="13" spans="1:95" x14ac:dyDescent="0.25">
      <c r="A13" t="s">
        <v>4959</v>
      </c>
      <c r="B13">
        <f t="shared" si="0"/>
        <v>938</v>
      </c>
      <c r="C13" s="11">
        <f t="shared" si="32"/>
        <v>8.30078125E-2</v>
      </c>
      <c r="D13">
        <f t="shared" si="1"/>
        <v>172</v>
      </c>
      <c r="E13" s="7" t="str">
        <f>VLOOKUP($D13,KeyValues!$J$2:$K$1401,2)</f>
        <v>Prism Ticket</v>
      </c>
      <c r="G13" t="s">
        <v>4843</v>
      </c>
      <c r="H13">
        <f t="shared" si="2"/>
        <v>703</v>
      </c>
      <c r="I13" s="12">
        <f t="shared" si="33"/>
        <v>6.25E-2</v>
      </c>
      <c r="J13">
        <f t="shared" si="3"/>
        <v>322</v>
      </c>
      <c r="K13" s="7" t="str">
        <f>VLOOKUP($J13,KeyValues!$J$2:$K$1401,2)</f>
        <v>Trawl Orb</v>
      </c>
      <c r="M13" s="9" t="s">
        <v>4860</v>
      </c>
      <c r="N13">
        <f t="shared" si="4"/>
        <v>112</v>
      </c>
      <c r="O13" s="11">
        <f t="shared" si="34"/>
        <v>9.765625E-3</v>
      </c>
      <c r="P13">
        <f t="shared" si="5"/>
        <v>195</v>
      </c>
      <c r="Q13" s="7" t="str">
        <f>VLOOKUP($P13,KeyValues!$J$2:$K$1401,2)</f>
        <v>Bulk Up</v>
      </c>
      <c r="AK13" s="9" t="s">
        <v>4993</v>
      </c>
      <c r="AL13">
        <f t="shared" si="12"/>
        <v>426</v>
      </c>
      <c r="AM13" s="11">
        <f t="shared" si="38"/>
        <v>4.1015625E-2</v>
      </c>
      <c r="AN13">
        <f t="shared" si="13"/>
        <v>122</v>
      </c>
      <c r="AO13" s="7" t="str">
        <f>VLOOKUP($AN13,KeyValues!$J$2:$K$1401,2)</f>
        <v>Grass Gummi</v>
      </c>
      <c r="AW13" s="9" t="s">
        <v>5025</v>
      </c>
      <c r="AX13">
        <f t="shared" si="16"/>
        <v>181</v>
      </c>
      <c r="AY13" s="11">
        <f t="shared" si="40"/>
        <v>1.5625E-2</v>
      </c>
      <c r="AZ13">
        <f t="shared" si="17"/>
        <v>112</v>
      </c>
      <c r="BA13" s="7" t="str">
        <f>VLOOKUP($AZ13,KeyValues!$J$2:$K$1401,2)</f>
        <v>Huge Apple</v>
      </c>
      <c r="BC13" t="s">
        <v>4758</v>
      </c>
      <c r="BD13">
        <f t="shared" si="18"/>
        <v>131</v>
      </c>
      <c r="BE13" s="11">
        <f t="shared" si="41"/>
        <v>1.171875E-2</v>
      </c>
      <c r="BF13">
        <f t="shared" si="19"/>
        <v>103</v>
      </c>
      <c r="BG13" s="7" t="str">
        <f>VLOOKUP($BF13,KeyValues!$J$2:$K$1401,2)</f>
        <v>Nectar</v>
      </c>
      <c r="BO13" t="s">
        <v>5092</v>
      </c>
      <c r="BP13">
        <f t="shared" si="22"/>
        <v>158</v>
      </c>
      <c r="BQ13" s="11">
        <f t="shared" si="43"/>
        <v>1.3671875E-2</v>
      </c>
      <c r="BR13">
        <f t="shared" si="23"/>
        <v>207</v>
      </c>
      <c r="BS13" s="7" t="str">
        <f>VLOOKUP($BR13,KeyValues!$J$2:$K$1401,2)</f>
        <v>Safeguard</v>
      </c>
      <c r="BU13" t="s">
        <v>5163</v>
      </c>
      <c r="BV13">
        <f t="shared" si="24"/>
        <v>208</v>
      </c>
      <c r="BW13" s="11">
        <f t="shared" si="44"/>
        <v>1.85546875E-2</v>
      </c>
      <c r="BX13">
        <f t="shared" si="25"/>
        <v>103</v>
      </c>
      <c r="BY13" s="7" t="str">
        <f>VLOOKUP($BX13,KeyValues!$J$2:$K$1401,2)</f>
        <v>Nectar</v>
      </c>
      <c r="CG13" t="s">
        <v>5221</v>
      </c>
      <c r="CH13">
        <f t="shared" si="28"/>
        <v>581</v>
      </c>
      <c r="CI13" s="11">
        <f t="shared" si="46"/>
        <v>5.46875E-2</v>
      </c>
      <c r="CJ13">
        <f t="shared" si="29"/>
        <v>249</v>
      </c>
      <c r="CK13" s="7" t="str">
        <f>VLOOKUP($CJ13,KeyValues!$J$2:$K$1401,2)</f>
        <v>Silver Wind</v>
      </c>
      <c r="CM13" t="s">
        <v>5241</v>
      </c>
      <c r="CN13">
        <f t="shared" si="30"/>
        <v>703</v>
      </c>
      <c r="CO13" s="11">
        <f t="shared" si="47"/>
        <v>6.25E-2</v>
      </c>
      <c r="CP13">
        <f t="shared" si="31"/>
        <v>101</v>
      </c>
      <c r="CQ13" s="7" t="str">
        <f>VLOOKUP($CP13,KeyValues!$J$2:$K$1401,2)</f>
        <v>Calcium</v>
      </c>
    </row>
    <row r="14" spans="1:95" x14ac:dyDescent="0.25">
      <c r="A14" t="s">
        <v>4960</v>
      </c>
      <c r="B14">
        <f t="shared" si="0"/>
        <v>1023</v>
      </c>
      <c r="C14" s="11">
        <f t="shared" si="32"/>
        <v>8.30078125E-2</v>
      </c>
      <c r="D14">
        <f t="shared" si="1"/>
        <v>362</v>
      </c>
      <c r="E14" s="7" t="str">
        <f>VLOOKUP($D14,KeyValues!$J$2:$K$1401,2)</f>
        <v>Link Box</v>
      </c>
      <c r="G14" t="s">
        <v>4844</v>
      </c>
      <c r="H14">
        <f t="shared" si="2"/>
        <v>767</v>
      </c>
      <c r="I14" s="12">
        <f t="shared" si="33"/>
        <v>6.25E-2</v>
      </c>
      <c r="J14">
        <f t="shared" si="3"/>
        <v>331</v>
      </c>
      <c r="K14" s="7" t="str">
        <f>VLOOKUP($J14,KeyValues!$J$2:$K$1401,2)</f>
        <v>Scanner Orb</v>
      </c>
      <c r="M14" s="9" t="s">
        <v>4861</v>
      </c>
      <c r="N14">
        <f t="shared" si="4"/>
        <v>122</v>
      </c>
      <c r="O14" s="11">
        <f t="shared" si="34"/>
        <v>9.765625E-3</v>
      </c>
      <c r="P14">
        <f t="shared" si="5"/>
        <v>196</v>
      </c>
      <c r="Q14" s="7" t="str">
        <f>VLOOKUP($P14,KeyValues!$J$2:$K$1401,2)</f>
        <v>Bullet Seed</v>
      </c>
      <c r="AK14" s="9" t="s">
        <v>4994</v>
      </c>
      <c r="AL14">
        <f t="shared" si="12"/>
        <v>469</v>
      </c>
      <c r="AM14" s="11">
        <f t="shared" si="38"/>
        <v>4.19921875E-2</v>
      </c>
      <c r="AN14">
        <f t="shared" si="13"/>
        <v>123</v>
      </c>
      <c r="AO14" s="7" t="str">
        <f>VLOOKUP($AN14,KeyValues!$J$2:$K$1401,2)</f>
        <v>Yellow Gummi</v>
      </c>
      <c r="AW14" s="9" t="s">
        <v>5026</v>
      </c>
      <c r="AX14">
        <f t="shared" si="16"/>
        <v>198</v>
      </c>
      <c r="AY14" s="11">
        <f t="shared" si="40"/>
        <v>1.66015625E-2</v>
      </c>
      <c r="AZ14">
        <f t="shared" si="17"/>
        <v>188</v>
      </c>
      <c r="BA14" s="7" t="str">
        <f>VLOOKUP($AZ14,KeyValues!$J$2:$K$1401,2)</f>
        <v>Focus Punch</v>
      </c>
      <c r="BC14" t="s">
        <v>4759</v>
      </c>
      <c r="BD14">
        <f t="shared" si="18"/>
        <v>144</v>
      </c>
      <c r="BE14" s="11">
        <f t="shared" si="41"/>
        <v>1.26953125E-2</v>
      </c>
      <c r="BF14">
        <f t="shared" si="19"/>
        <v>108</v>
      </c>
      <c r="BG14" s="7" t="str">
        <f>VLOOKUP($BF14,KeyValues!$J$2:$K$1401,2)</f>
        <v>Zinc</v>
      </c>
      <c r="BO14" t="s">
        <v>5093</v>
      </c>
      <c r="BP14">
        <f t="shared" si="22"/>
        <v>173</v>
      </c>
      <c r="BQ14" s="11">
        <f t="shared" si="43"/>
        <v>1.46484375E-2</v>
      </c>
      <c r="BR14">
        <f t="shared" si="23"/>
        <v>208</v>
      </c>
      <c r="BS14" s="7" t="str">
        <f>VLOOKUP($BR14,KeyValues!$J$2:$K$1401,2)</f>
        <v>Frustration</v>
      </c>
      <c r="BU14" t="s">
        <v>5164</v>
      </c>
      <c r="BV14">
        <f t="shared" si="24"/>
        <v>227</v>
      </c>
      <c r="BW14" s="11">
        <f t="shared" si="44"/>
        <v>1.85546875E-2</v>
      </c>
      <c r="BX14">
        <f t="shared" si="25"/>
        <v>108</v>
      </c>
      <c r="BY14" s="7" t="str">
        <f>VLOOKUP($BX14,KeyValues!$J$2:$K$1401,2)</f>
        <v>Zinc</v>
      </c>
      <c r="CG14" t="s">
        <v>5222</v>
      </c>
      <c r="CH14">
        <f t="shared" si="28"/>
        <v>636</v>
      </c>
      <c r="CI14" s="11">
        <f t="shared" si="46"/>
        <v>5.37109375E-2</v>
      </c>
      <c r="CJ14">
        <f t="shared" si="29"/>
        <v>251</v>
      </c>
      <c r="CK14" s="7" t="str">
        <f>VLOOKUP($CJ14,KeyValues!$J$2:$K$1401,2)</f>
        <v>Explosion</v>
      </c>
      <c r="CM14" t="s">
        <v>5242</v>
      </c>
      <c r="CN14">
        <f t="shared" si="30"/>
        <v>767</v>
      </c>
      <c r="CO14" s="11">
        <f t="shared" si="47"/>
        <v>6.25E-2</v>
      </c>
      <c r="CP14">
        <f t="shared" si="31"/>
        <v>102</v>
      </c>
      <c r="CQ14" s="7" t="str">
        <f>VLOOKUP($CP14,KeyValues!$J$2:$K$1401,2)</f>
        <v>Iron</v>
      </c>
    </row>
    <row r="15" spans="1:95" x14ac:dyDescent="0.25">
      <c r="G15" t="s">
        <v>4845</v>
      </c>
      <c r="H15">
        <f t="shared" si="2"/>
        <v>831</v>
      </c>
      <c r="I15" s="12">
        <f t="shared" si="33"/>
        <v>6.25E-2</v>
      </c>
      <c r="J15">
        <f t="shared" si="3"/>
        <v>332</v>
      </c>
      <c r="K15" s="7" t="str">
        <f>VLOOKUP($J15,KeyValues!$J$2:$K$1401,2)</f>
        <v>Radar Orb</v>
      </c>
      <c r="M15" s="9" t="s">
        <v>4862</v>
      </c>
      <c r="N15">
        <f t="shared" si="4"/>
        <v>133</v>
      </c>
      <c r="O15" s="11">
        <f t="shared" si="34"/>
        <v>1.07421875E-2</v>
      </c>
      <c r="P15">
        <f t="shared" si="5"/>
        <v>197</v>
      </c>
      <c r="Q15" s="7" t="str">
        <f>VLOOKUP($P15,KeyValues!$J$2:$K$1401,2)</f>
        <v>Hidden Power</v>
      </c>
      <c r="AK15" s="9" t="s">
        <v>4995</v>
      </c>
      <c r="AL15">
        <f t="shared" si="12"/>
        <v>512</v>
      </c>
      <c r="AM15" s="11">
        <f t="shared" si="38"/>
        <v>4.19921875E-2</v>
      </c>
      <c r="AN15">
        <f t="shared" si="13"/>
        <v>124</v>
      </c>
      <c r="AO15" s="7" t="str">
        <f>VLOOKUP($AN15,KeyValues!$J$2:$K$1401,2)</f>
        <v>Clear Gummi</v>
      </c>
      <c r="AW15" s="9" t="s">
        <v>5027</v>
      </c>
      <c r="AX15">
        <f t="shared" si="16"/>
        <v>214</v>
      </c>
      <c r="AY15" s="11">
        <f t="shared" si="40"/>
        <v>1.5625E-2</v>
      </c>
      <c r="AZ15">
        <f t="shared" si="17"/>
        <v>190</v>
      </c>
      <c r="BA15" s="7" t="str">
        <f>VLOOKUP($AZ15,KeyValues!$J$2:$K$1401,2)</f>
        <v>Water Pulse</v>
      </c>
      <c r="BC15" t="s">
        <v>4760</v>
      </c>
      <c r="BD15">
        <f t="shared" si="18"/>
        <v>157</v>
      </c>
      <c r="BE15" s="11">
        <f t="shared" si="41"/>
        <v>1.26953125E-2</v>
      </c>
      <c r="BF15">
        <f t="shared" si="19"/>
        <v>112</v>
      </c>
      <c r="BG15" s="7" t="str">
        <f>VLOOKUP($BF15,KeyValues!$J$2:$K$1401,2)</f>
        <v>Huge Apple</v>
      </c>
      <c r="BO15" t="s">
        <v>5094</v>
      </c>
      <c r="BP15">
        <f t="shared" si="22"/>
        <v>187</v>
      </c>
      <c r="BQ15" s="11">
        <f t="shared" si="43"/>
        <v>1.3671875E-2</v>
      </c>
      <c r="BR15">
        <f t="shared" si="23"/>
        <v>209</v>
      </c>
      <c r="BS15" s="7" t="str">
        <f>VLOOKUP($BR15,KeyValues!$J$2:$K$1401,2)</f>
        <v>SolarBeam</v>
      </c>
      <c r="BU15" t="s">
        <v>5165</v>
      </c>
      <c r="BV15">
        <f t="shared" si="24"/>
        <v>246</v>
      </c>
      <c r="BW15" s="11">
        <f t="shared" si="44"/>
        <v>1.85546875E-2</v>
      </c>
      <c r="BX15">
        <f t="shared" si="25"/>
        <v>136</v>
      </c>
      <c r="BY15" s="7" t="str">
        <f>VLOOKUP($BX15,KeyValues!$J$2:$K$1401,2)</f>
        <v>Wonder Gummi</v>
      </c>
      <c r="CG15" t="s">
        <v>5223</v>
      </c>
      <c r="CH15">
        <f t="shared" si="28"/>
        <v>691</v>
      </c>
      <c r="CI15" s="11">
        <f t="shared" si="46"/>
        <v>5.37109375E-2</v>
      </c>
      <c r="CJ15">
        <f t="shared" si="29"/>
        <v>252</v>
      </c>
      <c r="CK15" s="7" t="str">
        <f>VLOOKUP($CJ15,KeyValues!$J$2:$K$1401,2)</f>
        <v>Shadow Claw</v>
      </c>
      <c r="CM15" t="s">
        <v>5243</v>
      </c>
      <c r="CN15">
        <f t="shared" si="30"/>
        <v>831</v>
      </c>
      <c r="CO15" s="11">
        <f t="shared" si="47"/>
        <v>6.25E-2</v>
      </c>
      <c r="CP15">
        <f t="shared" si="31"/>
        <v>103</v>
      </c>
      <c r="CQ15" s="7" t="str">
        <f>VLOOKUP($CP15,KeyValues!$J$2:$K$1401,2)</f>
        <v>Nectar</v>
      </c>
    </row>
    <row r="16" spans="1:95" x14ac:dyDescent="0.25">
      <c r="G16" t="s">
        <v>4846</v>
      </c>
      <c r="H16">
        <f t="shared" si="2"/>
        <v>895</v>
      </c>
      <c r="I16" s="12">
        <f t="shared" si="33"/>
        <v>6.25E-2</v>
      </c>
      <c r="J16">
        <f t="shared" si="3"/>
        <v>333</v>
      </c>
      <c r="K16" s="7" t="str">
        <f>VLOOKUP($J16,KeyValues!$J$2:$K$1401,2)</f>
        <v>Drought Orb</v>
      </c>
      <c r="M16" s="9" t="s">
        <v>4863</v>
      </c>
      <c r="N16">
        <f t="shared" si="4"/>
        <v>143</v>
      </c>
      <c r="O16" s="11">
        <f t="shared" si="34"/>
        <v>9.765625E-3</v>
      </c>
      <c r="P16">
        <f t="shared" si="5"/>
        <v>199</v>
      </c>
      <c r="Q16" s="7" t="str">
        <f>VLOOKUP($P16,KeyValues!$J$2:$K$1401,2)</f>
        <v>Taunt</v>
      </c>
      <c r="AK16" s="9" t="s">
        <v>4996</v>
      </c>
      <c r="AL16">
        <f t="shared" si="12"/>
        <v>554</v>
      </c>
      <c r="AM16" s="11">
        <f t="shared" si="38"/>
        <v>4.1015625E-2</v>
      </c>
      <c r="AN16">
        <f t="shared" si="13"/>
        <v>125</v>
      </c>
      <c r="AO16" s="7" t="str">
        <f>VLOOKUP($AN16,KeyValues!$J$2:$K$1401,2)</f>
        <v>Orange Gummi</v>
      </c>
      <c r="AW16" s="9" t="s">
        <v>5028</v>
      </c>
      <c r="AX16">
        <f t="shared" si="16"/>
        <v>231</v>
      </c>
      <c r="AY16" s="11">
        <f t="shared" si="40"/>
        <v>1.66015625E-2</v>
      </c>
      <c r="AZ16">
        <f t="shared" si="17"/>
        <v>191</v>
      </c>
      <c r="BA16" s="7" t="str">
        <f>VLOOKUP($AZ16,KeyValues!$J$2:$K$1401,2)</f>
        <v>Calm Mind</v>
      </c>
      <c r="BC16" t="s">
        <v>4761</v>
      </c>
      <c r="BD16">
        <f t="shared" si="18"/>
        <v>169</v>
      </c>
      <c r="BE16" s="11">
        <f t="shared" si="41"/>
        <v>1.171875E-2</v>
      </c>
      <c r="BF16">
        <f t="shared" si="19"/>
        <v>171</v>
      </c>
      <c r="BG16" s="7" t="str">
        <f>VLOOKUP($BF16,KeyValues!$J$2:$K$1401,2)</f>
        <v>Gold Ticket</v>
      </c>
      <c r="BO16" t="s">
        <v>5095</v>
      </c>
      <c r="BP16">
        <f t="shared" si="22"/>
        <v>201</v>
      </c>
      <c r="BQ16" s="11">
        <f t="shared" si="43"/>
        <v>1.3671875E-2</v>
      </c>
      <c r="BR16">
        <f t="shared" si="23"/>
        <v>210</v>
      </c>
      <c r="BS16" s="7" t="str">
        <f>VLOOKUP($BR16,KeyValues!$J$2:$K$1401,2)</f>
        <v>Iron Tail</v>
      </c>
      <c r="BU16" t="s">
        <v>5166</v>
      </c>
      <c r="BV16">
        <f t="shared" si="24"/>
        <v>265</v>
      </c>
      <c r="BW16" s="11">
        <f t="shared" si="44"/>
        <v>1.85546875E-2</v>
      </c>
      <c r="BX16">
        <f t="shared" si="25"/>
        <v>172</v>
      </c>
      <c r="BY16" s="7" t="str">
        <f>VLOOKUP($BX16,KeyValues!$J$2:$K$1401,2)</f>
        <v>Prism Ticket</v>
      </c>
      <c r="CG16" t="s">
        <v>5224</v>
      </c>
      <c r="CH16">
        <f t="shared" si="28"/>
        <v>747</v>
      </c>
      <c r="CI16" s="11">
        <f t="shared" si="46"/>
        <v>5.46875E-2</v>
      </c>
      <c r="CJ16">
        <f t="shared" si="29"/>
        <v>255</v>
      </c>
      <c r="CK16" s="7" t="str">
        <f>VLOOKUP($CJ16,KeyValues!$J$2:$K$1401,2)</f>
        <v>Giga Impact</v>
      </c>
      <c r="CM16" t="s">
        <v>5244</v>
      </c>
      <c r="CN16">
        <f t="shared" si="30"/>
        <v>895</v>
      </c>
      <c r="CO16" s="11">
        <f t="shared" si="47"/>
        <v>6.25E-2</v>
      </c>
      <c r="CP16">
        <f t="shared" si="31"/>
        <v>108</v>
      </c>
      <c r="CQ16" s="7" t="str">
        <f>VLOOKUP($CP16,KeyValues!$J$2:$K$1401,2)</f>
        <v>Zinc</v>
      </c>
    </row>
    <row r="17" spans="7:95" x14ac:dyDescent="0.25">
      <c r="G17" t="s">
        <v>4847</v>
      </c>
      <c r="H17">
        <f t="shared" si="2"/>
        <v>959</v>
      </c>
      <c r="I17" s="12">
        <f t="shared" si="33"/>
        <v>6.25E-2</v>
      </c>
      <c r="J17">
        <f t="shared" si="3"/>
        <v>338</v>
      </c>
      <c r="K17" s="7" t="str">
        <f>VLOOKUP($J17,KeyValues!$J$2:$K$1401,2)</f>
        <v>Identify Orb</v>
      </c>
      <c r="M17" s="9" t="s">
        <v>4864</v>
      </c>
      <c r="N17">
        <f t="shared" si="4"/>
        <v>153</v>
      </c>
      <c r="O17" s="11">
        <f t="shared" si="34"/>
        <v>9.765625E-3</v>
      </c>
      <c r="P17">
        <f t="shared" si="5"/>
        <v>200</v>
      </c>
      <c r="Q17" s="7" t="str">
        <f>VLOOKUP($P17,KeyValues!$J$2:$K$1401,2)</f>
        <v>Ice Beam</v>
      </c>
      <c r="AK17" s="9" t="s">
        <v>4997</v>
      </c>
      <c r="AL17">
        <f t="shared" si="12"/>
        <v>597</v>
      </c>
      <c r="AM17" s="11">
        <f t="shared" si="38"/>
        <v>4.19921875E-2</v>
      </c>
      <c r="AN17">
        <f t="shared" si="13"/>
        <v>126</v>
      </c>
      <c r="AO17" s="7" t="str">
        <f>VLOOKUP($AN17,KeyValues!$J$2:$K$1401,2)</f>
        <v>Pink Gummi</v>
      </c>
      <c r="AW17" s="9" t="s">
        <v>5029</v>
      </c>
      <c r="AX17">
        <f t="shared" si="16"/>
        <v>247</v>
      </c>
      <c r="AY17" s="11">
        <f t="shared" si="40"/>
        <v>1.5625E-2</v>
      </c>
      <c r="AZ17">
        <f t="shared" si="17"/>
        <v>192</v>
      </c>
      <c r="BA17" s="7" t="str">
        <f>VLOOKUP($AZ17,KeyValues!$J$2:$K$1401,2)</f>
        <v>Roar</v>
      </c>
      <c r="BC17" t="s">
        <v>4762</v>
      </c>
      <c r="BD17">
        <f t="shared" si="18"/>
        <v>182</v>
      </c>
      <c r="BE17" s="11">
        <f t="shared" si="41"/>
        <v>1.26953125E-2</v>
      </c>
      <c r="BF17">
        <f t="shared" si="19"/>
        <v>189</v>
      </c>
      <c r="BG17" s="7" t="str">
        <f>VLOOKUP($BF17,KeyValues!$J$2:$K$1401,2)</f>
        <v>Dragon Claw</v>
      </c>
      <c r="BO17" t="s">
        <v>5096</v>
      </c>
      <c r="BP17">
        <f t="shared" si="22"/>
        <v>216</v>
      </c>
      <c r="BQ17" s="11">
        <f t="shared" si="43"/>
        <v>1.46484375E-2</v>
      </c>
      <c r="BR17">
        <f t="shared" si="23"/>
        <v>212</v>
      </c>
      <c r="BS17" s="7" t="str">
        <f>VLOOKUP($BR17,KeyValues!$J$2:$K$1401,2)</f>
        <v>Thunder</v>
      </c>
      <c r="BU17" t="s">
        <v>5167</v>
      </c>
      <c r="BV17">
        <f t="shared" si="24"/>
        <v>284</v>
      </c>
      <c r="BW17" s="11">
        <f t="shared" si="44"/>
        <v>1.85546875E-2</v>
      </c>
      <c r="BX17">
        <f t="shared" si="25"/>
        <v>189</v>
      </c>
      <c r="BY17" s="7" t="str">
        <f>VLOOKUP($BX17,KeyValues!$J$2:$K$1401,2)</f>
        <v>Dragon Claw</v>
      </c>
      <c r="CG17" t="s">
        <v>5225</v>
      </c>
      <c r="CH17">
        <f t="shared" si="28"/>
        <v>802</v>
      </c>
      <c r="CI17" s="11">
        <f t="shared" si="46"/>
        <v>5.37109375E-2</v>
      </c>
      <c r="CJ17">
        <f t="shared" si="29"/>
        <v>257</v>
      </c>
      <c r="CK17" s="7" t="str">
        <f>VLOOKUP($CJ17,KeyValues!$J$2:$K$1401,2)</f>
        <v>Wide Slash</v>
      </c>
      <c r="CM17" t="s">
        <v>5245</v>
      </c>
      <c r="CN17">
        <f t="shared" si="30"/>
        <v>959</v>
      </c>
      <c r="CO17" s="11">
        <f t="shared" si="47"/>
        <v>6.25E-2</v>
      </c>
      <c r="CP17">
        <f t="shared" si="31"/>
        <v>136</v>
      </c>
      <c r="CQ17" s="7" t="str">
        <f>VLOOKUP($CP17,KeyValues!$J$2:$K$1401,2)</f>
        <v>Wonder Gummi</v>
      </c>
    </row>
    <row r="18" spans="7:95" x14ac:dyDescent="0.25">
      <c r="G18" t="s">
        <v>4848</v>
      </c>
      <c r="H18">
        <f t="shared" si="2"/>
        <v>1023</v>
      </c>
      <c r="I18" s="12">
        <f t="shared" si="33"/>
        <v>6.25E-2</v>
      </c>
      <c r="J18">
        <f t="shared" si="3"/>
        <v>343</v>
      </c>
      <c r="K18" s="7" t="str">
        <f>VLOOKUP($J18,KeyValues!$J$2:$K$1401,2)</f>
        <v>Fill-In Orb</v>
      </c>
      <c r="M18" s="9" t="s">
        <v>4865</v>
      </c>
      <c r="N18">
        <f t="shared" si="4"/>
        <v>163</v>
      </c>
      <c r="O18" s="11">
        <f t="shared" si="34"/>
        <v>9.765625E-3</v>
      </c>
      <c r="P18">
        <f t="shared" si="5"/>
        <v>201</v>
      </c>
      <c r="Q18" s="7" t="str">
        <f>VLOOKUP($P18,KeyValues!$J$2:$K$1401,2)</f>
        <v>Blizzard</v>
      </c>
      <c r="AK18" s="9" t="s">
        <v>4998</v>
      </c>
      <c r="AL18">
        <f t="shared" si="12"/>
        <v>640</v>
      </c>
      <c r="AM18" s="11">
        <f t="shared" si="38"/>
        <v>4.19921875E-2</v>
      </c>
      <c r="AN18">
        <f t="shared" si="13"/>
        <v>127</v>
      </c>
      <c r="AO18" s="7" t="str">
        <f>VLOOKUP($AN18,KeyValues!$J$2:$K$1401,2)</f>
        <v>Brown Gummi</v>
      </c>
      <c r="AW18" s="9" t="s">
        <v>5030</v>
      </c>
      <c r="AX18">
        <f t="shared" si="16"/>
        <v>264</v>
      </c>
      <c r="AY18" s="11">
        <f t="shared" si="40"/>
        <v>1.66015625E-2</v>
      </c>
      <c r="AZ18">
        <f t="shared" si="17"/>
        <v>193</v>
      </c>
      <c r="BA18" s="7" t="str">
        <f>VLOOKUP($AZ18,KeyValues!$J$2:$K$1401,2)</f>
        <v>Toxic</v>
      </c>
      <c r="BC18" t="s">
        <v>4763</v>
      </c>
      <c r="BD18">
        <f t="shared" si="18"/>
        <v>194</v>
      </c>
      <c r="BE18" s="11">
        <f t="shared" si="41"/>
        <v>1.171875E-2</v>
      </c>
      <c r="BF18">
        <f t="shared" si="19"/>
        <v>190</v>
      </c>
      <c r="BG18" s="7" t="str">
        <f>VLOOKUP($BF18,KeyValues!$J$2:$K$1401,2)</f>
        <v>Water Pulse</v>
      </c>
      <c r="BO18" t="s">
        <v>5097</v>
      </c>
      <c r="BP18">
        <f t="shared" si="22"/>
        <v>230</v>
      </c>
      <c r="BQ18" s="11">
        <f t="shared" si="43"/>
        <v>1.3671875E-2</v>
      </c>
      <c r="BR18">
        <f t="shared" si="23"/>
        <v>214</v>
      </c>
      <c r="BS18" s="7" t="str">
        <f>VLOOKUP($BR18,KeyValues!$J$2:$K$1401,2)</f>
        <v>Return</v>
      </c>
      <c r="BU18" t="s">
        <v>5168</v>
      </c>
      <c r="BV18">
        <f t="shared" si="24"/>
        <v>303</v>
      </c>
      <c r="BW18" s="11">
        <f t="shared" si="44"/>
        <v>1.85546875E-2</v>
      </c>
      <c r="BX18">
        <f t="shared" si="25"/>
        <v>190</v>
      </c>
      <c r="BY18" s="7" t="str">
        <f>VLOOKUP($BX18,KeyValues!$J$2:$K$1401,2)</f>
        <v>Water Pulse</v>
      </c>
      <c r="CG18" t="s">
        <v>5226</v>
      </c>
      <c r="CH18">
        <f t="shared" si="28"/>
        <v>857</v>
      </c>
      <c r="CI18" s="11">
        <f t="shared" si="46"/>
        <v>5.37109375E-2</v>
      </c>
      <c r="CJ18">
        <f t="shared" si="29"/>
        <v>260</v>
      </c>
      <c r="CK18" s="7" t="str">
        <f>VLOOKUP($CJ18,KeyValues!$J$2:$K$1401,2)</f>
        <v>Vacuum-Cut</v>
      </c>
      <c r="CM18" t="s">
        <v>4960</v>
      </c>
      <c r="CN18">
        <f t="shared" si="30"/>
        <v>1023</v>
      </c>
      <c r="CO18" s="11">
        <f t="shared" si="47"/>
        <v>6.25E-2</v>
      </c>
      <c r="CP18">
        <f t="shared" si="31"/>
        <v>362</v>
      </c>
      <c r="CQ18" s="7" t="str">
        <f>VLOOKUP($CP18,KeyValues!$J$2:$K$1401,2)</f>
        <v>Link Box</v>
      </c>
    </row>
    <row r="19" spans="7:95" x14ac:dyDescent="0.25">
      <c r="M19" s="9" t="s">
        <v>4866</v>
      </c>
      <c r="N19">
        <f t="shared" si="4"/>
        <v>174</v>
      </c>
      <c r="O19" s="11">
        <f t="shared" si="34"/>
        <v>1.07421875E-2</v>
      </c>
      <c r="P19">
        <f t="shared" si="5"/>
        <v>202</v>
      </c>
      <c r="Q19" s="7" t="str">
        <f>VLOOKUP($P19,KeyValues!$J$2:$K$1401,2)</f>
        <v>Hyper Beam</v>
      </c>
      <c r="AK19" s="9" t="s">
        <v>4999</v>
      </c>
      <c r="AL19">
        <f t="shared" si="12"/>
        <v>682</v>
      </c>
      <c r="AM19" s="11">
        <f t="shared" si="38"/>
        <v>4.1015625E-2</v>
      </c>
      <c r="AN19">
        <f t="shared" si="13"/>
        <v>128</v>
      </c>
      <c r="AO19" s="7" t="str">
        <f>VLOOKUP($AN19,KeyValues!$J$2:$K$1401,2)</f>
        <v>Sky Gummi</v>
      </c>
      <c r="AW19" s="9" t="s">
        <v>5031</v>
      </c>
      <c r="AX19">
        <f t="shared" si="16"/>
        <v>280</v>
      </c>
      <c r="AY19" s="11">
        <f t="shared" si="40"/>
        <v>1.5625E-2</v>
      </c>
      <c r="AZ19">
        <f t="shared" si="17"/>
        <v>195</v>
      </c>
      <c r="BA19" s="7" t="str">
        <f>VLOOKUP($AZ19,KeyValues!$J$2:$K$1401,2)</f>
        <v>Bulk Up</v>
      </c>
      <c r="BC19" t="s">
        <v>4764</v>
      </c>
      <c r="BD19">
        <f t="shared" si="18"/>
        <v>207</v>
      </c>
      <c r="BE19" s="11">
        <f t="shared" si="41"/>
        <v>1.26953125E-2</v>
      </c>
      <c r="BF19">
        <f t="shared" si="19"/>
        <v>200</v>
      </c>
      <c r="BG19" s="7" t="str">
        <f>VLOOKUP($BF19,KeyValues!$J$2:$K$1401,2)</f>
        <v>Ice Beam</v>
      </c>
      <c r="BO19" t="s">
        <v>5098</v>
      </c>
      <c r="BP19">
        <f t="shared" si="22"/>
        <v>245</v>
      </c>
      <c r="BQ19" s="11">
        <f t="shared" si="43"/>
        <v>1.46484375E-2</v>
      </c>
      <c r="BR19">
        <f t="shared" si="23"/>
        <v>215</v>
      </c>
      <c r="BS19" s="7" t="str">
        <f>VLOOKUP($BR19,KeyValues!$J$2:$K$1401,2)</f>
        <v>Dig</v>
      </c>
      <c r="BU19" t="s">
        <v>5169</v>
      </c>
      <c r="BV19">
        <f t="shared" si="24"/>
        <v>322</v>
      </c>
      <c r="BW19" s="11">
        <f t="shared" si="44"/>
        <v>1.85546875E-2</v>
      </c>
      <c r="BX19">
        <f t="shared" si="25"/>
        <v>200</v>
      </c>
      <c r="BY19" s="7" t="str">
        <f>VLOOKUP($BX19,KeyValues!$J$2:$K$1401,2)</f>
        <v>Ice Beam</v>
      </c>
      <c r="CG19" t="s">
        <v>5227</v>
      </c>
      <c r="CH19">
        <f t="shared" si="28"/>
        <v>913</v>
      </c>
      <c r="CI19" s="11">
        <f t="shared" si="46"/>
        <v>5.46875E-2</v>
      </c>
      <c r="CJ19">
        <f t="shared" si="29"/>
        <v>266</v>
      </c>
      <c r="CK19" s="7" t="str">
        <f>VLOOKUP($CJ19,KeyValues!$J$2:$K$1401,2)</f>
        <v>Gyro Ball</v>
      </c>
    </row>
    <row r="20" spans="7:95" x14ac:dyDescent="0.25">
      <c r="M20" s="9" t="s">
        <v>4867</v>
      </c>
      <c r="N20">
        <f t="shared" si="4"/>
        <v>184</v>
      </c>
      <c r="O20" s="11">
        <f t="shared" si="34"/>
        <v>9.765625E-3</v>
      </c>
      <c r="P20">
        <f t="shared" si="5"/>
        <v>203</v>
      </c>
      <c r="Q20" s="7" t="str">
        <f>VLOOKUP($P20,KeyValues!$J$2:$K$1401,2)</f>
        <v>Light Screen</v>
      </c>
      <c r="AK20" s="9" t="s">
        <v>5000</v>
      </c>
      <c r="AL20">
        <f t="shared" si="12"/>
        <v>725</v>
      </c>
      <c r="AM20" s="11">
        <f t="shared" si="38"/>
        <v>4.19921875E-2</v>
      </c>
      <c r="AN20">
        <f t="shared" si="13"/>
        <v>129</v>
      </c>
      <c r="AO20" s="7" t="str">
        <f>VLOOKUP($AN20,KeyValues!$J$2:$K$1401,2)</f>
        <v>Gold Gummi</v>
      </c>
      <c r="AW20" s="9" t="s">
        <v>5032</v>
      </c>
      <c r="AX20">
        <f t="shared" si="16"/>
        <v>297</v>
      </c>
      <c r="AY20" s="11">
        <f t="shared" si="40"/>
        <v>1.66015625E-2</v>
      </c>
      <c r="AZ20">
        <f t="shared" si="17"/>
        <v>197</v>
      </c>
      <c r="BA20" s="7" t="str">
        <f>VLOOKUP($AZ20,KeyValues!$J$2:$K$1401,2)</f>
        <v>Hidden Power</v>
      </c>
      <c r="BC20" t="s">
        <v>4765</v>
      </c>
      <c r="BD20">
        <f t="shared" si="18"/>
        <v>219</v>
      </c>
      <c r="BE20" s="11">
        <f t="shared" si="41"/>
        <v>1.171875E-2</v>
      </c>
      <c r="BF20">
        <f t="shared" si="19"/>
        <v>201</v>
      </c>
      <c r="BG20" s="7" t="str">
        <f>VLOOKUP($BF20,KeyValues!$J$2:$K$1401,2)</f>
        <v>Blizzard</v>
      </c>
      <c r="BO20" t="s">
        <v>5099</v>
      </c>
      <c r="BP20">
        <f t="shared" si="22"/>
        <v>259</v>
      </c>
      <c r="BQ20" s="11">
        <f t="shared" si="43"/>
        <v>1.3671875E-2</v>
      </c>
      <c r="BR20">
        <f t="shared" si="23"/>
        <v>221</v>
      </c>
      <c r="BS20" s="7" t="str">
        <f>VLOOKUP($BR20,KeyValues!$J$2:$K$1401,2)</f>
        <v>Shock Wave</v>
      </c>
      <c r="BU20" t="s">
        <v>5170</v>
      </c>
      <c r="BV20">
        <f t="shared" si="24"/>
        <v>341</v>
      </c>
      <c r="BW20" s="11">
        <f t="shared" si="44"/>
        <v>1.85546875E-2</v>
      </c>
      <c r="BX20">
        <f t="shared" si="25"/>
        <v>201</v>
      </c>
      <c r="BY20" s="7" t="str">
        <f>VLOOKUP($BX20,KeyValues!$J$2:$K$1401,2)</f>
        <v>Blizzard</v>
      </c>
      <c r="CG20" t="s">
        <v>5228</v>
      </c>
      <c r="CH20">
        <f t="shared" si="28"/>
        <v>968</v>
      </c>
      <c r="CI20" s="11">
        <f t="shared" si="46"/>
        <v>5.37109375E-2</v>
      </c>
      <c r="CJ20">
        <f t="shared" si="29"/>
        <v>268</v>
      </c>
      <c r="CK20" s="7" t="str">
        <f>VLOOKUP($CJ20,KeyValues!$J$2:$K$1401,2)</f>
        <v>Stealth Rock</v>
      </c>
    </row>
    <row r="21" spans="7:95" x14ac:dyDescent="0.25">
      <c r="M21" s="9" t="s">
        <v>4868</v>
      </c>
      <c r="N21">
        <f t="shared" si="4"/>
        <v>194</v>
      </c>
      <c r="O21" s="11">
        <f t="shared" si="34"/>
        <v>9.765625E-3</v>
      </c>
      <c r="P21">
        <f t="shared" si="5"/>
        <v>204</v>
      </c>
      <c r="Q21" s="7" t="str">
        <f>VLOOKUP($P21,KeyValues!$J$2:$K$1401,2)</f>
        <v>Protect</v>
      </c>
      <c r="AK21" s="9" t="s">
        <v>5001</v>
      </c>
      <c r="AL21">
        <f t="shared" si="12"/>
        <v>768</v>
      </c>
      <c r="AM21" s="11">
        <f t="shared" si="38"/>
        <v>4.19921875E-2</v>
      </c>
      <c r="AN21">
        <f t="shared" si="13"/>
        <v>130</v>
      </c>
      <c r="AO21" s="7" t="str">
        <f>VLOOKUP($AN21,KeyValues!$J$2:$K$1401,2)</f>
        <v>Green Gummi</v>
      </c>
      <c r="AW21" s="9" t="s">
        <v>5033</v>
      </c>
      <c r="AX21">
        <f t="shared" si="16"/>
        <v>313</v>
      </c>
      <c r="AY21" s="11">
        <f t="shared" si="40"/>
        <v>1.5625E-2</v>
      </c>
      <c r="AZ21">
        <f t="shared" si="17"/>
        <v>199</v>
      </c>
      <c r="BA21" s="7" t="str">
        <f>VLOOKUP($AZ21,KeyValues!$J$2:$K$1401,2)</f>
        <v>Taunt</v>
      </c>
      <c r="BC21" t="s">
        <v>4766</v>
      </c>
      <c r="BD21">
        <f t="shared" si="18"/>
        <v>232</v>
      </c>
      <c r="BE21" s="11">
        <f t="shared" si="41"/>
        <v>1.26953125E-2</v>
      </c>
      <c r="BF21">
        <f t="shared" si="19"/>
        <v>202</v>
      </c>
      <c r="BG21" s="7" t="str">
        <f>VLOOKUP($BF21,KeyValues!$J$2:$K$1401,2)</f>
        <v>Hyper Beam</v>
      </c>
      <c r="BO21" t="s">
        <v>5100</v>
      </c>
      <c r="BP21">
        <f t="shared" si="22"/>
        <v>274</v>
      </c>
      <c r="BQ21" s="11">
        <f t="shared" si="43"/>
        <v>1.46484375E-2</v>
      </c>
      <c r="BR21">
        <f t="shared" si="23"/>
        <v>222</v>
      </c>
      <c r="BS21" s="7" t="str">
        <f>VLOOKUP($BR21,KeyValues!$J$2:$K$1401,2)</f>
        <v>Flamethrower</v>
      </c>
      <c r="BU21" t="s">
        <v>5171</v>
      </c>
      <c r="BV21">
        <f t="shared" si="24"/>
        <v>360</v>
      </c>
      <c r="BW21" s="11">
        <f t="shared" si="44"/>
        <v>1.85546875E-2</v>
      </c>
      <c r="BX21">
        <f t="shared" si="25"/>
        <v>202</v>
      </c>
      <c r="BY21" s="7" t="str">
        <f>VLOOKUP($BX21,KeyValues!$J$2:$K$1401,2)</f>
        <v>Hyper Beam</v>
      </c>
      <c r="CG21" t="s">
        <v>5229</v>
      </c>
      <c r="CH21">
        <f t="shared" si="28"/>
        <v>1023</v>
      </c>
      <c r="CI21" s="11">
        <f t="shared" si="46"/>
        <v>5.37109375E-2</v>
      </c>
      <c r="CJ21">
        <f t="shared" si="29"/>
        <v>283</v>
      </c>
      <c r="CK21" s="7" t="str">
        <f>VLOOKUP($CJ21,KeyValues!$J$2:$K$1401,2)</f>
        <v>Flash Cannon</v>
      </c>
    </row>
    <row r="22" spans="7:95" x14ac:dyDescent="0.25">
      <c r="M22" s="9" t="s">
        <v>4869</v>
      </c>
      <c r="N22">
        <f t="shared" si="4"/>
        <v>204</v>
      </c>
      <c r="O22" s="11">
        <f t="shared" si="34"/>
        <v>9.765625E-3</v>
      </c>
      <c r="P22">
        <f t="shared" si="5"/>
        <v>206</v>
      </c>
      <c r="Q22" s="7" t="str">
        <f>VLOOKUP($P22,KeyValues!$J$2:$K$1401,2)</f>
        <v>Giga Drain</v>
      </c>
      <c r="AK22" s="9" t="s">
        <v>5002</v>
      </c>
      <c r="AL22">
        <f t="shared" si="12"/>
        <v>810</v>
      </c>
      <c r="AM22" s="11">
        <f t="shared" si="38"/>
        <v>4.1015625E-2</v>
      </c>
      <c r="AN22">
        <f t="shared" si="13"/>
        <v>131</v>
      </c>
      <c r="AO22" s="7" t="str">
        <f>VLOOKUP($AN22,KeyValues!$J$2:$K$1401,2)</f>
        <v>Gray Gummi</v>
      </c>
      <c r="AW22" s="9" t="s">
        <v>5034</v>
      </c>
      <c r="AX22">
        <f t="shared" si="16"/>
        <v>330</v>
      </c>
      <c r="AY22" s="11">
        <f t="shared" si="40"/>
        <v>1.66015625E-2</v>
      </c>
      <c r="AZ22">
        <f t="shared" si="17"/>
        <v>203</v>
      </c>
      <c r="BA22" s="7" t="str">
        <f>VLOOKUP($AZ22,KeyValues!$J$2:$K$1401,2)</f>
        <v>Light Screen</v>
      </c>
      <c r="BC22" t="s">
        <v>4767</v>
      </c>
      <c r="BD22">
        <f t="shared" si="18"/>
        <v>245</v>
      </c>
      <c r="BE22" s="11">
        <f t="shared" si="41"/>
        <v>1.26953125E-2</v>
      </c>
      <c r="BF22">
        <f t="shared" si="19"/>
        <v>203</v>
      </c>
      <c r="BG22" s="7" t="str">
        <f>VLOOKUP($BF22,KeyValues!$J$2:$K$1401,2)</f>
        <v>Light Screen</v>
      </c>
      <c r="BO22" t="s">
        <v>5101</v>
      </c>
      <c r="BP22">
        <f t="shared" si="22"/>
        <v>288</v>
      </c>
      <c r="BQ22" s="11">
        <f t="shared" si="43"/>
        <v>1.3671875E-2</v>
      </c>
      <c r="BR22">
        <f t="shared" si="23"/>
        <v>223</v>
      </c>
      <c r="BS22" s="7" t="str">
        <f>VLOOKUP($BR22,KeyValues!$J$2:$K$1401,2)</f>
        <v>Sludge Bomb</v>
      </c>
      <c r="BU22" t="s">
        <v>5172</v>
      </c>
      <c r="BV22">
        <f t="shared" si="24"/>
        <v>379</v>
      </c>
      <c r="BW22" s="11">
        <f t="shared" si="44"/>
        <v>1.85546875E-2</v>
      </c>
      <c r="BX22">
        <f t="shared" si="25"/>
        <v>204</v>
      </c>
      <c r="BY22" s="7" t="str">
        <f>VLOOKUP($BX22,KeyValues!$J$2:$K$1401,2)</f>
        <v>Protect</v>
      </c>
    </row>
    <row r="23" spans="7:95" x14ac:dyDescent="0.25">
      <c r="M23" s="9" t="s">
        <v>4870</v>
      </c>
      <c r="N23">
        <f t="shared" si="4"/>
        <v>215</v>
      </c>
      <c r="O23" s="11">
        <f t="shared" si="34"/>
        <v>1.07421875E-2</v>
      </c>
      <c r="P23">
        <f t="shared" si="5"/>
        <v>207</v>
      </c>
      <c r="Q23" s="7" t="str">
        <f>VLOOKUP($P23,KeyValues!$J$2:$K$1401,2)</f>
        <v>Safeguard</v>
      </c>
      <c r="AK23" s="9" t="s">
        <v>5003</v>
      </c>
      <c r="AL23">
        <f t="shared" si="12"/>
        <v>853</v>
      </c>
      <c r="AM23" s="11">
        <f t="shared" si="38"/>
        <v>4.19921875E-2</v>
      </c>
      <c r="AN23">
        <f t="shared" si="13"/>
        <v>132</v>
      </c>
      <c r="AO23" s="7" t="str">
        <f>VLOOKUP($AN23,KeyValues!$J$2:$K$1401,2)</f>
        <v>Purple Gummi</v>
      </c>
      <c r="AW23" s="9" t="s">
        <v>5035</v>
      </c>
      <c r="AX23">
        <f t="shared" si="16"/>
        <v>346</v>
      </c>
      <c r="AY23" s="11">
        <f t="shared" si="40"/>
        <v>1.5625E-2</v>
      </c>
      <c r="AZ23">
        <f t="shared" si="17"/>
        <v>207</v>
      </c>
      <c r="BA23" s="7" t="str">
        <f>VLOOKUP($AZ23,KeyValues!$J$2:$K$1401,2)</f>
        <v>Safeguard</v>
      </c>
      <c r="BC23" t="s">
        <v>4768</v>
      </c>
      <c r="BD23">
        <f t="shared" si="18"/>
        <v>257</v>
      </c>
      <c r="BE23" s="11">
        <f t="shared" si="41"/>
        <v>1.171875E-2</v>
      </c>
      <c r="BF23">
        <f t="shared" si="19"/>
        <v>206</v>
      </c>
      <c r="BG23" s="7" t="str">
        <f>VLOOKUP($BF23,KeyValues!$J$2:$K$1401,2)</f>
        <v>Giga Drain</v>
      </c>
      <c r="BO23" t="s">
        <v>5102</v>
      </c>
      <c r="BP23">
        <f t="shared" si="22"/>
        <v>302</v>
      </c>
      <c r="BQ23" s="11">
        <f t="shared" si="43"/>
        <v>1.3671875E-2</v>
      </c>
      <c r="BR23">
        <f t="shared" si="23"/>
        <v>225</v>
      </c>
      <c r="BS23" s="7" t="str">
        <f>VLOOKUP($BR23,KeyValues!$J$2:$K$1401,2)</f>
        <v>Fire Blast</v>
      </c>
      <c r="BU23" t="s">
        <v>5173</v>
      </c>
      <c r="BV23">
        <f t="shared" si="24"/>
        <v>398</v>
      </c>
      <c r="BW23" s="11">
        <f t="shared" si="44"/>
        <v>1.85546875E-2</v>
      </c>
      <c r="BX23">
        <f t="shared" si="25"/>
        <v>206</v>
      </c>
      <c r="BY23" s="7" t="str">
        <f>VLOOKUP($BX23,KeyValues!$J$2:$K$1401,2)</f>
        <v>Giga Drain</v>
      </c>
    </row>
    <row r="24" spans="7:95" x14ac:dyDescent="0.25">
      <c r="M24" s="9" t="s">
        <v>4871</v>
      </c>
      <c r="N24">
        <f t="shared" si="4"/>
        <v>225</v>
      </c>
      <c r="O24" s="11">
        <f t="shared" si="34"/>
        <v>9.765625E-3</v>
      </c>
      <c r="P24">
        <f t="shared" si="5"/>
        <v>208</v>
      </c>
      <c r="Q24" s="7" t="str">
        <f>VLOOKUP($P24,KeyValues!$J$2:$K$1401,2)</f>
        <v>Frustration</v>
      </c>
      <c r="AK24" s="9" t="s">
        <v>5004</v>
      </c>
      <c r="AL24">
        <f t="shared" si="12"/>
        <v>896</v>
      </c>
      <c r="AM24" s="11">
        <f t="shared" si="38"/>
        <v>4.19921875E-2</v>
      </c>
      <c r="AN24">
        <f t="shared" si="13"/>
        <v>133</v>
      </c>
      <c r="AO24" s="7" t="str">
        <f>VLOOKUP($AN24,KeyValues!$J$2:$K$1401,2)</f>
        <v>Royal Gummi</v>
      </c>
      <c r="AW24" s="9" t="s">
        <v>5036</v>
      </c>
      <c r="AX24">
        <f t="shared" si="16"/>
        <v>363</v>
      </c>
      <c r="AY24" s="11">
        <f t="shared" si="40"/>
        <v>1.66015625E-2</v>
      </c>
      <c r="AZ24">
        <f t="shared" si="17"/>
        <v>214</v>
      </c>
      <c r="BA24" s="7" t="str">
        <f>VLOOKUP($AZ24,KeyValues!$J$2:$K$1401,2)</f>
        <v>Return</v>
      </c>
      <c r="BC24" t="s">
        <v>4769</v>
      </c>
      <c r="BD24">
        <f t="shared" si="18"/>
        <v>270</v>
      </c>
      <c r="BE24" s="11">
        <f t="shared" si="41"/>
        <v>1.26953125E-2</v>
      </c>
      <c r="BF24">
        <f t="shared" si="19"/>
        <v>207</v>
      </c>
      <c r="BG24" s="7" t="str">
        <f>VLOOKUP($BF24,KeyValues!$J$2:$K$1401,2)</f>
        <v>Safeguard</v>
      </c>
      <c r="BO24" t="s">
        <v>5103</v>
      </c>
      <c r="BP24">
        <f t="shared" si="22"/>
        <v>317</v>
      </c>
      <c r="BQ24" s="11">
        <f t="shared" si="43"/>
        <v>1.46484375E-2</v>
      </c>
      <c r="BR24">
        <f t="shared" si="23"/>
        <v>227</v>
      </c>
      <c r="BS24" s="7" t="str">
        <f>VLOOKUP($BR24,KeyValues!$J$2:$K$1401,2)</f>
        <v>Aerial Ace</v>
      </c>
      <c r="BU24" t="s">
        <v>5174</v>
      </c>
      <c r="BV24">
        <f t="shared" si="24"/>
        <v>417</v>
      </c>
      <c r="BW24" s="11">
        <f t="shared" si="44"/>
        <v>1.85546875E-2</v>
      </c>
      <c r="BX24">
        <f t="shared" si="25"/>
        <v>210</v>
      </c>
      <c r="BY24" s="7" t="str">
        <f>VLOOKUP($BX24,KeyValues!$J$2:$K$1401,2)</f>
        <v>Iron Tail</v>
      </c>
    </row>
    <row r="25" spans="7:95" x14ac:dyDescent="0.25">
      <c r="M25" s="9" t="s">
        <v>4872</v>
      </c>
      <c r="N25">
        <f t="shared" si="4"/>
        <v>235</v>
      </c>
      <c r="O25" s="11">
        <f t="shared" si="34"/>
        <v>9.765625E-3</v>
      </c>
      <c r="P25">
        <f t="shared" si="5"/>
        <v>209</v>
      </c>
      <c r="Q25" s="7" t="str">
        <f>VLOOKUP($P25,KeyValues!$J$2:$K$1401,2)</f>
        <v>SolarBeam</v>
      </c>
      <c r="AK25" s="9" t="s">
        <v>5005</v>
      </c>
      <c r="AL25">
        <f t="shared" si="12"/>
        <v>938</v>
      </c>
      <c r="AM25" s="11">
        <f t="shared" si="38"/>
        <v>4.1015625E-2</v>
      </c>
      <c r="AN25">
        <f t="shared" si="13"/>
        <v>134</v>
      </c>
      <c r="AO25" s="7" t="str">
        <f>VLOOKUP($AN25,KeyValues!$J$2:$K$1401,2)</f>
        <v>Black Gummi</v>
      </c>
      <c r="AW25" s="9" t="s">
        <v>5037</v>
      </c>
      <c r="AX25">
        <f t="shared" si="16"/>
        <v>379</v>
      </c>
      <c r="AY25" s="11">
        <f t="shared" si="40"/>
        <v>1.5625E-2</v>
      </c>
      <c r="AZ25">
        <f t="shared" si="17"/>
        <v>215</v>
      </c>
      <c r="BA25" s="7" t="str">
        <f>VLOOKUP($AZ25,KeyValues!$J$2:$K$1401,2)</f>
        <v>Dig</v>
      </c>
      <c r="BC25" t="s">
        <v>4770</v>
      </c>
      <c r="BD25">
        <f t="shared" si="18"/>
        <v>282</v>
      </c>
      <c r="BE25" s="11">
        <f t="shared" si="41"/>
        <v>1.171875E-2</v>
      </c>
      <c r="BF25">
        <f t="shared" si="19"/>
        <v>208</v>
      </c>
      <c r="BG25" s="7" t="str">
        <f>VLOOKUP($BF25,KeyValues!$J$2:$K$1401,2)</f>
        <v>Frustration</v>
      </c>
      <c r="BO25" t="s">
        <v>5104</v>
      </c>
      <c r="BP25">
        <f t="shared" si="22"/>
        <v>331</v>
      </c>
      <c r="BQ25" s="11">
        <f t="shared" si="43"/>
        <v>1.3671875E-2</v>
      </c>
      <c r="BR25">
        <f t="shared" si="23"/>
        <v>228</v>
      </c>
      <c r="BS25" s="7" t="str">
        <f>VLOOKUP($BR25,KeyValues!$J$2:$K$1401,2)</f>
        <v>Torment</v>
      </c>
      <c r="BU25" t="s">
        <v>5175</v>
      </c>
      <c r="BV25">
        <f t="shared" si="24"/>
        <v>436</v>
      </c>
      <c r="BW25" s="11">
        <f t="shared" si="44"/>
        <v>1.85546875E-2</v>
      </c>
      <c r="BX25">
        <f t="shared" si="25"/>
        <v>211</v>
      </c>
      <c r="BY25" s="7" t="str">
        <f>VLOOKUP($BX25,KeyValues!$J$2:$K$1401,2)</f>
        <v>Thunderbolt</v>
      </c>
    </row>
    <row r="26" spans="7:95" x14ac:dyDescent="0.25">
      <c r="M26" s="9" t="s">
        <v>4873</v>
      </c>
      <c r="N26">
        <f t="shared" si="4"/>
        <v>245</v>
      </c>
      <c r="O26" s="11">
        <f t="shared" si="34"/>
        <v>9.765625E-3</v>
      </c>
      <c r="P26">
        <f t="shared" si="5"/>
        <v>210</v>
      </c>
      <c r="Q26" s="7" t="str">
        <f>VLOOKUP($P26,KeyValues!$J$2:$K$1401,2)</f>
        <v>Iron Tail</v>
      </c>
      <c r="AK26" s="9" t="s">
        <v>5006</v>
      </c>
      <c r="AL26">
        <f t="shared" si="12"/>
        <v>981</v>
      </c>
      <c r="AM26" s="11">
        <f t="shared" si="38"/>
        <v>4.19921875E-2</v>
      </c>
      <c r="AN26">
        <f t="shared" si="13"/>
        <v>135</v>
      </c>
      <c r="AO26" s="7" t="str">
        <f>VLOOKUP($AN26,KeyValues!$J$2:$K$1401,2)</f>
        <v>Silver Gummi</v>
      </c>
      <c r="AW26" s="9" t="s">
        <v>5038</v>
      </c>
      <c r="AX26">
        <f t="shared" si="16"/>
        <v>396</v>
      </c>
      <c r="AY26" s="11">
        <f t="shared" si="40"/>
        <v>1.66015625E-2</v>
      </c>
      <c r="AZ26">
        <f t="shared" si="17"/>
        <v>218</v>
      </c>
      <c r="BA26" s="7" t="str">
        <f>VLOOKUP($AZ26,KeyValues!$J$2:$K$1401,2)</f>
        <v>Brick Break</v>
      </c>
      <c r="BC26" t="s">
        <v>4771</v>
      </c>
      <c r="BD26">
        <f t="shared" si="18"/>
        <v>295</v>
      </c>
      <c r="BE26" s="11">
        <f t="shared" si="41"/>
        <v>1.26953125E-2</v>
      </c>
      <c r="BF26">
        <f t="shared" si="19"/>
        <v>209</v>
      </c>
      <c r="BG26" s="7" t="str">
        <f>VLOOKUP($BF26,KeyValues!$J$2:$K$1401,2)</f>
        <v>SolarBeam</v>
      </c>
      <c r="BO26" t="s">
        <v>5105</v>
      </c>
      <c r="BP26">
        <f t="shared" si="22"/>
        <v>346</v>
      </c>
      <c r="BQ26" s="11">
        <f t="shared" si="43"/>
        <v>1.46484375E-2</v>
      </c>
      <c r="BR26">
        <f t="shared" si="23"/>
        <v>229</v>
      </c>
      <c r="BS26" s="7" t="str">
        <f>VLOOKUP($BR26,KeyValues!$J$2:$K$1401,2)</f>
        <v>Facade</v>
      </c>
      <c r="BU26" t="s">
        <v>5176</v>
      </c>
      <c r="BV26">
        <f t="shared" si="24"/>
        <v>455</v>
      </c>
      <c r="BW26" s="11">
        <f t="shared" si="44"/>
        <v>1.85546875E-2</v>
      </c>
      <c r="BX26">
        <f t="shared" si="25"/>
        <v>212</v>
      </c>
      <c r="BY26" s="7" t="str">
        <f>VLOOKUP($BX26,KeyValues!$J$2:$K$1401,2)</f>
        <v>Thunder</v>
      </c>
    </row>
    <row r="27" spans="7:95" x14ac:dyDescent="0.25">
      <c r="M27" s="9" t="s">
        <v>4874</v>
      </c>
      <c r="N27">
        <f t="shared" si="4"/>
        <v>255</v>
      </c>
      <c r="O27" s="11">
        <f t="shared" si="34"/>
        <v>9.765625E-3</v>
      </c>
      <c r="P27">
        <f t="shared" si="5"/>
        <v>211</v>
      </c>
      <c r="Q27" s="7" t="str">
        <f>VLOOKUP($P27,KeyValues!$J$2:$K$1401,2)</f>
        <v>Thunderbolt</v>
      </c>
      <c r="AK27" s="9" t="s">
        <v>5007</v>
      </c>
      <c r="AL27">
        <f t="shared" si="12"/>
        <v>1023</v>
      </c>
      <c r="AM27" s="11">
        <f t="shared" si="38"/>
        <v>4.1015625E-2</v>
      </c>
      <c r="AN27">
        <f t="shared" si="13"/>
        <v>171</v>
      </c>
      <c r="AO27" s="7" t="str">
        <f>VLOOKUP($AN27,KeyValues!$J$2:$K$1401,2)</f>
        <v>Gold Ticket</v>
      </c>
      <c r="AW27" s="9" t="s">
        <v>5039</v>
      </c>
      <c r="AX27">
        <f t="shared" si="16"/>
        <v>412</v>
      </c>
      <c r="AY27" s="11">
        <f t="shared" si="40"/>
        <v>1.5625E-2</v>
      </c>
      <c r="AZ27">
        <f t="shared" si="17"/>
        <v>220</v>
      </c>
      <c r="BA27" s="7" t="str">
        <f>VLOOKUP($AZ27,KeyValues!$J$2:$K$1401,2)</f>
        <v>Reflect</v>
      </c>
      <c r="BC27" t="s">
        <v>4772</v>
      </c>
      <c r="BD27">
        <f t="shared" si="18"/>
        <v>307</v>
      </c>
      <c r="BE27" s="11">
        <f t="shared" si="41"/>
        <v>1.171875E-2</v>
      </c>
      <c r="BF27">
        <f t="shared" si="19"/>
        <v>210</v>
      </c>
      <c r="BG27" s="7" t="str">
        <f>VLOOKUP($BF27,KeyValues!$J$2:$K$1401,2)</f>
        <v>Iron Tail</v>
      </c>
      <c r="BO27" t="s">
        <v>5106</v>
      </c>
      <c r="BP27">
        <f t="shared" si="22"/>
        <v>360</v>
      </c>
      <c r="BQ27" s="11">
        <f t="shared" si="43"/>
        <v>1.3671875E-2</v>
      </c>
      <c r="BR27">
        <f t="shared" si="23"/>
        <v>230</v>
      </c>
      <c r="BS27" s="7" t="str">
        <f>VLOOKUP($BR27,KeyValues!$J$2:$K$1401,2)</f>
        <v>Secret Power</v>
      </c>
      <c r="BU27" t="s">
        <v>5177</v>
      </c>
      <c r="BV27">
        <f t="shared" si="24"/>
        <v>474</v>
      </c>
      <c r="BW27" s="11">
        <f t="shared" si="44"/>
        <v>1.85546875E-2</v>
      </c>
      <c r="BX27">
        <f t="shared" si="25"/>
        <v>213</v>
      </c>
      <c r="BY27" s="7" t="str">
        <f>VLOOKUP($BX27,KeyValues!$J$2:$K$1401,2)</f>
        <v>Earthquake</v>
      </c>
    </row>
    <row r="28" spans="7:95" x14ac:dyDescent="0.25">
      <c r="M28" s="9" t="s">
        <v>4875</v>
      </c>
      <c r="N28">
        <f t="shared" si="4"/>
        <v>266</v>
      </c>
      <c r="O28" s="11">
        <f t="shared" si="34"/>
        <v>1.07421875E-2</v>
      </c>
      <c r="P28">
        <f t="shared" si="5"/>
        <v>212</v>
      </c>
      <c r="Q28" s="7" t="str">
        <f>VLOOKUP($P28,KeyValues!$J$2:$K$1401,2)</f>
        <v>Thunder</v>
      </c>
      <c r="AW28" s="9" t="s">
        <v>5040</v>
      </c>
      <c r="AX28">
        <f t="shared" si="16"/>
        <v>429</v>
      </c>
      <c r="AY28" s="11">
        <f t="shared" si="40"/>
        <v>1.66015625E-2</v>
      </c>
      <c r="AZ28">
        <f t="shared" si="17"/>
        <v>227</v>
      </c>
      <c r="BA28" s="7" t="str">
        <f>VLOOKUP($AZ28,KeyValues!$J$2:$K$1401,2)</f>
        <v>Aerial Ace</v>
      </c>
      <c r="BC28" t="s">
        <v>4773</v>
      </c>
      <c r="BD28">
        <f t="shared" si="18"/>
        <v>320</v>
      </c>
      <c r="BE28" s="11">
        <f t="shared" si="41"/>
        <v>1.26953125E-2</v>
      </c>
      <c r="BF28">
        <f t="shared" si="19"/>
        <v>212</v>
      </c>
      <c r="BG28" s="7" t="str">
        <f>VLOOKUP($BF28,KeyValues!$J$2:$K$1401,2)</f>
        <v>Thunder</v>
      </c>
      <c r="BO28" t="s">
        <v>5107</v>
      </c>
      <c r="BP28">
        <f t="shared" si="22"/>
        <v>374</v>
      </c>
      <c r="BQ28" s="11">
        <f t="shared" si="43"/>
        <v>1.3671875E-2</v>
      </c>
      <c r="BR28">
        <f t="shared" si="23"/>
        <v>231</v>
      </c>
      <c r="BS28" s="7" t="str">
        <f>VLOOKUP($BR28,KeyValues!$J$2:$K$1401,2)</f>
        <v>Rest</v>
      </c>
      <c r="BU28" t="s">
        <v>5178</v>
      </c>
      <c r="BV28">
        <f t="shared" si="24"/>
        <v>493</v>
      </c>
      <c r="BW28" s="11">
        <f t="shared" si="44"/>
        <v>1.85546875E-2</v>
      </c>
      <c r="BX28">
        <f t="shared" si="25"/>
        <v>216</v>
      </c>
      <c r="BY28" s="7" t="str">
        <f>VLOOKUP($BX28,KeyValues!$J$2:$K$1401,2)</f>
        <v>Psychic</v>
      </c>
    </row>
    <row r="29" spans="7:95" x14ac:dyDescent="0.25">
      <c r="M29" s="9" t="s">
        <v>4876</v>
      </c>
      <c r="N29">
        <f t="shared" si="4"/>
        <v>276</v>
      </c>
      <c r="O29" s="11">
        <f t="shared" si="34"/>
        <v>9.765625E-3</v>
      </c>
      <c r="P29">
        <f t="shared" si="5"/>
        <v>213</v>
      </c>
      <c r="Q29" s="7" t="str">
        <f>VLOOKUP($P29,KeyValues!$J$2:$K$1401,2)</f>
        <v>Earthquake</v>
      </c>
      <c r="AW29" s="9" t="s">
        <v>5041</v>
      </c>
      <c r="AX29">
        <f t="shared" si="16"/>
        <v>445</v>
      </c>
      <c r="AY29" s="11">
        <f t="shared" si="40"/>
        <v>1.5625E-2</v>
      </c>
      <c r="AZ29">
        <f t="shared" si="17"/>
        <v>228</v>
      </c>
      <c r="BA29" s="7" t="str">
        <f>VLOOKUP($AZ29,KeyValues!$J$2:$K$1401,2)</f>
        <v>Torment</v>
      </c>
      <c r="BC29" t="s">
        <v>4774</v>
      </c>
      <c r="BD29">
        <f t="shared" si="18"/>
        <v>332</v>
      </c>
      <c r="BE29" s="11">
        <f t="shared" si="41"/>
        <v>1.171875E-2</v>
      </c>
      <c r="BF29">
        <f t="shared" si="19"/>
        <v>214</v>
      </c>
      <c r="BG29" s="7" t="str">
        <f>VLOOKUP($BF29,KeyValues!$J$2:$K$1401,2)</f>
        <v>Return</v>
      </c>
      <c r="BO29" t="s">
        <v>5108</v>
      </c>
      <c r="BP29">
        <f t="shared" si="22"/>
        <v>389</v>
      </c>
      <c r="BQ29" s="11">
        <f t="shared" si="43"/>
        <v>1.46484375E-2</v>
      </c>
      <c r="BR29">
        <f t="shared" si="23"/>
        <v>234</v>
      </c>
      <c r="BS29" s="7" t="str">
        <f>VLOOKUP($BR29,KeyValues!$J$2:$K$1401,2)</f>
        <v>Steel Wing</v>
      </c>
      <c r="BU29" t="s">
        <v>5179</v>
      </c>
      <c r="BV29">
        <f t="shared" si="24"/>
        <v>512</v>
      </c>
      <c r="BW29" s="11">
        <f t="shared" si="44"/>
        <v>1.85546875E-2</v>
      </c>
      <c r="BX29">
        <f t="shared" si="25"/>
        <v>217</v>
      </c>
      <c r="BY29" s="7" t="str">
        <f>VLOOKUP($BX29,KeyValues!$J$2:$K$1401,2)</f>
        <v>Shadow Ball</v>
      </c>
    </row>
    <row r="30" spans="7:95" x14ac:dyDescent="0.25">
      <c r="M30" s="9" t="s">
        <v>4877</v>
      </c>
      <c r="N30">
        <f t="shared" si="4"/>
        <v>286</v>
      </c>
      <c r="O30" s="11">
        <f t="shared" si="34"/>
        <v>9.765625E-3</v>
      </c>
      <c r="P30">
        <f t="shared" si="5"/>
        <v>214</v>
      </c>
      <c r="Q30" s="7" t="str">
        <f>VLOOKUP($P30,KeyValues!$J$2:$K$1401,2)</f>
        <v>Return</v>
      </c>
      <c r="AW30" s="9" t="s">
        <v>5042</v>
      </c>
      <c r="AX30">
        <f t="shared" si="16"/>
        <v>462</v>
      </c>
      <c r="AY30" s="11">
        <f t="shared" si="40"/>
        <v>1.66015625E-2</v>
      </c>
      <c r="AZ30">
        <f t="shared" si="17"/>
        <v>229</v>
      </c>
      <c r="BA30" s="7" t="str">
        <f>VLOOKUP($AZ30,KeyValues!$J$2:$K$1401,2)</f>
        <v>Facade</v>
      </c>
      <c r="BC30" t="s">
        <v>4775</v>
      </c>
      <c r="BD30">
        <f t="shared" si="18"/>
        <v>345</v>
      </c>
      <c r="BE30" s="11">
        <f t="shared" si="41"/>
        <v>1.26953125E-2</v>
      </c>
      <c r="BF30">
        <f t="shared" si="19"/>
        <v>215</v>
      </c>
      <c r="BG30" s="7" t="str">
        <f>VLOOKUP($BF30,KeyValues!$J$2:$K$1401,2)</f>
        <v>Dig</v>
      </c>
      <c r="BO30" t="s">
        <v>5109</v>
      </c>
      <c r="BP30">
        <f t="shared" si="22"/>
        <v>403</v>
      </c>
      <c r="BQ30" s="11">
        <f t="shared" si="43"/>
        <v>1.3671875E-2</v>
      </c>
      <c r="BR30">
        <f t="shared" si="23"/>
        <v>235</v>
      </c>
      <c r="BS30" s="7" t="str">
        <f>VLOOKUP($BR30,KeyValues!$J$2:$K$1401,2)</f>
        <v>Skill Swap</v>
      </c>
      <c r="BU30" t="s">
        <v>5180</v>
      </c>
      <c r="BV30">
        <f t="shared" si="24"/>
        <v>530</v>
      </c>
      <c r="BW30" s="11">
        <f t="shared" si="44"/>
        <v>1.7578125E-2</v>
      </c>
      <c r="BX30">
        <f t="shared" si="25"/>
        <v>221</v>
      </c>
      <c r="BY30" s="7" t="str">
        <f>VLOOKUP($BX30,KeyValues!$J$2:$K$1401,2)</f>
        <v>Shock Wave</v>
      </c>
    </row>
    <row r="31" spans="7:95" x14ac:dyDescent="0.25">
      <c r="M31" s="9" t="s">
        <v>4878</v>
      </c>
      <c r="N31">
        <f t="shared" si="4"/>
        <v>296</v>
      </c>
      <c r="O31" s="11">
        <f t="shared" si="34"/>
        <v>9.765625E-3</v>
      </c>
      <c r="P31">
        <f t="shared" si="5"/>
        <v>215</v>
      </c>
      <c r="Q31" s="7" t="str">
        <f>VLOOKUP($P31,KeyValues!$J$2:$K$1401,2)</f>
        <v>Dig</v>
      </c>
      <c r="AW31" s="9" t="s">
        <v>5043</v>
      </c>
      <c r="AX31">
        <f t="shared" si="16"/>
        <v>478</v>
      </c>
      <c r="AY31" s="11">
        <f t="shared" si="40"/>
        <v>1.5625E-2</v>
      </c>
      <c r="AZ31">
        <f t="shared" si="17"/>
        <v>230</v>
      </c>
      <c r="BA31" s="7" t="str">
        <f>VLOOKUP($AZ31,KeyValues!$J$2:$K$1401,2)</f>
        <v>Secret Power</v>
      </c>
      <c r="BC31" t="s">
        <v>4776</v>
      </c>
      <c r="BD31">
        <f t="shared" si="18"/>
        <v>358</v>
      </c>
      <c r="BE31" s="11">
        <f t="shared" si="41"/>
        <v>1.26953125E-2</v>
      </c>
      <c r="BF31">
        <f t="shared" si="19"/>
        <v>221</v>
      </c>
      <c r="BG31" s="7" t="str">
        <f>VLOOKUP($BF31,KeyValues!$J$2:$K$1401,2)</f>
        <v>Shock Wave</v>
      </c>
      <c r="BO31" t="s">
        <v>5110</v>
      </c>
      <c r="BP31">
        <f t="shared" si="22"/>
        <v>418</v>
      </c>
      <c r="BQ31" s="11">
        <f t="shared" si="43"/>
        <v>1.46484375E-2</v>
      </c>
      <c r="BR31">
        <f t="shared" si="23"/>
        <v>237</v>
      </c>
      <c r="BS31" s="7" t="str">
        <f>VLOOKUP($BR31,KeyValues!$J$2:$K$1401,2)</f>
        <v>Overheat</v>
      </c>
      <c r="BU31" t="s">
        <v>5181</v>
      </c>
      <c r="BV31">
        <f t="shared" si="24"/>
        <v>549</v>
      </c>
      <c r="BW31" s="11">
        <f t="shared" si="44"/>
        <v>1.85546875E-2</v>
      </c>
      <c r="BX31">
        <f t="shared" si="25"/>
        <v>222</v>
      </c>
      <c r="BY31" s="7" t="str">
        <f>VLOOKUP($BX31,KeyValues!$J$2:$K$1401,2)</f>
        <v>Flamethrower</v>
      </c>
    </row>
    <row r="32" spans="7:95" x14ac:dyDescent="0.25">
      <c r="M32" s="9" t="s">
        <v>4879</v>
      </c>
      <c r="N32">
        <f t="shared" si="4"/>
        <v>307</v>
      </c>
      <c r="O32" s="11">
        <f t="shared" si="34"/>
        <v>1.07421875E-2</v>
      </c>
      <c r="P32">
        <f t="shared" si="5"/>
        <v>216</v>
      </c>
      <c r="Q32" s="7" t="str">
        <f>VLOOKUP($P32,KeyValues!$J$2:$K$1401,2)</f>
        <v>Psychic</v>
      </c>
      <c r="AW32" s="9" t="s">
        <v>5044</v>
      </c>
      <c r="AX32">
        <f t="shared" si="16"/>
        <v>495</v>
      </c>
      <c r="AY32" s="11">
        <f t="shared" si="40"/>
        <v>1.66015625E-2</v>
      </c>
      <c r="AZ32">
        <f t="shared" si="17"/>
        <v>231</v>
      </c>
      <c r="BA32" s="7" t="str">
        <f>VLOOKUP($AZ32,KeyValues!$J$2:$K$1401,2)</f>
        <v>Rest</v>
      </c>
      <c r="BC32" t="s">
        <v>4777</v>
      </c>
      <c r="BD32">
        <f t="shared" si="18"/>
        <v>370</v>
      </c>
      <c r="BE32" s="11">
        <f t="shared" si="41"/>
        <v>1.171875E-2</v>
      </c>
      <c r="BF32">
        <f t="shared" si="19"/>
        <v>222</v>
      </c>
      <c r="BG32" s="7" t="str">
        <f>VLOOKUP($BF32,KeyValues!$J$2:$K$1401,2)</f>
        <v>Flamethrower</v>
      </c>
      <c r="BO32" t="s">
        <v>5111</v>
      </c>
      <c r="BP32">
        <f t="shared" si="22"/>
        <v>432</v>
      </c>
      <c r="BQ32" s="11">
        <f t="shared" si="43"/>
        <v>1.3671875E-2</v>
      </c>
      <c r="BR32">
        <f t="shared" si="23"/>
        <v>240</v>
      </c>
      <c r="BS32" s="7" t="str">
        <f>VLOOKUP($BR32,KeyValues!$J$2:$K$1401,2)</f>
        <v>Energy Ball</v>
      </c>
      <c r="BU32" t="s">
        <v>5182</v>
      </c>
      <c r="BV32">
        <f t="shared" si="24"/>
        <v>568</v>
      </c>
      <c r="BW32" s="11">
        <f t="shared" si="44"/>
        <v>1.85546875E-2</v>
      </c>
      <c r="BX32">
        <f t="shared" si="25"/>
        <v>223</v>
      </c>
      <c r="BY32" s="7" t="str">
        <f>VLOOKUP($BX32,KeyValues!$J$2:$K$1401,2)</f>
        <v>Sludge Bomb</v>
      </c>
    </row>
    <row r="33" spans="13:77" x14ac:dyDescent="0.25">
      <c r="M33" s="9" t="s">
        <v>4880</v>
      </c>
      <c r="N33">
        <f t="shared" si="4"/>
        <v>317</v>
      </c>
      <c r="O33" s="11">
        <f t="shared" si="34"/>
        <v>9.765625E-3</v>
      </c>
      <c r="P33">
        <f t="shared" si="5"/>
        <v>217</v>
      </c>
      <c r="Q33" s="7" t="str">
        <f>VLOOKUP($P33,KeyValues!$J$2:$K$1401,2)</f>
        <v>Shadow Ball</v>
      </c>
      <c r="AW33" s="9" t="s">
        <v>5045</v>
      </c>
      <c r="AX33">
        <f t="shared" si="16"/>
        <v>512</v>
      </c>
      <c r="AY33" s="11">
        <f t="shared" si="40"/>
        <v>1.66015625E-2</v>
      </c>
      <c r="AZ33">
        <f t="shared" si="17"/>
        <v>233</v>
      </c>
      <c r="BA33" s="7" t="str">
        <f>VLOOKUP($AZ33,KeyValues!$J$2:$K$1401,2)</f>
        <v>Thief</v>
      </c>
      <c r="BC33" t="s">
        <v>4778</v>
      </c>
      <c r="BD33">
        <f t="shared" si="18"/>
        <v>383</v>
      </c>
      <c r="BE33" s="11">
        <f t="shared" si="41"/>
        <v>1.26953125E-2</v>
      </c>
      <c r="BF33">
        <f t="shared" si="19"/>
        <v>223</v>
      </c>
      <c r="BG33" s="7" t="str">
        <f>VLOOKUP($BF33,KeyValues!$J$2:$K$1401,2)</f>
        <v>Sludge Bomb</v>
      </c>
      <c r="BO33" t="s">
        <v>5112</v>
      </c>
      <c r="BP33">
        <f t="shared" si="22"/>
        <v>447</v>
      </c>
      <c r="BQ33" s="11">
        <f t="shared" si="43"/>
        <v>1.46484375E-2</v>
      </c>
      <c r="BR33">
        <f t="shared" si="23"/>
        <v>241</v>
      </c>
      <c r="BS33" s="7" t="str">
        <f>VLOOKUP($BR33,KeyValues!$J$2:$K$1401,2)</f>
        <v>False Swipe</v>
      </c>
      <c r="BU33" t="s">
        <v>5183</v>
      </c>
      <c r="BV33">
        <f t="shared" si="24"/>
        <v>587</v>
      </c>
      <c r="BW33" s="11">
        <f t="shared" si="44"/>
        <v>1.85546875E-2</v>
      </c>
      <c r="BX33">
        <f t="shared" si="25"/>
        <v>225</v>
      </c>
      <c r="BY33" s="7" t="str">
        <f>VLOOKUP($BX33,KeyValues!$J$2:$K$1401,2)</f>
        <v>Fire Blast</v>
      </c>
    </row>
    <row r="34" spans="13:77" x14ac:dyDescent="0.25">
      <c r="M34" s="9" t="s">
        <v>4881</v>
      </c>
      <c r="N34">
        <f t="shared" si="4"/>
        <v>327</v>
      </c>
      <c r="O34" s="11">
        <f t="shared" si="34"/>
        <v>9.765625E-3</v>
      </c>
      <c r="P34">
        <f t="shared" si="5"/>
        <v>218</v>
      </c>
      <c r="Q34" s="7" t="str">
        <f>VLOOKUP($P34,KeyValues!$J$2:$K$1401,2)</f>
        <v>Brick Break</v>
      </c>
      <c r="AW34" s="9" t="s">
        <v>5046</v>
      </c>
      <c r="AX34">
        <f t="shared" si="16"/>
        <v>528</v>
      </c>
      <c r="AY34" s="11">
        <f t="shared" si="40"/>
        <v>1.5625E-2</v>
      </c>
      <c r="AZ34">
        <f t="shared" si="17"/>
        <v>238</v>
      </c>
      <c r="BA34" s="7" t="str">
        <f>VLOOKUP($AZ34,KeyValues!$J$2:$K$1401,2)</f>
        <v>Roost</v>
      </c>
      <c r="BC34" t="s">
        <v>4779</v>
      </c>
      <c r="BD34">
        <f t="shared" si="18"/>
        <v>395</v>
      </c>
      <c r="BE34" s="11">
        <f t="shared" si="41"/>
        <v>1.171875E-2</v>
      </c>
      <c r="BF34">
        <f t="shared" si="19"/>
        <v>225</v>
      </c>
      <c r="BG34" s="7" t="str">
        <f>VLOOKUP($BF34,KeyValues!$J$2:$K$1401,2)</f>
        <v>Fire Blast</v>
      </c>
      <c r="BO34" t="s">
        <v>5113</v>
      </c>
      <c r="BP34">
        <f t="shared" si="22"/>
        <v>461</v>
      </c>
      <c r="BQ34" s="11">
        <f t="shared" si="43"/>
        <v>1.3671875E-2</v>
      </c>
      <c r="BR34">
        <f t="shared" si="23"/>
        <v>242</v>
      </c>
      <c r="BS34" s="7" t="str">
        <f>VLOOKUP($BR34,KeyValues!$J$2:$K$1401,2)</f>
        <v>Brine</v>
      </c>
      <c r="BU34" t="s">
        <v>5184</v>
      </c>
      <c r="BV34">
        <f t="shared" si="24"/>
        <v>606</v>
      </c>
      <c r="BW34" s="11">
        <f t="shared" si="44"/>
        <v>1.85546875E-2</v>
      </c>
      <c r="BX34">
        <f t="shared" si="25"/>
        <v>232</v>
      </c>
      <c r="BY34" s="7" t="str">
        <f>VLOOKUP($BX34,KeyValues!$J$2:$K$1401,2)</f>
        <v>Attract</v>
      </c>
    </row>
    <row r="35" spans="13:77" x14ac:dyDescent="0.25">
      <c r="M35" s="9" t="s">
        <v>4882</v>
      </c>
      <c r="N35">
        <f t="shared" si="4"/>
        <v>337</v>
      </c>
      <c r="O35" s="11">
        <f t="shared" si="34"/>
        <v>9.765625E-3</v>
      </c>
      <c r="P35">
        <f t="shared" si="5"/>
        <v>220</v>
      </c>
      <c r="Q35" s="7" t="str">
        <f>VLOOKUP($P35,KeyValues!$J$2:$K$1401,2)</f>
        <v>Reflect</v>
      </c>
      <c r="AW35" s="9" t="s">
        <v>5047</v>
      </c>
      <c r="AX35">
        <f t="shared" si="16"/>
        <v>545</v>
      </c>
      <c r="AY35" s="11">
        <f t="shared" si="40"/>
        <v>1.66015625E-2</v>
      </c>
      <c r="AZ35">
        <f t="shared" si="17"/>
        <v>239</v>
      </c>
      <c r="BA35" s="7" t="str">
        <f>VLOOKUP($AZ35,KeyValues!$J$2:$K$1401,2)</f>
        <v>Focus Blast</v>
      </c>
      <c r="BC35" t="s">
        <v>4780</v>
      </c>
      <c r="BD35">
        <f t="shared" si="18"/>
        <v>408</v>
      </c>
      <c r="BE35" s="11">
        <f t="shared" si="41"/>
        <v>1.26953125E-2</v>
      </c>
      <c r="BF35">
        <f t="shared" si="19"/>
        <v>227</v>
      </c>
      <c r="BG35" s="7" t="str">
        <f>VLOOKUP($BF35,KeyValues!$J$2:$K$1401,2)</f>
        <v>Aerial Ace</v>
      </c>
      <c r="BO35" t="s">
        <v>5114</v>
      </c>
      <c r="BP35">
        <f t="shared" si="22"/>
        <v>475</v>
      </c>
      <c r="BQ35" s="11">
        <f t="shared" si="43"/>
        <v>1.3671875E-2</v>
      </c>
      <c r="BR35">
        <f t="shared" si="23"/>
        <v>243</v>
      </c>
      <c r="BS35" s="7" t="str">
        <f>VLOOKUP($BR35,KeyValues!$J$2:$K$1401,2)</f>
        <v>Fling</v>
      </c>
      <c r="BU35" t="s">
        <v>5185</v>
      </c>
      <c r="BV35">
        <f t="shared" si="24"/>
        <v>625</v>
      </c>
      <c r="BW35" s="11">
        <f t="shared" si="44"/>
        <v>1.85546875E-2</v>
      </c>
      <c r="BX35">
        <f t="shared" si="25"/>
        <v>234</v>
      </c>
      <c r="BY35" s="7" t="str">
        <f>VLOOKUP($BX35,KeyValues!$J$2:$K$1401,2)</f>
        <v>Steel Wing</v>
      </c>
    </row>
    <row r="36" spans="13:77" x14ac:dyDescent="0.25">
      <c r="M36" s="9" t="s">
        <v>4883</v>
      </c>
      <c r="N36">
        <f t="shared" si="4"/>
        <v>348</v>
      </c>
      <c r="O36" s="11">
        <f t="shared" si="34"/>
        <v>1.07421875E-2</v>
      </c>
      <c r="P36">
        <f t="shared" si="5"/>
        <v>221</v>
      </c>
      <c r="Q36" s="7" t="str">
        <f>VLOOKUP($P36,KeyValues!$J$2:$K$1401,2)</f>
        <v>Shock Wave</v>
      </c>
      <c r="AW36" s="9" t="s">
        <v>5048</v>
      </c>
      <c r="AX36">
        <f t="shared" si="16"/>
        <v>561</v>
      </c>
      <c r="AY36" s="11">
        <f t="shared" si="40"/>
        <v>1.5625E-2</v>
      </c>
      <c r="AZ36">
        <f t="shared" si="17"/>
        <v>243</v>
      </c>
      <c r="BA36" s="7" t="str">
        <f>VLOOKUP($AZ36,KeyValues!$J$2:$K$1401,2)</f>
        <v>Fling</v>
      </c>
      <c r="BC36" t="s">
        <v>4781</v>
      </c>
      <c r="BD36">
        <f t="shared" si="18"/>
        <v>420</v>
      </c>
      <c r="BE36" s="11">
        <f t="shared" si="41"/>
        <v>1.171875E-2</v>
      </c>
      <c r="BF36">
        <f t="shared" si="19"/>
        <v>228</v>
      </c>
      <c r="BG36" s="7" t="str">
        <f>VLOOKUP($BF36,KeyValues!$J$2:$K$1401,2)</f>
        <v>Torment</v>
      </c>
      <c r="BO36" t="s">
        <v>5115</v>
      </c>
      <c r="BP36">
        <f t="shared" si="22"/>
        <v>490</v>
      </c>
      <c r="BQ36" s="11">
        <f t="shared" si="43"/>
        <v>1.46484375E-2</v>
      </c>
      <c r="BR36">
        <f t="shared" si="23"/>
        <v>244</v>
      </c>
      <c r="BS36" s="7" t="str">
        <f>VLOOKUP($BR36,KeyValues!$J$2:$K$1401,2)</f>
        <v>Charge Beam</v>
      </c>
      <c r="BU36" t="s">
        <v>5186</v>
      </c>
      <c r="BV36">
        <f t="shared" si="24"/>
        <v>644</v>
      </c>
      <c r="BW36" s="11">
        <f t="shared" si="44"/>
        <v>1.85546875E-2</v>
      </c>
      <c r="BX36">
        <f t="shared" si="25"/>
        <v>235</v>
      </c>
      <c r="BY36" s="7" t="str">
        <f>VLOOKUP($BX36,KeyValues!$J$2:$K$1401,2)</f>
        <v>Skill Swap</v>
      </c>
    </row>
    <row r="37" spans="13:77" x14ac:dyDescent="0.25">
      <c r="M37" s="9" t="s">
        <v>4884</v>
      </c>
      <c r="N37">
        <f t="shared" si="4"/>
        <v>358</v>
      </c>
      <c r="O37" s="11">
        <f t="shared" si="34"/>
        <v>9.765625E-3</v>
      </c>
      <c r="P37">
        <f t="shared" si="5"/>
        <v>222</v>
      </c>
      <c r="Q37" s="7" t="str">
        <f>VLOOKUP($P37,KeyValues!$J$2:$K$1401,2)</f>
        <v>Flamethrower</v>
      </c>
      <c r="AW37" s="9" t="s">
        <v>5049</v>
      </c>
      <c r="AX37">
        <f t="shared" si="16"/>
        <v>578</v>
      </c>
      <c r="AY37" s="11">
        <f t="shared" si="40"/>
        <v>1.66015625E-2</v>
      </c>
      <c r="AZ37">
        <f t="shared" si="17"/>
        <v>245</v>
      </c>
      <c r="BA37" s="7" t="str">
        <f>VLOOKUP($AZ37,KeyValues!$J$2:$K$1401,2)</f>
        <v>Endure</v>
      </c>
      <c r="BC37" t="s">
        <v>4782</v>
      </c>
      <c r="BD37">
        <f t="shared" si="18"/>
        <v>433</v>
      </c>
      <c r="BE37" s="11">
        <f t="shared" si="41"/>
        <v>1.26953125E-2</v>
      </c>
      <c r="BF37">
        <f t="shared" si="19"/>
        <v>229</v>
      </c>
      <c r="BG37" s="7" t="str">
        <f>VLOOKUP($BF37,KeyValues!$J$2:$K$1401,2)</f>
        <v>Facade</v>
      </c>
      <c r="BO37" t="s">
        <v>5116</v>
      </c>
      <c r="BP37">
        <f t="shared" si="22"/>
        <v>504</v>
      </c>
      <c r="BQ37" s="11">
        <f t="shared" si="43"/>
        <v>1.3671875E-2</v>
      </c>
      <c r="BR37">
        <f t="shared" si="23"/>
        <v>245</v>
      </c>
      <c r="BS37" s="7" t="str">
        <f>VLOOKUP($BR37,KeyValues!$J$2:$K$1401,2)</f>
        <v>Endure</v>
      </c>
      <c r="BU37" t="s">
        <v>5187</v>
      </c>
      <c r="BV37">
        <f t="shared" si="24"/>
        <v>663</v>
      </c>
      <c r="BW37" s="11">
        <f t="shared" si="44"/>
        <v>1.85546875E-2</v>
      </c>
      <c r="BX37">
        <f t="shared" si="25"/>
        <v>237</v>
      </c>
      <c r="BY37" s="7" t="str">
        <f>VLOOKUP($BX37,KeyValues!$J$2:$K$1401,2)</f>
        <v>Overheat</v>
      </c>
    </row>
    <row r="38" spans="13:77" x14ac:dyDescent="0.25">
      <c r="M38" s="9" t="s">
        <v>4885</v>
      </c>
      <c r="N38">
        <f t="shared" si="4"/>
        <v>368</v>
      </c>
      <c r="O38" s="11">
        <f t="shared" si="34"/>
        <v>9.765625E-3</v>
      </c>
      <c r="P38">
        <f t="shared" si="5"/>
        <v>223</v>
      </c>
      <c r="Q38" s="7" t="str">
        <f>VLOOKUP($P38,KeyValues!$J$2:$K$1401,2)</f>
        <v>Sludge Bomb</v>
      </c>
      <c r="AW38" s="9" t="s">
        <v>5050</v>
      </c>
      <c r="AX38">
        <f t="shared" si="16"/>
        <v>594</v>
      </c>
      <c r="AY38" s="11">
        <f t="shared" si="40"/>
        <v>1.5625E-2</v>
      </c>
      <c r="AZ38">
        <f t="shared" si="17"/>
        <v>247</v>
      </c>
      <c r="BA38" s="7" t="str">
        <f>VLOOKUP($AZ38,KeyValues!$J$2:$K$1401,2)</f>
        <v>Drain Punch</v>
      </c>
      <c r="BC38" t="s">
        <v>4783</v>
      </c>
      <c r="BD38">
        <f t="shared" si="18"/>
        <v>446</v>
      </c>
      <c r="BE38" s="11">
        <f t="shared" si="41"/>
        <v>1.26953125E-2</v>
      </c>
      <c r="BF38">
        <f t="shared" si="19"/>
        <v>230</v>
      </c>
      <c r="BG38" s="7" t="str">
        <f>VLOOKUP($BF38,KeyValues!$J$2:$K$1401,2)</f>
        <v>Secret Power</v>
      </c>
      <c r="BO38" t="s">
        <v>5117</v>
      </c>
      <c r="BP38">
        <f t="shared" si="22"/>
        <v>519</v>
      </c>
      <c r="BQ38" s="11">
        <f t="shared" si="43"/>
        <v>1.46484375E-2</v>
      </c>
      <c r="BR38">
        <f t="shared" si="23"/>
        <v>246</v>
      </c>
      <c r="BS38" s="7" t="str">
        <f>VLOOKUP($BR38,KeyValues!$J$2:$K$1401,2)</f>
        <v>Dragon Pulse</v>
      </c>
      <c r="BU38" t="s">
        <v>5188</v>
      </c>
      <c r="BV38">
        <f t="shared" si="24"/>
        <v>682</v>
      </c>
      <c r="BW38" s="11">
        <f t="shared" si="44"/>
        <v>1.85546875E-2</v>
      </c>
      <c r="BX38">
        <f t="shared" si="25"/>
        <v>240</v>
      </c>
      <c r="BY38" s="7" t="str">
        <f>VLOOKUP($BX38,KeyValues!$J$2:$K$1401,2)</f>
        <v>Energy Ball</v>
      </c>
    </row>
    <row r="39" spans="13:77" x14ac:dyDescent="0.25">
      <c r="M39" s="9" t="s">
        <v>4886</v>
      </c>
      <c r="N39">
        <f t="shared" si="4"/>
        <v>378</v>
      </c>
      <c r="O39" s="11">
        <f t="shared" si="34"/>
        <v>9.765625E-3</v>
      </c>
      <c r="P39">
        <f t="shared" si="5"/>
        <v>225</v>
      </c>
      <c r="Q39" s="7" t="str">
        <f>VLOOKUP($P39,KeyValues!$J$2:$K$1401,2)</f>
        <v>Fire Blast</v>
      </c>
      <c r="AW39" s="9" t="s">
        <v>5051</v>
      </c>
      <c r="AX39">
        <f t="shared" si="16"/>
        <v>611</v>
      </c>
      <c r="AY39" s="11">
        <f t="shared" si="40"/>
        <v>1.66015625E-2</v>
      </c>
      <c r="AZ39">
        <f t="shared" si="17"/>
        <v>248</v>
      </c>
      <c r="BA39" s="7" t="str">
        <f>VLOOKUP($AZ39,KeyValues!$J$2:$K$1401,2)</f>
        <v>Will-O-Wisp</v>
      </c>
      <c r="BC39" t="s">
        <v>4784</v>
      </c>
      <c r="BD39">
        <f t="shared" si="18"/>
        <v>458</v>
      </c>
      <c r="BE39" s="11">
        <f t="shared" si="41"/>
        <v>1.171875E-2</v>
      </c>
      <c r="BF39">
        <f t="shared" si="19"/>
        <v>231</v>
      </c>
      <c r="BG39" s="7" t="str">
        <f>VLOOKUP($BF39,KeyValues!$J$2:$K$1401,2)</f>
        <v>Rest</v>
      </c>
      <c r="BO39" t="s">
        <v>5118</v>
      </c>
      <c r="BP39">
        <f t="shared" si="22"/>
        <v>533</v>
      </c>
      <c r="BQ39" s="11">
        <f t="shared" si="43"/>
        <v>1.3671875E-2</v>
      </c>
      <c r="BR39">
        <f t="shared" si="23"/>
        <v>248</v>
      </c>
      <c r="BS39" s="7" t="str">
        <f>VLOOKUP($BR39,KeyValues!$J$2:$K$1401,2)</f>
        <v>Will-O-Wisp</v>
      </c>
      <c r="BU39" t="s">
        <v>5189</v>
      </c>
      <c r="BV39">
        <f t="shared" si="24"/>
        <v>701</v>
      </c>
      <c r="BW39" s="11">
        <f t="shared" si="44"/>
        <v>1.85546875E-2</v>
      </c>
      <c r="BX39">
        <f t="shared" si="25"/>
        <v>241</v>
      </c>
      <c r="BY39" s="7" t="str">
        <f>VLOOKUP($BX39,KeyValues!$J$2:$K$1401,2)</f>
        <v>False Swipe</v>
      </c>
    </row>
    <row r="40" spans="13:77" x14ac:dyDescent="0.25">
      <c r="M40" s="9" t="s">
        <v>4887</v>
      </c>
      <c r="N40">
        <f t="shared" si="4"/>
        <v>389</v>
      </c>
      <c r="O40" s="11">
        <f t="shared" si="34"/>
        <v>1.07421875E-2</v>
      </c>
      <c r="P40">
        <f t="shared" si="5"/>
        <v>227</v>
      </c>
      <c r="Q40" s="7" t="str">
        <f>VLOOKUP($P40,KeyValues!$J$2:$K$1401,2)</f>
        <v>Aerial Ace</v>
      </c>
      <c r="AW40" s="9" t="s">
        <v>5052</v>
      </c>
      <c r="AX40">
        <f t="shared" si="16"/>
        <v>627</v>
      </c>
      <c r="AY40" s="11">
        <f t="shared" si="40"/>
        <v>1.5625E-2</v>
      </c>
      <c r="AZ40">
        <f t="shared" si="17"/>
        <v>250</v>
      </c>
      <c r="BA40" s="7" t="str">
        <f>VLOOKUP($AZ40,KeyValues!$J$2:$K$1401,2)</f>
        <v>Embargo</v>
      </c>
      <c r="BC40" t="s">
        <v>4785</v>
      </c>
      <c r="BD40">
        <f t="shared" si="18"/>
        <v>471</v>
      </c>
      <c r="BE40" s="11">
        <f t="shared" si="41"/>
        <v>1.26953125E-2</v>
      </c>
      <c r="BF40">
        <f t="shared" si="19"/>
        <v>234</v>
      </c>
      <c r="BG40" s="7" t="str">
        <f>VLOOKUP($BF40,KeyValues!$J$2:$K$1401,2)</f>
        <v>Steel Wing</v>
      </c>
      <c r="BO40" t="s">
        <v>5119</v>
      </c>
      <c r="BP40">
        <f t="shared" si="22"/>
        <v>548</v>
      </c>
      <c r="BQ40" s="11">
        <f t="shared" si="43"/>
        <v>1.46484375E-2</v>
      </c>
      <c r="BR40">
        <f t="shared" si="23"/>
        <v>256</v>
      </c>
      <c r="BS40" s="7" t="str">
        <f>VLOOKUP($BR40,KeyValues!$J$2:$K$1401,2)</f>
        <v>Rock Polish</v>
      </c>
      <c r="BU40" t="s">
        <v>5190</v>
      </c>
      <c r="BV40">
        <f t="shared" si="24"/>
        <v>720</v>
      </c>
      <c r="BW40" s="11">
        <f t="shared" si="44"/>
        <v>1.85546875E-2</v>
      </c>
      <c r="BX40">
        <f t="shared" si="25"/>
        <v>242</v>
      </c>
      <c r="BY40" s="7" t="str">
        <f>VLOOKUP($BX40,KeyValues!$J$2:$K$1401,2)</f>
        <v>Brine</v>
      </c>
    </row>
    <row r="41" spans="13:77" x14ac:dyDescent="0.25">
      <c r="M41" s="9" t="s">
        <v>4888</v>
      </c>
      <c r="N41">
        <f t="shared" si="4"/>
        <v>399</v>
      </c>
      <c r="O41" s="11">
        <f t="shared" si="34"/>
        <v>9.765625E-3</v>
      </c>
      <c r="P41">
        <f t="shared" si="5"/>
        <v>228</v>
      </c>
      <c r="Q41" s="7" t="str">
        <f>VLOOKUP($P41,KeyValues!$J$2:$K$1401,2)</f>
        <v>Torment</v>
      </c>
      <c r="AW41" s="9" t="s">
        <v>5053</v>
      </c>
      <c r="AX41">
        <f t="shared" si="16"/>
        <v>644</v>
      </c>
      <c r="AY41" s="11">
        <f t="shared" si="40"/>
        <v>1.66015625E-2</v>
      </c>
      <c r="AZ41">
        <f t="shared" si="17"/>
        <v>253</v>
      </c>
      <c r="BA41" s="7" t="str">
        <f>VLOOKUP($AZ41,KeyValues!$J$2:$K$1401,2)</f>
        <v>Payback</v>
      </c>
      <c r="BC41" t="s">
        <v>4786</v>
      </c>
      <c r="BD41">
        <f t="shared" si="18"/>
        <v>483</v>
      </c>
      <c r="BE41" s="11">
        <f t="shared" si="41"/>
        <v>1.171875E-2</v>
      </c>
      <c r="BF41">
        <f t="shared" si="19"/>
        <v>235</v>
      </c>
      <c r="BG41" s="7" t="str">
        <f>VLOOKUP($BF41,KeyValues!$J$2:$K$1401,2)</f>
        <v>Skill Swap</v>
      </c>
      <c r="BO41" t="s">
        <v>5120</v>
      </c>
      <c r="BP41">
        <f t="shared" si="22"/>
        <v>562</v>
      </c>
      <c r="BQ41" s="11">
        <f t="shared" si="43"/>
        <v>1.3671875E-2</v>
      </c>
      <c r="BR41">
        <f t="shared" si="23"/>
        <v>261</v>
      </c>
      <c r="BS41" s="7" t="str">
        <f>VLOOKUP($BR41,KeyValues!$J$2:$K$1401,2)</f>
        <v>Dive</v>
      </c>
      <c r="BU41" t="s">
        <v>5191</v>
      </c>
      <c r="BV41">
        <f t="shared" si="24"/>
        <v>739</v>
      </c>
      <c r="BW41" s="11">
        <f t="shared" si="44"/>
        <v>1.85546875E-2</v>
      </c>
      <c r="BX41">
        <f t="shared" si="25"/>
        <v>244</v>
      </c>
      <c r="BY41" s="7" t="str">
        <f>VLOOKUP($BX41,KeyValues!$J$2:$K$1401,2)</f>
        <v>Charge Beam</v>
      </c>
    </row>
    <row r="42" spans="13:77" x14ac:dyDescent="0.25">
      <c r="M42" s="9" t="s">
        <v>4889</v>
      </c>
      <c r="N42">
        <f t="shared" si="4"/>
        <v>409</v>
      </c>
      <c r="O42" s="11">
        <f t="shared" si="34"/>
        <v>9.765625E-3</v>
      </c>
      <c r="P42">
        <f t="shared" si="5"/>
        <v>229</v>
      </c>
      <c r="Q42" s="7" t="str">
        <f>VLOOKUP($P42,KeyValues!$J$2:$K$1401,2)</f>
        <v>Facade</v>
      </c>
      <c r="AW42" s="9" t="s">
        <v>5054</v>
      </c>
      <c r="AX42">
        <f t="shared" si="16"/>
        <v>660</v>
      </c>
      <c r="AY42" s="11">
        <f t="shared" si="40"/>
        <v>1.5625E-2</v>
      </c>
      <c r="AZ42">
        <f t="shared" si="17"/>
        <v>254</v>
      </c>
      <c r="BA42" s="7" t="str">
        <f>VLOOKUP($AZ42,KeyValues!$J$2:$K$1401,2)</f>
        <v>Recycle</v>
      </c>
      <c r="BC42" t="s">
        <v>4787</v>
      </c>
      <c r="BD42">
        <f t="shared" si="18"/>
        <v>496</v>
      </c>
      <c r="BE42" s="11">
        <f t="shared" si="41"/>
        <v>1.26953125E-2</v>
      </c>
      <c r="BF42">
        <f t="shared" si="19"/>
        <v>237</v>
      </c>
      <c r="BG42" s="7" t="str">
        <f>VLOOKUP($BF42,KeyValues!$J$2:$K$1401,2)</f>
        <v>Overheat</v>
      </c>
      <c r="BO42" t="s">
        <v>5121</v>
      </c>
      <c r="BP42">
        <f t="shared" si="22"/>
        <v>576</v>
      </c>
      <c r="BQ42" s="11">
        <f t="shared" si="43"/>
        <v>1.3671875E-2</v>
      </c>
      <c r="BR42">
        <f t="shared" si="23"/>
        <v>262</v>
      </c>
      <c r="BS42" s="7" t="str">
        <f>VLOOKUP($BR42,KeyValues!$J$2:$K$1401,2)</f>
        <v>Flash</v>
      </c>
      <c r="BU42" t="s">
        <v>5192</v>
      </c>
      <c r="BV42">
        <f t="shared" si="24"/>
        <v>758</v>
      </c>
      <c r="BW42" s="11">
        <f t="shared" si="44"/>
        <v>1.85546875E-2</v>
      </c>
      <c r="BX42">
        <f t="shared" si="25"/>
        <v>246</v>
      </c>
      <c r="BY42" s="7" t="str">
        <f>VLOOKUP($BX42,KeyValues!$J$2:$K$1401,2)</f>
        <v>Dragon Pulse</v>
      </c>
    </row>
    <row r="43" spans="13:77" x14ac:dyDescent="0.25">
      <c r="M43" s="9" t="s">
        <v>4890</v>
      </c>
      <c r="N43">
        <f t="shared" si="4"/>
        <v>419</v>
      </c>
      <c r="O43" s="11">
        <f t="shared" si="34"/>
        <v>9.765625E-3</v>
      </c>
      <c r="P43">
        <f t="shared" si="5"/>
        <v>230</v>
      </c>
      <c r="Q43" s="7" t="str">
        <f>VLOOKUP($P43,KeyValues!$J$2:$K$1401,2)</f>
        <v>Secret Power</v>
      </c>
      <c r="AW43" s="9" t="s">
        <v>5055</v>
      </c>
      <c r="AX43">
        <f t="shared" si="16"/>
        <v>677</v>
      </c>
      <c r="AY43" s="11">
        <f t="shared" si="40"/>
        <v>1.66015625E-2</v>
      </c>
      <c r="AZ43">
        <f t="shared" si="17"/>
        <v>256</v>
      </c>
      <c r="BA43" s="7" t="str">
        <f>VLOOKUP($AZ43,KeyValues!$J$2:$K$1401,2)</f>
        <v>Rock Polish</v>
      </c>
      <c r="BC43" t="s">
        <v>4788</v>
      </c>
      <c r="BD43">
        <f t="shared" si="18"/>
        <v>508</v>
      </c>
      <c r="BE43" s="11">
        <f t="shared" si="41"/>
        <v>1.171875E-2</v>
      </c>
      <c r="BF43">
        <f t="shared" si="19"/>
        <v>240</v>
      </c>
      <c r="BG43" s="7" t="str">
        <f>VLOOKUP($BF43,KeyValues!$J$2:$K$1401,2)</f>
        <v>Energy Ball</v>
      </c>
      <c r="BO43" t="s">
        <v>5122</v>
      </c>
      <c r="BP43">
        <f t="shared" si="22"/>
        <v>591</v>
      </c>
      <c r="BQ43" s="11">
        <f t="shared" si="43"/>
        <v>1.46484375E-2</v>
      </c>
      <c r="BR43">
        <f t="shared" si="23"/>
        <v>263</v>
      </c>
      <c r="BS43" s="7" t="str">
        <f>VLOOKUP($BR43,KeyValues!$J$2:$K$1401,2)</f>
        <v>Stone Edge</v>
      </c>
      <c r="BU43" t="s">
        <v>5193</v>
      </c>
      <c r="BV43">
        <f t="shared" si="24"/>
        <v>777</v>
      </c>
      <c r="BW43" s="11">
        <f t="shared" si="44"/>
        <v>1.85546875E-2</v>
      </c>
      <c r="BX43">
        <f t="shared" si="25"/>
        <v>249</v>
      </c>
      <c r="BY43" s="7" t="str">
        <f>VLOOKUP($BX43,KeyValues!$J$2:$K$1401,2)</f>
        <v>Silver Wind</v>
      </c>
    </row>
    <row r="44" spans="13:77" x14ac:dyDescent="0.25">
      <c r="M44" s="9" t="s">
        <v>4891</v>
      </c>
      <c r="N44">
        <f t="shared" si="4"/>
        <v>430</v>
      </c>
      <c r="O44" s="11">
        <f t="shared" si="34"/>
        <v>1.07421875E-2</v>
      </c>
      <c r="P44">
        <f t="shared" si="5"/>
        <v>231</v>
      </c>
      <c r="Q44" s="7" t="str">
        <f>VLOOKUP($P44,KeyValues!$J$2:$K$1401,2)</f>
        <v>Rest</v>
      </c>
      <c r="AW44" s="9" t="s">
        <v>5056</v>
      </c>
      <c r="AX44">
        <f t="shared" si="16"/>
        <v>693</v>
      </c>
      <c r="AY44" s="11">
        <f t="shared" si="40"/>
        <v>1.5625E-2</v>
      </c>
      <c r="AZ44">
        <f t="shared" si="17"/>
        <v>264</v>
      </c>
      <c r="BA44" s="7" t="str">
        <f>VLOOKUP($AZ44,KeyValues!$J$2:$K$1401,2)</f>
        <v>Avalanche</v>
      </c>
      <c r="BC44" t="s">
        <v>4789</v>
      </c>
      <c r="BD44">
        <f t="shared" si="18"/>
        <v>521</v>
      </c>
      <c r="BE44" s="11">
        <f t="shared" si="41"/>
        <v>1.26953125E-2</v>
      </c>
      <c r="BF44">
        <f t="shared" si="19"/>
        <v>241</v>
      </c>
      <c r="BG44" s="7" t="str">
        <f>VLOOKUP($BF44,KeyValues!$J$2:$K$1401,2)</f>
        <v>False Swipe</v>
      </c>
      <c r="BO44" t="s">
        <v>5123</v>
      </c>
      <c r="BP44">
        <f t="shared" si="22"/>
        <v>605</v>
      </c>
      <c r="BQ44" s="11">
        <f t="shared" si="43"/>
        <v>1.3671875E-2</v>
      </c>
      <c r="BR44">
        <f t="shared" si="23"/>
        <v>264</v>
      </c>
      <c r="BS44" s="7" t="str">
        <f>VLOOKUP($BR44,KeyValues!$J$2:$K$1401,2)</f>
        <v>Avalanche</v>
      </c>
      <c r="BU44" t="s">
        <v>5194</v>
      </c>
      <c r="BV44">
        <f t="shared" si="24"/>
        <v>796</v>
      </c>
      <c r="BW44" s="11">
        <f t="shared" si="44"/>
        <v>1.85546875E-2</v>
      </c>
      <c r="BX44">
        <f t="shared" si="25"/>
        <v>251</v>
      </c>
      <c r="BY44" s="7" t="str">
        <f>VLOOKUP($BX44,KeyValues!$J$2:$K$1401,2)</f>
        <v>Explosion</v>
      </c>
    </row>
    <row r="45" spans="13:77" x14ac:dyDescent="0.25">
      <c r="M45" s="9" t="s">
        <v>4892</v>
      </c>
      <c r="N45">
        <f t="shared" si="4"/>
        <v>440</v>
      </c>
      <c r="O45" s="11">
        <f t="shared" si="34"/>
        <v>9.765625E-3</v>
      </c>
      <c r="P45">
        <f t="shared" si="5"/>
        <v>232</v>
      </c>
      <c r="Q45" s="7" t="str">
        <f>VLOOKUP($P45,KeyValues!$J$2:$K$1401,2)</f>
        <v>Attract</v>
      </c>
      <c r="AW45" s="9" t="s">
        <v>5057</v>
      </c>
      <c r="AX45">
        <f t="shared" si="16"/>
        <v>710</v>
      </c>
      <c r="AY45" s="11">
        <f t="shared" si="40"/>
        <v>1.66015625E-2</v>
      </c>
      <c r="AZ45">
        <f t="shared" si="17"/>
        <v>265</v>
      </c>
      <c r="BA45" s="7" t="str">
        <f>VLOOKUP($AZ45,KeyValues!$J$2:$K$1401,2)</f>
        <v>Thunder Wave</v>
      </c>
      <c r="BC45" t="s">
        <v>4790</v>
      </c>
      <c r="BD45">
        <f t="shared" si="18"/>
        <v>533</v>
      </c>
      <c r="BE45" s="11">
        <f t="shared" si="41"/>
        <v>1.171875E-2</v>
      </c>
      <c r="BF45">
        <f t="shared" si="19"/>
        <v>242</v>
      </c>
      <c r="BG45" s="7" t="str">
        <f>VLOOKUP($BF45,KeyValues!$J$2:$K$1401,2)</f>
        <v>Brine</v>
      </c>
      <c r="BO45" t="s">
        <v>5124</v>
      </c>
      <c r="BP45">
        <f t="shared" si="22"/>
        <v>620</v>
      </c>
      <c r="BQ45" s="11">
        <f t="shared" si="43"/>
        <v>1.46484375E-2</v>
      </c>
      <c r="BR45">
        <f t="shared" si="23"/>
        <v>265</v>
      </c>
      <c r="BS45" s="7" t="str">
        <f>VLOOKUP($BR45,KeyValues!$J$2:$K$1401,2)</f>
        <v>Thunder Wave</v>
      </c>
      <c r="BU45" t="s">
        <v>5195</v>
      </c>
      <c r="BV45">
        <f t="shared" si="24"/>
        <v>815</v>
      </c>
      <c r="BW45" s="11">
        <f t="shared" si="44"/>
        <v>1.85546875E-2</v>
      </c>
      <c r="BX45">
        <f t="shared" si="25"/>
        <v>252</v>
      </c>
      <c r="BY45" s="7" t="str">
        <f>VLOOKUP($BX45,KeyValues!$J$2:$K$1401,2)</f>
        <v>Shadow Claw</v>
      </c>
    </row>
    <row r="46" spans="13:77" x14ac:dyDescent="0.25">
      <c r="M46" s="9" t="s">
        <v>4893</v>
      </c>
      <c r="N46">
        <f t="shared" si="4"/>
        <v>450</v>
      </c>
      <c r="O46" s="11">
        <f t="shared" si="34"/>
        <v>9.765625E-3</v>
      </c>
      <c r="P46">
        <f t="shared" si="5"/>
        <v>233</v>
      </c>
      <c r="Q46" s="7" t="str">
        <f>VLOOKUP($P46,KeyValues!$J$2:$K$1401,2)</f>
        <v>Thief</v>
      </c>
      <c r="AW46" s="9" t="s">
        <v>5058</v>
      </c>
      <c r="AX46">
        <f t="shared" si="16"/>
        <v>726</v>
      </c>
      <c r="AY46" s="11">
        <f t="shared" si="40"/>
        <v>1.5625E-2</v>
      </c>
      <c r="AZ46">
        <f t="shared" si="17"/>
        <v>267</v>
      </c>
      <c r="BA46" s="7" t="str">
        <f>VLOOKUP($AZ46,KeyValues!$J$2:$K$1401,2)</f>
        <v>Swords Dance</v>
      </c>
      <c r="BC46" t="s">
        <v>4791</v>
      </c>
      <c r="BD46">
        <f t="shared" si="18"/>
        <v>546</v>
      </c>
      <c r="BE46" s="11">
        <f t="shared" si="41"/>
        <v>1.26953125E-2</v>
      </c>
      <c r="BF46">
        <f t="shared" si="19"/>
        <v>243</v>
      </c>
      <c r="BG46" s="7" t="str">
        <f>VLOOKUP($BF46,KeyValues!$J$2:$K$1401,2)</f>
        <v>Fling</v>
      </c>
      <c r="BO46" t="s">
        <v>5125</v>
      </c>
      <c r="BP46">
        <f t="shared" si="22"/>
        <v>634</v>
      </c>
      <c r="BQ46" s="11">
        <f t="shared" si="43"/>
        <v>1.3671875E-2</v>
      </c>
      <c r="BR46">
        <f t="shared" si="23"/>
        <v>267</v>
      </c>
      <c r="BS46" s="7" t="str">
        <f>VLOOKUP($BR46,KeyValues!$J$2:$K$1401,2)</f>
        <v>Swords Dance</v>
      </c>
      <c r="BU46" t="s">
        <v>5196</v>
      </c>
      <c r="BV46">
        <f t="shared" si="24"/>
        <v>834</v>
      </c>
      <c r="BW46" s="11">
        <f t="shared" si="44"/>
        <v>1.85546875E-2</v>
      </c>
      <c r="BX46">
        <f t="shared" si="25"/>
        <v>255</v>
      </c>
      <c r="BY46" s="7" t="str">
        <f>VLOOKUP($BX46,KeyValues!$J$2:$K$1401,2)</f>
        <v>Giga Impact</v>
      </c>
    </row>
    <row r="47" spans="13:77" x14ac:dyDescent="0.25">
      <c r="M47" s="9" t="s">
        <v>4894</v>
      </c>
      <c r="N47">
        <f t="shared" si="4"/>
        <v>460</v>
      </c>
      <c r="O47" s="11">
        <f t="shared" si="34"/>
        <v>9.765625E-3</v>
      </c>
      <c r="P47">
        <f t="shared" si="5"/>
        <v>234</v>
      </c>
      <c r="Q47" s="7" t="str">
        <f>VLOOKUP($P47,KeyValues!$J$2:$K$1401,2)</f>
        <v>Steel Wing</v>
      </c>
      <c r="AW47" s="9" t="s">
        <v>5059</v>
      </c>
      <c r="AX47">
        <f t="shared" si="16"/>
        <v>743</v>
      </c>
      <c r="AY47" s="11">
        <f t="shared" si="40"/>
        <v>1.66015625E-2</v>
      </c>
      <c r="AZ47">
        <f t="shared" si="17"/>
        <v>269</v>
      </c>
      <c r="BA47" s="7" t="str">
        <f>VLOOKUP($AZ47,KeyValues!$J$2:$K$1401,2)</f>
        <v>Psych Up</v>
      </c>
      <c r="BC47" t="s">
        <v>4792</v>
      </c>
      <c r="BD47">
        <f t="shared" si="18"/>
        <v>559</v>
      </c>
      <c r="BE47" s="11">
        <f t="shared" si="41"/>
        <v>1.26953125E-2</v>
      </c>
      <c r="BF47">
        <f t="shared" si="19"/>
        <v>244</v>
      </c>
      <c r="BG47" s="7" t="str">
        <f>VLOOKUP($BF47,KeyValues!$J$2:$K$1401,2)</f>
        <v>Charge Beam</v>
      </c>
      <c r="BO47" t="s">
        <v>5126</v>
      </c>
      <c r="BP47">
        <f t="shared" si="22"/>
        <v>649</v>
      </c>
      <c r="BQ47" s="11">
        <f t="shared" si="43"/>
        <v>1.46484375E-2</v>
      </c>
      <c r="BR47">
        <f t="shared" si="23"/>
        <v>269</v>
      </c>
      <c r="BS47" s="7" t="str">
        <f>VLOOKUP($BR47,KeyValues!$J$2:$K$1401,2)</f>
        <v>Psych Up</v>
      </c>
      <c r="BU47" t="s">
        <v>5197</v>
      </c>
      <c r="BV47">
        <f t="shared" si="24"/>
        <v>853</v>
      </c>
      <c r="BW47" s="11">
        <f t="shared" si="44"/>
        <v>1.85546875E-2</v>
      </c>
      <c r="BX47">
        <f t="shared" si="25"/>
        <v>257</v>
      </c>
      <c r="BY47" s="7" t="str">
        <f>VLOOKUP($BX47,KeyValues!$J$2:$K$1401,2)</f>
        <v>Wide Slash</v>
      </c>
    </row>
    <row r="48" spans="13:77" x14ac:dyDescent="0.25">
      <c r="M48" s="9" t="s">
        <v>4895</v>
      </c>
      <c r="N48">
        <f t="shared" si="4"/>
        <v>471</v>
      </c>
      <c r="O48" s="11">
        <f t="shared" si="34"/>
        <v>1.07421875E-2</v>
      </c>
      <c r="P48">
        <f t="shared" si="5"/>
        <v>235</v>
      </c>
      <c r="Q48" s="7" t="str">
        <f>VLOOKUP($P48,KeyValues!$J$2:$K$1401,2)</f>
        <v>Skill Swap</v>
      </c>
      <c r="AW48" s="9" t="s">
        <v>5060</v>
      </c>
      <c r="AX48">
        <f t="shared" si="16"/>
        <v>759</v>
      </c>
      <c r="AY48" s="11">
        <f t="shared" si="40"/>
        <v>1.5625E-2</v>
      </c>
      <c r="AZ48">
        <f t="shared" si="17"/>
        <v>270</v>
      </c>
      <c r="BA48" s="7" t="str">
        <f>VLOOKUP($AZ48,KeyValues!$J$2:$K$1401,2)</f>
        <v>Captivate</v>
      </c>
      <c r="BC48" t="s">
        <v>4793</v>
      </c>
      <c r="BD48">
        <f t="shared" si="18"/>
        <v>571</v>
      </c>
      <c r="BE48" s="11">
        <f t="shared" si="41"/>
        <v>1.171875E-2</v>
      </c>
      <c r="BF48">
        <f t="shared" si="19"/>
        <v>245</v>
      </c>
      <c r="BG48" s="7" t="str">
        <f>VLOOKUP($BF48,KeyValues!$J$2:$K$1401,2)</f>
        <v>Endure</v>
      </c>
      <c r="BO48" t="s">
        <v>5127</v>
      </c>
      <c r="BP48">
        <f t="shared" si="22"/>
        <v>663</v>
      </c>
      <c r="BQ48" s="11">
        <f t="shared" si="43"/>
        <v>1.3671875E-2</v>
      </c>
      <c r="BR48">
        <f t="shared" si="23"/>
        <v>270</v>
      </c>
      <c r="BS48" s="7" t="str">
        <f>VLOOKUP($BR48,KeyValues!$J$2:$K$1401,2)</f>
        <v>Captivate</v>
      </c>
      <c r="BU48" t="s">
        <v>5198</v>
      </c>
      <c r="BV48">
        <f t="shared" si="24"/>
        <v>872</v>
      </c>
      <c r="BW48" s="11">
        <f t="shared" si="44"/>
        <v>1.85546875E-2</v>
      </c>
      <c r="BX48">
        <f t="shared" si="25"/>
        <v>260</v>
      </c>
      <c r="BY48" s="7" t="str">
        <f>VLOOKUP($BX48,KeyValues!$J$2:$K$1401,2)</f>
        <v>Vacuum-Cut</v>
      </c>
    </row>
    <row r="49" spans="13:77" x14ac:dyDescent="0.25">
      <c r="M49" s="9" t="s">
        <v>4896</v>
      </c>
      <c r="N49">
        <f t="shared" si="4"/>
        <v>481</v>
      </c>
      <c r="O49" s="11">
        <f t="shared" si="34"/>
        <v>9.765625E-3</v>
      </c>
      <c r="P49">
        <f t="shared" si="5"/>
        <v>237</v>
      </c>
      <c r="Q49" s="7" t="str">
        <f>VLOOKUP($P49,KeyValues!$J$2:$K$1401,2)</f>
        <v>Overheat</v>
      </c>
      <c r="AW49" s="9" t="s">
        <v>5061</v>
      </c>
      <c r="AX49">
        <f t="shared" si="16"/>
        <v>776</v>
      </c>
      <c r="AY49" s="11">
        <f t="shared" si="40"/>
        <v>1.66015625E-2</v>
      </c>
      <c r="AZ49">
        <f t="shared" si="17"/>
        <v>271</v>
      </c>
      <c r="BA49" s="7" t="str">
        <f>VLOOKUP($AZ49,KeyValues!$J$2:$K$1401,2)</f>
        <v>Dark Pulse</v>
      </c>
      <c r="BC49" t="s">
        <v>4794</v>
      </c>
      <c r="BD49">
        <f t="shared" si="18"/>
        <v>584</v>
      </c>
      <c r="BE49" s="11">
        <f t="shared" si="41"/>
        <v>1.26953125E-2</v>
      </c>
      <c r="BF49">
        <f t="shared" si="19"/>
        <v>246</v>
      </c>
      <c r="BG49" s="7" t="str">
        <f>VLOOKUP($BF49,KeyValues!$J$2:$K$1401,2)</f>
        <v>Dragon Pulse</v>
      </c>
      <c r="BO49" t="s">
        <v>5128</v>
      </c>
      <c r="BP49">
        <f t="shared" si="22"/>
        <v>677</v>
      </c>
      <c r="BQ49" s="11">
        <f t="shared" si="43"/>
        <v>1.3671875E-2</v>
      </c>
      <c r="BR49">
        <f t="shared" si="23"/>
        <v>271</v>
      </c>
      <c r="BS49" s="7" t="str">
        <f>VLOOKUP($BR49,KeyValues!$J$2:$K$1401,2)</f>
        <v>Dark Pulse</v>
      </c>
      <c r="BU49" t="s">
        <v>5199</v>
      </c>
      <c r="BV49">
        <f t="shared" si="24"/>
        <v>891</v>
      </c>
      <c r="BW49" s="11">
        <f t="shared" si="44"/>
        <v>1.85546875E-2</v>
      </c>
      <c r="BX49">
        <f t="shared" si="25"/>
        <v>261</v>
      </c>
      <c r="BY49" s="7" t="str">
        <f>VLOOKUP($BX49,KeyValues!$J$2:$K$1401,2)</f>
        <v>Dive</v>
      </c>
    </row>
    <row r="50" spans="13:77" x14ac:dyDescent="0.25">
      <c r="M50" s="9" t="s">
        <v>4897</v>
      </c>
      <c r="N50">
        <f t="shared" si="4"/>
        <v>491</v>
      </c>
      <c r="O50" s="11">
        <f t="shared" si="34"/>
        <v>9.765625E-3</v>
      </c>
      <c r="P50">
        <f t="shared" si="5"/>
        <v>238</v>
      </c>
      <c r="Q50" s="7" t="str">
        <f>VLOOKUP($P50,KeyValues!$J$2:$K$1401,2)</f>
        <v>Roost</v>
      </c>
      <c r="AW50" s="9" t="s">
        <v>5062</v>
      </c>
      <c r="AX50">
        <f t="shared" si="16"/>
        <v>792</v>
      </c>
      <c r="AY50" s="11">
        <f t="shared" si="40"/>
        <v>1.5625E-2</v>
      </c>
      <c r="AZ50">
        <f t="shared" si="17"/>
        <v>272</v>
      </c>
      <c r="BA50" s="7" t="str">
        <f>VLOOKUP($AZ50,KeyValues!$J$2:$K$1401,2)</f>
        <v>Rock Slide</v>
      </c>
      <c r="BC50" t="s">
        <v>4795</v>
      </c>
      <c r="BD50">
        <f t="shared" si="18"/>
        <v>596</v>
      </c>
      <c r="BE50" s="11">
        <f t="shared" si="41"/>
        <v>1.171875E-2</v>
      </c>
      <c r="BF50">
        <f t="shared" si="19"/>
        <v>248</v>
      </c>
      <c r="BG50" s="7" t="str">
        <f>VLOOKUP($BF50,KeyValues!$J$2:$K$1401,2)</f>
        <v>Will-O-Wisp</v>
      </c>
      <c r="BO50" t="s">
        <v>5129</v>
      </c>
      <c r="BP50">
        <f t="shared" si="22"/>
        <v>692</v>
      </c>
      <c r="BQ50" s="11">
        <f t="shared" si="43"/>
        <v>1.46484375E-2</v>
      </c>
      <c r="BR50">
        <f t="shared" si="23"/>
        <v>272</v>
      </c>
      <c r="BS50" s="7" t="str">
        <f>VLOOKUP($BR50,KeyValues!$J$2:$K$1401,2)</f>
        <v>Rock Slide</v>
      </c>
      <c r="BU50" t="s">
        <v>5200</v>
      </c>
      <c r="BV50">
        <f t="shared" si="24"/>
        <v>910</v>
      </c>
      <c r="BW50" s="11">
        <f t="shared" si="44"/>
        <v>1.85546875E-2</v>
      </c>
      <c r="BX50">
        <f t="shared" si="25"/>
        <v>262</v>
      </c>
      <c r="BY50" s="7" t="str">
        <f>VLOOKUP($BX50,KeyValues!$J$2:$K$1401,2)</f>
        <v>Flash</v>
      </c>
    </row>
    <row r="51" spans="13:77" x14ac:dyDescent="0.25">
      <c r="M51" s="9" t="s">
        <v>4898</v>
      </c>
      <c r="N51">
        <f t="shared" si="4"/>
        <v>501</v>
      </c>
      <c r="O51" s="11">
        <f t="shared" si="34"/>
        <v>9.765625E-3</v>
      </c>
      <c r="P51">
        <f t="shared" si="5"/>
        <v>239</v>
      </c>
      <c r="Q51" s="7" t="str">
        <f>VLOOKUP($P51,KeyValues!$J$2:$K$1401,2)</f>
        <v>Focus Blast</v>
      </c>
      <c r="AW51" s="9" t="s">
        <v>5063</v>
      </c>
      <c r="AX51">
        <f t="shared" si="16"/>
        <v>809</v>
      </c>
      <c r="AY51" s="11">
        <f t="shared" si="40"/>
        <v>1.66015625E-2</v>
      </c>
      <c r="AZ51">
        <f t="shared" si="17"/>
        <v>274</v>
      </c>
      <c r="BA51" s="7" t="str">
        <f>VLOOKUP($AZ51,KeyValues!$J$2:$K$1401,2)</f>
        <v>Sleep Talk</v>
      </c>
      <c r="BC51" t="s">
        <v>4796</v>
      </c>
      <c r="BD51">
        <f t="shared" si="18"/>
        <v>609</v>
      </c>
      <c r="BE51" s="11">
        <f t="shared" si="41"/>
        <v>1.26953125E-2</v>
      </c>
      <c r="BF51">
        <f t="shared" si="19"/>
        <v>249</v>
      </c>
      <c r="BG51" s="7" t="str">
        <f>VLOOKUP($BF51,KeyValues!$J$2:$K$1401,2)</f>
        <v>Silver Wind</v>
      </c>
      <c r="BO51" t="s">
        <v>5130</v>
      </c>
      <c r="BP51">
        <f t="shared" si="22"/>
        <v>706</v>
      </c>
      <c r="BQ51" s="11">
        <f t="shared" si="43"/>
        <v>1.3671875E-2</v>
      </c>
      <c r="BR51">
        <f t="shared" si="23"/>
        <v>273</v>
      </c>
      <c r="BS51" s="7" t="str">
        <f>VLOOKUP($BR51,KeyValues!$J$2:$K$1401,2)</f>
        <v>X-Scissor</v>
      </c>
      <c r="BU51" t="s">
        <v>5201</v>
      </c>
      <c r="BV51">
        <f t="shared" si="24"/>
        <v>929</v>
      </c>
      <c r="BW51" s="11">
        <f t="shared" si="44"/>
        <v>1.85546875E-2</v>
      </c>
      <c r="BX51">
        <f t="shared" si="25"/>
        <v>263</v>
      </c>
      <c r="BY51" s="7" t="str">
        <f>VLOOKUP($BX51,KeyValues!$J$2:$K$1401,2)</f>
        <v>Stone Edge</v>
      </c>
    </row>
    <row r="52" spans="13:77" x14ac:dyDescent="0.25">
      <c r="M52" s="9" t="s">
        <v>4899</v>
      </c>
      <c r="N52">
        <f t="shared" si="4"/>
        <v>511</v>
      </c>
      <c r="O52" s="11">
        <f t="shared" si="34"/>
        <v>9.765625E-3</v>
      </c>
      <c r="P52">
        <f t="shared" si="5"/>
        <v>240</v>
      </c>
      <c r="Q52" s="7" t="str">
        <f>VLOOKUP($P52,KeyValues!$J$2:$K$1401,2)</f>
        <v>Energy Ball</v>
      </c>
      <c r="AW52" s="9" t="s">
        <v>5064</v>
      </c>
      <c r="AX52">
        <f t="shared" si="16"/>
        <v>825</v>
      </c>
      <c r="AY52" s="11">
        <f t="shared" si="40"/>
        <v>1.5625E-2</v>
      </c>
      <c r="AZ52">
        <f t="shared" si="17"/>
        <v>275</v>
      </c>
      <c r="BA52" s="7" t="str">
        <f>VLOOKUP($AZ52,KeyValues!$J$2:$K$1401,2)</f>
        <v>Natural Gift</v>
      </c>
      <c r="BC52" t="s">
        <v>4797</v>
      </c>
      <c r="BD52">
        <f t="shared" si="18"/>
        <v>621</v>
      </c>
      <c r="BE52" s="11">
        <f t="shared" si="41"/>
        <v>1.171875E-2</v>
      </c>
      <c r="BF52">
        <f t="shared" si="19"/>
        <v>251</v>
      </c>
      <c r="BG52" s="7" t="str">
        <f>VLOOKUP($BF52,KeyValues!$J$2:$K$1401,2)</f>
        <v>Explosion</v>
      </c>
      <c r="BO52" t="s">
        <v>5131</v>
      </c>
      <c r="BP52">
        <f t="shared" si="22"/>
        <v>721</v>
      </c>
      <c r="BQ52" s="11">
        <f t="shared" si="43"/>
        <v>1.46484375E-2</v>
      </c>
      <c r="BR52">
        <f t="shared" si="23"/>
        <v>274</v>
      </c>
      <c r="BS52" s="7" t="str">
        <f>VLOOKUP($BR52,KeyValues!$J$2:$K$1401,2)</f>
        <v>Sleep Talk</v>
      </c>
      <c r="BU52" t="s">
        <v>5202</v>
      </c>
      <c r="BV52">
        <f t="shared" si="24"/>
        <v>948</v>
      </c>
      <c r="BW52" s="11">
        <f t="shared" si="44"/>
        <v>1.85546875E-2</v>
      </c>
      <c r="BX52">
        <f t="shared" si="25"/>
        <v>266</v>
      </c>
      <c r="BY52" s="7" t="str">
        <f>VLOOKUP($BX52,KeyValues!$J$2:$K$1401,2)</f>
        <v>Gyro Ball</v>
      </c>
    </row>
    <row r="53" spans="13:77" x14ac:dyDescent="0.25">
      <c r="M53" s="9" t="s">
        <v>4900</v>
      </c>
      <c r="N53">
        <f t="shared" si="4"/>
        <v>522</v>
      </c>
      <c r="O53" s="11">
        <f t="shared" si="34"/>
        <v>1.07421875E-2</v>
      </c>
      <c r="P53">
        <f t="shared" si="5"/>
        <v>241</v>
      </c>
      <c r="Q53" s="7" t="str">
        <f>VLOOKUP($P53,KeyValues!$J$2:$K$1401,2)</f>
        <v>False Swipe</v>
      </c>
      <c r="AW53" s="9" t="s">
        <v>5065</v>
      </c>
      <c r="AX53">
        <f t="shared" si="16"/>
        <v>842</v>
      </c>
      <c r="AY53" s="11">
        <f t="shared" si="40"/>
        <v>1.66015625E-2</v>
      </c>
      <c r="AZ53">
        <f t="shared" si="17"/>
        <v>277</v>
      </c>
      <c r="BA53" s="7" t="str">
        <f>VLOOKUP($AZ53,KeyValues!$J$2:$K$1401,2)</f>
        <v>Dream Eater</v>
      </c>
      <c r="BC53" t="s">
        <v>4798</v>
      </c>
      <c r="BD53">
        <f t="shared" si="18"/>
        <v>634</v>
      </c>
      <c r="BE53" s="11">
        <f t="shared" si="41"/>
        <v>1.26953125E-2</v>
      </c>
      <c r="BF53">
        <f t="shared" si="19"/>
        <v>252</v>
      </c>
      <c r="BG53" s="7" t="str">
        <f>VLOOKUP($BF53,KeyValues!$J$2:$K$1401,2)</f>
        <v>Shadow Claw</v>
      </c>
      <c r="BO53" t="s">
        <v>5132</v>
      </c>
      <c r="BP53">
        <f t="shared" si="22"/>
        <v>735</v>
      </c>
      <c r="BQ53" s="11">
        <f t="shared" si="43"/>
        <v>1.3671875E-2</v>
      </c>
      <c r="BR53">
        <f t="shared" si="23"/>
        <v>275</v>
      </c>
      <c r="BS53" s="7" t="str">
        <f>VLOOKUP($BR53,KeyValues!$J$2:$K$1401,2)</f>
        <v>Natural Gift</v>
      </c>
      <c r="BU53" t="s">
        <v>5203</v>
      </c>
      <c r="BV53">
        <f t="shared" si="24"/>
        <v>967</v>
      </c>
      <c r="BW53" s="11">
        <f t="shared" si="44"/>
        <v>1.85546875E-2</v>
      </c>
      <c r="BX53">
        <f t="shared" si="25"/>
        <v>268</v>
      </c>
      <c r="BY53" s="7" t="str">
        <f>VLOOKUP($BX53,KeyValues!$J$2:$K$1401,2)</f>
        <v>Stealth Rock</v>
      </c>
    </row>
    <row r="54" spans="13:77" x14ac:dyDescent="0.25">
      <c r="M54" s="9" t="s">
        <v>4901</v>
      </c>
      <c r="N54">
        <f t="shared" si="4"/>
        <v>532</v>
      </c>
      <c r="O54" s="11">
        <f t="shared" si="34"/>
        <v>9.765625E-3</v>
      </c>
      <c r="P54">
        <f t="shared" si="5"/>
        <v>242</v>
      </c>
      <c r="Q54" s="7" t="str">
        <f>VLOOKUP($P54,KeyValues!$J$2:$K$1401,2)</f>
        <v>Brine</v>
      </c>
      <c r="AW54" s="9" t="s">
        <v>5066</v>
      </c>
      <c r="AX54">
        <f t="shared" si="16"/>
        <v>858</v>
      </c>
      <c r="AY54" s="11">
        <f t="shared" si="40"/>
        <v>1.5625E-2</v>
      </c>
      <c r="AZ54">
        <f t="shared" si="17"/>
        <v>278</v>
      </c>
      <c r="BA54" s="7" t="str">
        <f>VLOOKUP($AZ54,KeyValues!$J$2:$K$1401,2)</f>
        <v>Grass Knot</v>
      </c>
      <c r="BC54" t="s">
        <v>4799</v>
      </c>
      <c r="BD54">
        <f t="shared" si="18"/>
        <v>647</v>
      </c>
      <c r="BE54" s="11">
        <f t="shared" si="41"/>
        <v>1.26953125E-2</v>
      </c>
      <c r="BF54">
        <f t="shared" si="19"/>
        <v>255</v>
      </c>
      <c r="BG54" s="7" t="str">
        <f>VLOOKUP($BF54,KeyValues!$J$2:$K$1401,2)</f>
        <v>Giga Impact</v>
      </c>
      <c r="BO54" t="s">
        <v>5133</v>
      </c>
      <c r="BP54">
        <f t="shared" si="22"/>
        <v>749</v>
      </c>
      <c r="BQ54" s="11">
        <f t="shared" si="43"/>
        <v>1.3671875E-2</v>
      </c>
      <c r="BR54">
        <f t="shared" si="23"/>
        <v>277</v>
      </c>
      <c r="BS54" s="7" t="str">
        <f>VLOOKUP($BR54,KeyValues!$J$2:$K$1401,2)</f>
        <v>Dream Eater</v>
      </c>
      <c r="BU54" t="s">
        <v>5204</v>
      </c>
      <c r="BV54">
        <f t="shared" si="24"/>
        <v>986</v>
      </c>
      <c r="BW54" s="11">
        <f t="shared" si="44"/>
        <v>1.85546875E-2</v>
      </c>
      <c r="BX54">
        <f t="shared" si="25"/>
        <v>276</v>
      </c>
      <c r="BY54" s="7" t="str">
        <f>VLOOKUP($BX54,KeyValues!$J$2:$K$1401,2)</f>
        <v>Poison Jab</v>
      </c>
    </row>
    <row r="55" spans="13:77" x14ac:dyDescent="0.25">
      <c r="M55" s="9" t="s">
        <v>4902</v>
      </c>
      <c r="N55">
        <f t="shared" si="4"/>
        <v>542</v>
      </c>
      <c r="O55" s="11">
        <f t="shared" si="34"/>
        <v>9.765625E-3</v>
      </c>
      <c r="P55">
        <f t="shared" si="5"/>
        <v>243</v>
      </c>
      <c r="Q55" s="7" t="str">
        <f>VLOOKUP($P55,KeyValues!$J$2:$K$1401,2)</f>
        <v>Fling</v>
      </c>
      <c r="AW55" s="9" t="s">
        <v>5067</v>
      </c>
      <c r="AX55">
        <f t="shared" si="16"/>
        <v>875</v>
      </c>
      <c r="AY55" s="11">
        <f t="shared" si="40"/>
        <v>1.66015625E-2</v>
      </c>
      <c r="AZ55">
        <f t="shared" si="17"/>
        <v>279</v>
      </c>
      <c r="BA55" s="7" t="str">
        <f>VLOOKUP($AZ55,KeyValues!$J$2:$K$1401,2)</f>
        <v>Swagger</v>
      </c>
      <c r="BC55" t="s">
        <v>4800</v>
      </c>
      <c r="BD55">
        <f t="shared" si="18"/>
        <v>659</v>
      </c>
      <c r="BE55" s="11">
        <f t="shared" si="41"/>
        <v>1.171875E-2</v>
      </c>
      <c r="BF55">
        <f t="shared" si="19"/>
        <v>256</v>
      </c>
      <c r="BG55" s="7" t="str">
        <f>VLOOKUP($BF55,KeyValues!$J$2:$K$1401,2)</f>
        <v>Rock Polish</v>
      </c>
      <c r="BO55" t="s">
        <v>5134</v>
      </c>
      <c r="BP55">
        <f t="shared" si="22"/>
        <v>764</v>
      </c>
      <c r="BQ55" s="11">
        <f t="shared" si="43"/>
        <v>1.46484375E-2</v>
      </c>
      <c r="BR55">
        <f t="shared" si="23"/>
        <v>278</v>
      </c>
      <c r="BS55" s="7" t="str">
        <f>VLOOKUP($BR55,KeyValues!$J$2:$K$1401,2)</f>
        <v>Grass Knot</v>
      </c>
      <c r="BU55" t="s">
        <v>5205</v>
      </c>
      <c r="BV55">
        <f t="shared" si="24"/>
        <v>1005</v>
      </c>
      <c r="BW55" s="11">
        <f t="shared" si="44"/>
        <v>1.85546875E-2</v>
      </c>
      <c r="BX55">
        <f t="shared" si="25"/>
        <v>283</v>
      </c>
      <c r="BY55" s="7" t="str">
        <f>VLOOKUP($BX55,KeyValues!$J$2:$K$1401,2)</f>
        <v>Flash Cannon</v>
      </c>
    </row>
    <row r="56" spans="13:77" x14ac:dyDescent="0.25">
      <c r="M56" s="9" t="s">
        <v>4903</v>
      </c>
      <c r="N56">
        <f t="shared" si="4"/>
        <v>552</v>
      </c>
      <c r="O56" s="11">
        <f t="shared" si="34"/>
        <v>9.765625E-3</v>
      </c>
      <c r="P56">
        <f t="shared" si="5"/>
        <v>244</v>
      </c>
      <c r="Q56" s="7" t="str">
        <f>VLOOKUP($P56,KeyValues!$J$2:$K$1401,2)</f>
        <v>Charge Beam</v>
      </c>
      <c r="AW56" s="9" t="s">
        <v>5068</v>
      </c>
      <c r="AX56">
        <f t="shared" si="16"/>
        <v>891</v>
      </c>
      <c r="AY56" s="11">
        <f t="shared" si="40"/>
        <v>1.5625E-2</v>
      </c>
      <c r="AZ56">
        <f t="shared" si="17"/>
        <v>282</v>
      </c>
      <c r="BA56" s="7" t="str">
        <f>VLOOKUP($AZ56,KeyValues!$J$2:$K$1401,2)</f>
        <v>Substitute</v>
      </c>
      <c r="BC56" t="s">
        <v>4801</v>
      </c>
      <c r="BD56">
        <f t="shared" si="18"/>
        <v>672</v>
      </c>
      <c r="BE56" s="11">
        <f t="shared" si="41"/>
        <v>1.26953125E-2</v>
      </c>
      <c r="BF56">
        <f t="shared" si="19"/>
        <v>257</v>
      </c>
      <c r="BG56" s="7" t="str">
        <f>VLOOKUP($BF56,KeyValues!$J$2:$K$1401,2)</f>
        <v>Wide Slash</v>
      </c>
      <c r="BO56" t="s">
        <v>5135</v>
      </c>
      <c r="BP56">
        <f t="shared" si="22"/>
        <v>778</v>
      </c>
      <c r="BQ56" s="11">
        <f t="shared" si="43"/>
        <v>1.3671875E-2</v>
      </c>
      <c r="BR56">
        <f t="shared" si="23"/>
        <v>279</v>
      </c>
      <c r="BS56" s="7" t="str">
        <f>VLOOKUP($BR56,KeyValues!$J$2:$K$1401,2)</f>
        <v>Swagger</v>
      </c>
      <c r="BU56" t="s">
        <v>5206</v>
      </c>
      <c r="BV56">
        <f t="shared" si="24"/>
        <v>1024</v>
      </c>
      <c r="BW56" s="11">
        <f t="shared" si="44"/>
        <v>1.85546875E-2</v>
      </c>
      <c r="BX56">
        <f t="shared" si="25"/>
        <v>362</v>
      </c>
      <c r="BY56" s="7" t="str">
        <f>VLOOKUP($BX56,KeyValues!$J$2:$K$1401,2)</f>
        <v>Link Box</v>
      </c>
    </row>
    <row r="57" spans="13:77" x14ac:dyDescent="0.25">
      <c r="M57" s="9" t="s">
        <v>4904</v>
      </c>
      <c r="N57">
        <f t="shared" si="4"/>
        <v>563</v>
      </c>
      <c r="O57" s="11">
        <f t="shared" si="34"/>
        <v>1.07421875E-2</v>
      </c>
      <c r="P57">
        <f t="shared" si="5"/>
        <v>245</v>
      </c>
      <c r="Q57" s="7" t="str">
        <f>VLOOKUP($P57,KeyValues!$J$2:$K$1401,2)</f>
        <v>Endure</v>
      </c>
      <c r="AW57" s="9" t="s">
        <v>5069</v>
      </c>
      <c r="AX57">
        <f t="shared" si="16"/>
        <v>908</v>
      </c>
      <c r="AY57" s="11">
        <f t="shared" si="40"/>
        <v>1.66015625E-2</v>
      </c>
      <c r="AZ57">
        <f t="shared" si="17"/>
        <v>284</v>
      </c>
      <c r="BA57" s="7" t="str">
        <f>VLOOKUP($AZ57,KeyValues!$J$2:$K$1401,2)</f>
        <v>Trick Room</v>
      </c>
      <c r="BC57" t="s">
        <v>4802</v>
      </c>
      <c r="BD57">
        <f t="shared" si="18"/>
        <v>684</v>
      </c>
      <c r="BE57" s="11">
        <f t="shared" si="41"/>
        <v>1.171875E-2</v>
      </c>
      <c r="BF57">
        <f t="shared" si="19"/>
        <v>260</v>
      </c>
      <c r="BG57" s="7" t="str">
        <f>VLOOKUP($BF57,KeyValues!$J$2:$K$1401,2)</f>
        <v>Vacuum-Cut</v>
      </c>
      <c r="BO57" t="s">
        <v>5136</v>
      </c>
      <c r="BP57">
        <f t="shared" si="22"/>
        <v>793</v>
      </c>
      <c r="BQ57" s="11">
        <f t="shared" si="43"/>
        <v>1.46484375E-2</v>
      </c>
      <c r="BR57">
        <f t="shared" si="23"/>
        <v>282</v>
      </c>
      <c r="BS57" s="7" t="str">
        <f>VLOOKUP($BR57,KeyValues!$J$2:$K$1401,2)</f>
        <v>Substitute</v>
      </c>
      <c r="BW57" s="11"/>
    </row>
    <row r="58" spans="13:77" x14ac:dyDescent="0.25">
      <c r="M58" s="9" t="s">
        <v>4905</v>
      </c>
      <c r="N58">
        <f t="shared" si="4"/>
        <v>573</v>
      </c>
      <c r="O58" s="11">
        <f t="shared" si="34"/>
        <v>9.765625E-3</v>
      </c>
      <c r="P58">
        <f t="shared" si="5"/>
        <v>246</v>
      </c>
      <c r="Q58" s="7" t="str">
        <f>VLOOKUP($P58,KeyValues!$J$2:$K$1401,2)</f>
        <v>Dragon Pulse</v>
      </c>
      <c r="AW58" s="9" t="s">
        <v>5070</v>
      </c>
      <c r="AX58">
        <f t="shared" si="16"/>
        <v>924</v>
      </c>
      <c r="AY58" s="11">
        <f t="shared" si="40"/>
        <v>1.5625E-2</v>
      </c>
      <c r="AZ58">
        <f t="shared" si="17"/>
        <v>336</v>
      </c>
      <c r="BA58" s="7" t="str">
        <f>VLOOKUP($AZ58,KeyValues!$J$2:$K$1401,2)</f>
        <v>Invisify Orb</v>
      </c>
      <c r="BC58" t="s">
        <v>4803</v>
      </c>
      <c r="BD58">
        <f t="shared" si="18"/>
        <v>697</v>
      </c>
      <c r="BE58" s="11">
        <f t="shared" si="41"/>
        <v>1.26953125E-2</v>
      </c>
      <c r="BF58">
        <f t="shared" si="19"/>
        <v>261</v>
      </c>
      <c r="BG58" s="7" t="str">
        <f>VLOOKUP($BF58,KeyValues!$J$2:$K$1401,2)</f>
        <v>Dive</v>
      </c>
      <c r="BO58" t="s">
        <v>5137</v>
      </c>
      <c r="BP58">
        <f t="shared" si="22"/>
        <v>807</v>
      </c>
      <c r="BQ58" s="11">
        <f t="shared" si="43"/>
        <v>1.3671875E-2</v>
      </c>
      <c r="BR58">
        <f t="shared" si="23"/>
        <v>284</v>
      </c>
      <c r="BS58" s="7" t="str">
        <f>VLOOKUP($BR58,KeyValues!$J$2:$K$1401,2)</f>
        <v>Trick Room</v>
      </c>
    </row>
    <row r="59" spans="13:77" x14ac:dyDescent="0.25">
      <c r="M59" s="9" t="s">
        <v>4906</v>
      </c>
      <c r="N59">
        <f t="shared" si="4"/>
        <v>583</v>
      </c>
      <c r="O59" s="11">
        <f t="shared" si="34"/>
        <v>9.765625E-3</v>
      </c>
      <c r="P59">
        <f t="shared" si="5"/>
        <v>247</v>
      </c>
      <c r="Q59" s="7" t="str">
        <f>VLOOKUP($P59,KeyValues!$J$2:$K$1401,2)</f>
        <v>Drain Punch</v>
      </c>
      <c r="AW59" s="9" t="s">
        <v>5071</v>
      </c>
      <c r="AX59">
        <f t="shared" si="16"/>
        <v>941</v>
      </c>
      <c r="AY59" s="11">
        <f t="shared" si="40"/>
        <v>1.66015625E-2</v>
      </c>
      <c r="AZ59">
        <f t="shared" si="17"/>
        <v>354</v>
      </c>
      <c r="BA59" s="7" t="str">
        <f>VLOOKUP($AZ59,KeyValues!$J$2:$K$1401,2)</f>
        <v>Spurn Orb</v>
      </c>
      <c r="BC59" t="s">
        <v>4804</v>
      </c>
      <c r="BD59">
        <f t="shared" si="18"/>
        <v>709</v>
      </c>
      <c r="BE59" s="11">
        <f t="shared" si="41"/>
        <v>1.171875E-2</v>
      </c>
      <c r="BF59">
        <f t="shared" si="19"/>
        <v>262</v>
      </c>
      <c r="BG59" s="7" t="str">
        <f>VLOOKUP($BF59,KeyValues!$J$2:$K$1401,2)</f>
        <v>Flash</v>
      </c>
      <c r="BO59" t="s">
        <v>5138</v>
      </c>
      <c r="BP59">
        <f t="shared" si="22"/>
        <v>822</v>
      </c>
      <c r="BQ59" s="11">
        <f t="shared" si="43"/>
        <v>1.46484375E-2</v>
      </c>
      <c r="BR59">
        <f t="shared" si="23"/>
        <v>285</v>
      </c>
      <c r="BS59" s="7" t="str">
        <f>VLOOKUP($BR59,KeyValues!$J$2:$K$1401,2)</f>
        <v>Cut</v>
      </c>
    </row>
    <row r="60" spans="13:77" x14ac:dyDescent="0.25">
      <c r="M60" s="9" t="s">
        <v>4907</v>
      </c>
      <c r="N60">
        <f t="shared" si="4"/>
        <v>593</v>
      </c>
      <c r="O60" s="11">
        <f t="shared" si="34"/>
        <v>9.765625E-3</v>
      </c>
      <c r="P60">
        <f t="shared" si="5"/>
        <v>248</v>
      </c>
      <c r="Q60" s="7" t="str">
        <f>VLOOKUP($P60,KeyValues!$J$2:$K$1401,2)</f>
        <v>Will-O-Wisp</v>
      </c>
      <c r="AW60" s="9" t="s">
        <v>5072</v>
      </c>
      <c r="AX60">
        <f t="shared" si="16"/>
        <v>957</v>
      </c>
      <c r="AY60" s="11">
        <f t="shared" si="40"/>
        <v>1.5625E-2</v>
      </c>
      <c r="AZ60">
        <f t="shared" si="17"/>
        <v>355</v>
      </c>
      <c r="BA60" s="7" t="str">
        <f>VLOOKUP($AZ60,KeyValues!$J$2:$K$1401,2)</f>
        <v>Foe-Hold Orb</v>
      </c>
      <c r="BC60" t="s">
        <v>4805</v>
      </c>
      <c r="BD60">
        <f t="shared" si="18"/>
        <v>722</v>
      </c>
      <c r="BE60" s="11">
        <f t="shared" si="41"/>
        <v>1.26953125E-2</v>
      </c>
      <c r="BF60">
        <f t="shared" si="19"/>
        <v>263</v>
      </c>
      <c r="BG60" s="7" t="str">
        <f>VLOOKUP($BF60,KeyValues!$J$2:$K$1401,2)</f>
        <v>Stone Edge</v>
      </c>
      <c r="BO60" t="s">
        <v>5139</v>
      </c>
      <c r="BP60">
        <f t="shared" si="22"/>
        <v>836</v>
      </c>
      <c r="BQ60" s="11">
        <f t="shared" si="43"/>
        <v>1.3671875E-2</v>
      </c>
      <c r="BR60">
        <f t="shared" si="23"/>
        <v>286</v>
      </c>
      <c r="BS60" s="7" t="str">
        <f>VLOOKUP($BR60,KeyValues!$J$2:$K$1401,2)</f>
        <v>Fly</v>
      </c>
    </row>
    <row r="61" spans="13:77" x14ac:dyDescent="0.25">
      <c r="M61" s="9" t="s">
        <v>4908</v>
      </c>
      <c r="N61">
        <f t="shared" si="4"/>
        <v>604</v>
      </c>
      <c r="O61" s="11">
        <f t="shared" si="34"/>
        <v>1.07421875E-2</v>
      </c>
      <c r="P61">
        <f t="shared" si="5"/>
        <v>249</v>
      </c>
      <c r="Q61" s="7" t="str">
        <f>VLOOKUP($P61,KeyValues!$J$2:$K$1401,2)</f>
        <v>Silver Wind</v>
      </c>
      <c r="AW61" s="9" t="s">
        <v>5073</v>
      </c>
      <c r="AX61">
        <f t="shared" si="16"/>
        <v>974</v>
      </c>
      <c r="AY61" s="11">
        <f t="shared" si="40"/>
        <v>1.66015625E-2</v>
      </c>
      <c r="AZ61">
        <f t="shared" si="17"/>
        <v>356</v>
      </c>
      <c r="BA61" s="7" t="str">
        <f>VLOOKUP($AZ61,KeyValues!$J$2:$K$1401,2)</f>
        <v>All-Mach Orb</v>
      </c>
      <c r="BC61" t="s">
        <v>4806</v>
      </c>
      <c r="BD61">
        <f t="shared" si="18"/>
        <v>735</v>
      </c>
      <c r="BE61" s="11">
        <f t="shared" si="41"/>
        <v>1.26953125E-2</v>
      </c>
      <c r="BF61">
        <f t="shared" si="19"/>
        <v>264</v>
      </c>
      <c r="BG61" s="7" t="str">
        <f>VLOOKUP($BF61,KeyValues!$J$2:$K$1401,2)</f>
        <v>Avalanche</v>
      </c>
      <c r="BO61" t="s">
        <v>5140</v>
      </c>
      <c r="BP61">
        <f t="shared" si="22"/>
        <v>850</v>
      </c>
      <c r="BQ61" s="11">
        <f t="shared" si="43"/>
        <v>1.3671875E-2</v>
      </c>
      <c r="BR61">
        <f t="shared" si="23"/>
        <v>287</v>
      </c>
      <c r="BS61" s="7" t="str">
        <f>VLOOKUP($BR61,KeyValues!$J$2:$K$1401,2)</f>
        <v>Surf</v>
      </c>
    </row>
    <row r="62" spans="13:77" x14ac:dyDescent="0.25">
      <c r="M62" s="9" t="s">
        <v>4909</v>
      </c>
      <c r="N62">
        <f t="shared" si="4"/>
        <v>614</v>
      </c>
      <c r="O62" s="11">
        <f t="shared" si="34"/>
        <v>9.765625E-3</v>
      </c>
      <c r="P62">
        <f t="shared" si="5"/>
        <v>250</v>
      </c>
      <c r="Q62" s="7" t="str">
        <f>VLOOKUP($P62,KeyValues!$J$2:$K$1401,2)</f>
        <v>Embargo</v>
      </c>
      <c r="AW62" s="9" t="s">
        <v>5074</v>
      </c>
      <c r="AX62">
        <f t="shared" si="16"/>
        <v>990</v>
      </c>
      <c r="AY62" s="11">
        <f t="shared" si="40"/>
        <v>1.5625E-2</v>
      </c>
      <c r="AZ62">
        <f t="shared" si="17"/>
        <v>357</v>
      </c>
      <c r="BA62" s="7" t="str">
        <f>VLOOKUP($AZ62,KeyValues!$J$2:$K$1401,2)</f>
        <v>Foe-Fear Orb</v>
      </c>
      <c r="BC62" t="s">
        <v>4807</v>
      </c>
      <c r="BD62">
        <f t="shared" si="18"/>
        <v>747</v>
      </c>
      <c r="BE62" s="11">
        <f t="shared" si="41"/>
        <v>1.171875E-2</v>
      </c>
      <c r="BF62">
        <f t="shared" si="19"/>
        <v>265</v>
      </c>
      <c r="BG62" s="7" t="str">
        <f>VLOOKUP($BF62,KeyValues!$J$2:$K$1401,2)</f>
        <v>Thunder Wave</v>
      </c>
      <c r="BO62" t="s">
        <v>5141</v>
      </c>
      <c r="BP62">
        <f t="shared" si="22"/>
        <v>865</v>
      </c>
      <c r="BQ62" s="11">
        <f t="shared" si="43"/>
        <v>1.46484375E-2</v>
      </c>
      <c r="BR62">
        <f t="shared" si="23"/>
        <v>288</v>
      </c>
      <c r="BS62" s="7" t="str">
        <f>VLOOKUP($BR62,KeyValues!$J$2:$K$1401,2)</f>
        <v>Strength</v>
      </c>
    </row>
    <row r="63" spans="13:77" x14ac:dyDescent="0.25">
      <c r="M63" s="9" t="s">
        <v>4910</v>
      </c>
      <c r="N63">
        <f t="shared" si="4"/>
        <v>624</v>
      </c>
      <c r="O63" s="11">
        <f t="shared" si="34"/>
        <v>9.765625E-3</v>
      </c>
      <c r="P63">
        <f t="shared" si="5"/>
        <v>251</v>
      </c>
      <c r="Q63" s="7" t="str">
        <f>VLOOKUP($P63,KeyValues!$J$2:$K$1401,2)</f>
        <v>Explosion</v>
      </c>
      <c r="AW63" s="9" t="s">
        <v>5075</v>
      </c>
      <c r="AX63">
        <f t="shared" si="16"/>
        <v>1007</v>
      </c>
      <c r="AY63" s="11">
        <f t="shared" si="40"/>
        <v>1.66015625E-2</v>
      </c>
      <c r="AZ63">
        <f t="shared" si="17"/>
        <v>358</v>
      </c>
      <c r="BA63" s="7" t="str">
        <f>VLOOKUP($AZ63,KeyValues!$J$2:$K$1401,2)</f>
        <v>All-Hit Orb</v>
      </c>
      <c r="BC63" t="s">
        <v>4808</v>
      </c>
      <c r="BD63">
        <f t="shared" si="18"/>
        <v>760</v>
      </c>
      <c r="BE63" s="11">
        <f t="shared" si="41"/>
        <v>1.26953125E-2</v>
      </c>
      <c r="BF63">
        <f t="shared" si="19"/>
        <v>266</v>
      </c>
      <c r="BG63" s="7" t="str">
        <f>VLOOKUP($BF63,KeyValues!$J$2:$K$1401,2)</f>
        <v>Gyro Ball</v>
      </c>
      <c r="BO63" t="s">
        <v>5142</v>
      </c>
      <c r="BP63">
        <f t="shared" si="22"/>
        <v>879</v>
      </c>
      <c r="BQ63" s="11">
        <f t="shared" si="43"/>
        <v>1.3671875E-2</v>
      </c>
      <c r="BR63">
        <f t="shared" si="23"/>
        <v>289</v>
      </c>
      <c r="BS63" s="7" t="str">
        <f>VLOOKUP($BR63,KeyValues!$J$2:$K$1401,2)</f>
        <v>Defog</v>
      </c>
    </row>
    <row r="64" spans="13:77" x14ac:dyDescent="0.25">
      <c r="M64" s="9" t="s">
        <v>4798</v>
      </c>
      <c r="N64">
        <f t="shared" si="4"/>
        <v>634</v>
      </c>
      <c r="O64" s="11">
        <f t="shared" si="34"/>
        <v>9.765625E-3</v>
      </c>
      <c r="P64">
        <f t="shared" si="5"/>
        <v>252</v>
      </c>
      <c r="Q64" s="7" t="str">
        <f>VLOOKUP($P64,KeyValues!$J$2:$K$1401,2)</f>
        <v>Shadow Claw</v>
      </c>
      <c r="AW64" s="9" t="s">
        <v>5076</v>
      </c>
      <c r="AX64">
        <f t="shared" si="16"/>
        <v>1024</v>
      </c>
      <c r="AY64" s="11">
        <f t="shared" si="40"/>
        <v>1.66015625E-2</v>
      </c>
      <c r="AZ64">
        <f t="shared" si="17"/>
        <v>359</v>
      </c>
      <c r="BA64" s="7" t="str">
        <f>VLOOKUP($AZ64,KeyValues!$J$2:$K$1401,2)</f>
        <v>Foe-Seal Orb</v>
      </c>
      <c r="BC64" t="s">
        <v>4809</v>
      </c>
      <c r="BD64">
        <f t="shared" si="18"/>
        <v>772</v>
      </c>
      <c r="BE64" s="11">
        <f t="shared" si="41"/>
        <v>1.171875E-2</v>
      </c>
      <c r="BF64">
        <f t="shared" si="19"/>
        <v>267</v>
      </c>
      <c r="BG64" s="7" t="str">
        <f>VLOOKUP($BF64,KeyValues!$J$2:$K$1401,2)</f>
        <v>Swords Dance</v>
      </c>
      <c r="BO64" t="s">
        <v>5143</v>
      </c>
      <c r="BP64">
        <f t="shared" si="22"/>
        <v>894</v>
      </c>
      <c r="BQ64" s="11">
        <f t="shared" si="43"/>
        <v>1.46484375E-2</v>
      </c>
      <c r="BR64">
        <f t="shared" si="23"/>
        <v>290</v>
      </c>
      <c r="BS64" s="7" t="str">
        <f>VLOOKUP($BR64,KeyValues!$J$2:$K$1401,2)</f>
        <v>Rock Smash</v>
      </c>
    </row>
    <row r="65" spans="13:71" x14ac:dyDescent="0.25">
      <c r="M65" s="9" t="s">
        <v>4911</v>
      </c>
      <c r="N65">
        <f t="shared" si="4"/>
        <v>645</v>
      </c>
      <c r="O65" s="11">
        <f t="shared" si="34"/>
        <v>1.07421875E-2</v>
      </c>
      <c r="P65">
        <f t="shared" si="5"/>
        <v>253</v>
      </c>
      <c r="Q65" s="7" t="str">
        <f>VLOOKUP($P65,KeyValues!$J$2:$K$1401,2)</f>
        <v>Payback</v>
      </c>
      <c r="BC65" t="s">
        <v>4810</v>
      </c>
      <c r="BD65">
        <f t="shared" si="18"/>
        <v>785</v>
      </c>
      <c r="BE65" s="11">
        <f t="shared" si="41"/>
        <v>1.26953125E-2</v>
      </c>
      <c r="BF65">
        <f t="shared" si="19"/>
        <v>269</v>
      </c>
      <c r="BG65" s="7" t="str">
        <f>VLOOKUP($BF65,KeyValues!$J$2:$K$1401,2)</f>
        <v>Psych Up</v>
      </c>
      <c r="BO65" t="s">
        <v>5144</v>
      </c>
      <c r="BP65">
        <f t="shared" si="22"/>
        <v>908</v>
      </c>
      <c r="BQ65" s="11">
        <f t="shared" si="43"/>
        <v>1.3671875E-2</v>
      </c>
      <c r="BR65">
        <f t="shared" si="23"/>
        <v>291</v>
      </c>
      <c r="BS65" s="7" t="str">
        <f>VLOOKUP($BR65,KeyValues!$J$2:$K$1401,2)</f>
        <v>Waterfall</v>
      </c>
    </row>
    <row r="66" spans="13:71" x14ac:dyDescent="0.25">
      <c r="M66" s="9" t="s">
        <v>4912</v>
      </c>
      <c r="N66">
        <f t="shared" si="4"/>
        <v>655</v>
      </c>
      <c r="O66" s="11">
        <f t="shared" si="34"/>
        <v>9.765625E-3</v>
      </c>
      <c r="P66">
        <f t="shared" si="5"/>
        <v>254</v>
      </c>
      <c r="Q66" s="7" t="str">
        <f>VLOOKUP($P66,KeyValues!$J$2:$K$1401,2)</f>
        <v>Recycle</v>
      </c>
      <c r="BC66" t="s">
        <v>4811</v>
      </c>
      <c r="BD66">
        <f t="shared" si="18"/>
        <v>797</v>
      </c>
      <c r="BE66" s="11">
        <f t="shared" si="41"/>
        <v>1.171875E-2</v>
      </c>
      <c r="BF66">
        <f t="shared" si="19"/>
        <v>270</v>
      </c>
      <c r="BG66" s="7" t="str">
        <f>VLOOKUP($BF66,KeyValues!$J$2:$K$1401,2)</f>
        <v>Captivate</v>
      </c>
      <c r="BO66" t="s">
        <v>5145</v>
      </c>
      <c r="BP66">
        <f t="shared" si="22"/>
        <v>923</v>
      </c>
      <c r="BQ66" s="11">
        <f t="shared" si="43"/>
        <v>1.46484375E-2</v>
      </c>
      <c r="BR66">
        <f t="shared" si="23"/>
        <v>292</v>
      </c>
      <c r="BS66" s="7" t="str">
        <f>VLOOKUP($BR66,KeyValues!$J$2:$K$1401,2)</f>
        <v>Rock Climb</v>
      </c>
    </row>
    <row r="67" spans="13:71" x14ac:dyDescent="0.25">
      <c r="M67" s="9" t="s">
        <v>4913</v>
      </c>
      <c r="N67">
        <f t="shared" si="4"/>
        <v>665</v>
      </c>
      <c r="O67" s="11">
        <f t="shared" si="34"/>
        <v>9.765625E-3</v>
      </c>
      <c r="P67">
        <f t="shared" si="5"/>
        <v>255</v>
      </c>
      <c r="Q67" s="7" t="str">
        <f>VLOOKUP($P67,KeyValues!$J$2:$K$1401,2)</f>
        <v>Giga Impact</v>
      </c>
      <c r="BC67" t="s">
        <v>4812</v>
      </c>
      <c r="BD67">
        <f t="shared" si="18"/>
        <v>810</v>
      </c>
      <c r="BE67" s="11">
        <f t="shared" si="41"/>
        <v>1.26953125E-2</v>
      </c>
      <c r="BF67">
        <f t="shared" si="19"/>
        <v>271</v>
      </c>
      <c r="BG67" s="7" t="str">
        <f>VLOOKUP($BF67,KeyValues!$J$2:$K$1401,2)</f>
        <v>Dark Pulse</v>
      </c>
      <c r="BO67" t="s">
        <v>5146</v>
      </c>
      <c r="BP67">
        <f t="shared" si="22"/>
        <v>937</v>
      </c>
      <c r="BQ67" s="11">
        <f t="shared" si="43"/>
        <v>1.3671875E-2</v>
      </c>
      <c r="BR67">
        <f t="shared" si="23"/>
        <v>336</v>
      </c>
      <c r="BS67" s="7" t="str">
        <f>VLOOKUP($BR67,KeyValues!$J$2:$K$1401,2)</f>
        <v>Invisify Orb</v>
      </c>
    </row>
    <row r="68" spans="13:71" x14ac:dyDescent="0.25">
      <c r="M68" s="9" t="s">
        <v>4914</v>
      </c>
      <c r="N68">
        <f t="shared" ref="N68:N102" si="48">HEX2DEC(MID($M68,4,2)&amp;LEFT($M68,2))</f>
        <v>675</v>
      </c>
      <c r="O68" s="11">
        <f t="shared" si="34"/>
        <v>9.765625E-3</v>
      </c>
      <c r="P68">
        <f t="shared" ref="P68:P102" si="49">HEX2DEC(MID($M68,10,2)&amp;MID($M68,7,2))</f>
        <v>256</v>
      </c>
      <c r="Q68" s="7" t="str">
        <f>VLOOKUP($P68,KeyValues!$J$2:$K$1401,2)</f>
        <v>Rock Polish</v>
      </c>
      <c r="BC68" t="s">
        <v>4813</v>
      </c>
      <c r="BD68">
        <f t="shared" ref="BD68:BD84" si="50">HEX2DEC(MID($BC68,4,2)&amp;LEFT($BC68,2))</f>
        <v>822</v>
      </c>
      <c r="BE68" s="11">
        <f t="shared" si="41"/>
        <v>1.171875E-2</v>
      </c>
      <c r="BF68">
        <f t="shared" ref="BF68:BF84" si="51">HEX2DEC(MID($BC68,10,2)&amp;MID($BC68,7,2))</f>
        <v>272</v>
      </c>
      <c r="BG68" s="7" t="str">
        <f>VLOOKUP($BF68,KeyValues!$J$2:$K$1401,2)</f>
        <v>Rock Slide</v>
      </c>
      <c r="BO68" t="s">
        <v>5147</v>
      </c>
      <c r="BP68">
        <f t="shared" ref="BP68:BP73" si="52">HEX2DEC(MID($BO68,4,2)&amp;LEFT($BO68,2))</f>
        <v>951</v>
      </c>
      <c r="BQ68" s="11">
        <f t="shared" si="43"/>
        <v>1.3671875E-2</v>
      </c>
      <c r="BR68">
        <f t="shared" ref="BR68:BR73" si="53">HEX2DEC(MID($BO68,10,2)&amp;MID($BO68,7,2))</f>
        <v>354</v>
      </c>
      <c r="BS68" s="7" t="str">
        <f>VLOOKUP($BR68,KeyValues!$J$2:$K$1401,2)</f>
        <v>Spurn Orb</v>
      </c>
    </row>
    <row r="69" spans="13:71" x14ac:dyDescent="0.25">
      <c r="M69" s="9" t="s">
        <v>4915</v>
      </c>
      <c r="N69">
        <f t="shared" si="48"/>
        <v>686</v>
      </c>
      <c r="O69" s="11">
        <f t="shared" ref="O69:O102" si="54">($N69-$N68)/1024</f>
        <v>1.07421875E-2</v>
      </c>
      <c r="P69">
        <f t="shared" si="49"/>
        <v>257</v>
      </c>
      <c r="Q69" s="7" t="str">
        <f>VLOOKUP($P69,KeyValues!$J$2:$K$1401,2)</f>
        <v>Wide Slash</v>
      </c>
      <c r="BC69" t="s">
        <v>4814</v>
      </c>
      <c r="BD69">
        <f t="shared" si="50"/>
        <v>835</v>
      </c>
      <c r="BE69" s="11">
        <f t="shared" ref="BE69:BE84" si="55">($BD69-$BD68)/1024</f>
        <v>1.26953125E-2</v>
      </c>
      <c r="BF69">
        <f t="shared" si="51"/>
        <v>273</v>
      </c>
      <c r="BG69" s="7" t="str">
        <f>VLOOKUP($BF69,KeyValues!$J$2:$K$1401,2)</f>
        <v>X-Scissor</v>
      </c>
      <c r="BO69" t="s">
        <v>5148</v>
      </c>
      <c r="BP69">
        <f t="shared" si="52"/>
        <v>966</v>
      </c>
      <c r="BQ69" s="11">
        <f t="shared" ref="BQ69:BQ73" si="56">($BP69-$BP68)/1024</f>
        <v>1.46484375E-2</v>
      </c>
      <c r="BR69">
        <f t="shared" si="53"/>
        <v>355</v>
      </c>
      <c r="BS69" s="7" t="str">
        <f>VLOOKUP($BR69,KeyValues!$J$2:$K$1401,2)</f>
        <v>Foe-Hold Orb</v>
      </c>
    </row>
    <row r="70" spans="13:71" x14ac:dyDescent="0.25">
      <c r="M70" s="9" t="s">
        <v>4916</v>
      </c>
      <c r="N70">
        <f t="shared" si="48"/>
        <v>696</v>
      </c>
      <c r="O70" s="11">
        <f t="shared" si="54"/>
        <v>9.765625E-3</v>
      </c>
      <c r="P70">
        <f t="shared" si="49"/>
        <v>260</v>
      </c>
      <c r="Q70" s="7" t="str">
        <f>VLOOKUP($P70,KeyValues!$J$2:$K$1401,2)</f>
        <v>Vacuum-Cut</v>
      </c>
      <c r="BC70" t="s">
        <v>4815</v>
      </c>
      <c r="BD70">
        <f t="shared" si="50"/>
        <v>848</v>
      </c>
      <c r="BE70" s="11">
        <f t="shared" si="55"/>
        <v>1.26953125E-2</v>
      </c>
      <c r="BF70">
        <f t="shared" si="51"/>
        <v>274</v>
      </c>
      <c r="BG70" s="7" t="str">
        <f>VLOOKUP($BF70,KeyValues!$J$2:$K$1401,2)</f>
        <v>Sleep Talk</v>
      </c>
      <c r="BO70" t="s">
        <v>5149</v>
      </c>
      <c r="BP70">
        <f t="shared" si="52"/>
        <v>980</v>
      </c>
      <c r="BQ70" s="11">
        <f t="shared" si="56"/>
        <v>1.3671875E-2</v>
      </c>
      <c r="BR70">
        <f t="shared" si="53"/>
        <v>356</v>
      </c>
      <c r="BS70" s="7" t="str">
        <f>VLOOKUP($BR70,KeyValues!$J$2:$K$1401,2)</f>
        <v>All-Mach Orb</v>
      </c>
    </row>
    <row r="71" spans="13:71" x14ac:dyDescent="0.25">
      <c r="M71" s="9" t="s">
        <v>4917</v>
      </c>
      <c r="N71">
        <f t="shared" si="48"/>
        <v>706</v>
      </c>
      <c r="O71" s="11">
        <f t="shared" si="54"/>
        <v>9.765625E-3</v>
      </c>
      <c r="P71">
        <f t="shared" si="49"/>
        <v>261</v>
      </c>
      <c r="Q71" s="7" t="str">
        <f>VLOOKUP($P71,KeyValues!$J$2:$K$1401,2)</f>
        <v>Dive</v>
      </c>
      <c r="BC71" t="s">
        <v>4816</v>
      </c>
      <c r="BD71">
        <f t="shared" si="50"/>
        <v>860</v>
      </c>
      <c r="BE71" s="11">
        <f t="shared" si="55"/>
        <v>1.171875E-2</v>
      </c>
      <c r="BF71">
        <f t="shared" si="51"/>
        <v>275</v>
      </c>
      <c r="BG71" s="7" t="str">
        <f>VLOOKUP($BF71,KeyValues!$J$2:$K$1401,2)</f>
        <v>Natural Gift</v>
      </c>
      <c r="BO71" t="s">
        <v>5150</v>
      </c>
      <c r="BP71">
        <f t="shared" si="52"/>
        <v>995</v>
      </c>
      <c r="BQ71" s="11">
        <f t="shared" si="56"/>
        <v>1.46484375E-2</v>
      </c>
      <c r="BR71">
        <f t="shared" si="53"/>
        <v>357</v>
      </c>
      <c r="BS71" s="7" t="str">
        <f>VLOOKUP($BR71,KeyValues!$J$2:$K$1401,2)</f>
        <v>Foe-Fear Orb</v>
      </c>
    </row>
    <row r="72" spans="13:71" x14ac:dyDescent="0.25">
      <c r="M72" s="9" t="s">
        <v>4918</v>
      </c>
      <c r="N72">
        <f t="shared" si="48"/>
        <v>716</v>
      </c>
      <c r="O72" s="11">
        <f t="shared" si="54"/>
        <v>9.765625E-3</v>
      </c>
      <c r="P72">
        <f t="shared" si="49"/>
        <v>262</v>
      </c>
      <c r="Q72" s="7" t="str">
        <f>VLOOKUP($P72,KeyValues!$J$2:$K$1401,2)</f>
        <v>Flash</v>
      </c>
      <c r="BC72" t="s">
        <v>4817</v>
      </c>
      <c r="BD72">
        <f t="shared" si="50"/>
        <v>873</v>
      </c>
      <c r="BE72" s="11">
        <f t="shared" si="55"/>
        <v>1.26953125E-2</v>
      </c>
      <c r="BF72">
        <f t="shared" si="51"/>
        <v>277</v>
      </c>
      <c r="BG72" s="7" t="str">
        <f>VLOOKUP($BF72,KeyValues!$J$2:$K$1401,2)</f>
        <v>Dream Eater</v>
      </c>
      <c r="BO72" t="s">
        <v>5151</v>
      </c>
      <c r="BP72">
        <f t="shared" si="52"/>
        <v>1009</v>
      </c>
      <c r="BQ72" s="11">
        <f t="shared" si="56"/>
        <v>1.3671875E-2</v>
      </c>
      <c r="BR72">
        <f t="shared" si="53"/>
        <v>358</v>
      </c>
      <c r="BS72" s="7" t="str">
        <f>VLOOKUP($BR72,KeyValues!$J$2:$K$1401,2)</f>
        <v>All-Hit Orb</v>
      </c>
    </row>
    <row r="73" spans="13:71" x14ac:dyDescent="0.25">
      <c r="M73" s="9" t="s">
        <v>4919</v>
      </c>
      <c r="N73">
        <f t="shared" si="48"/>
        <v>727</v>
      </c>
      <c r="O73" s="11">
        <f t="shared" si="54"/>
        <v>1.07421875E-2</v>
      </c>
      <c r="P73">
        <f t="shared" si="49"/>
        <v>263</v>
      </c>
      <c r="Q73" s="7" t="str">
        <f>VLOOKUP($P73,KeyValues!$J$2:$K$1401,2)</f>
        <v>Stone Edge</v>
      </c>
      <c r="BC73" t="s">
        <v>4818</v>
      </c>
      <c r="BD73">
        <f t="shared" si="50"/>
        <v>885</v>
      </c>
      <c r="BE73" s="11">
        <f t="shared" si="55"/>
        <v>1.171875E-2</v>
      </c>
      <c r="BF73">
        <f t="shared" si="51"/>
        <v>278</v>
      </c>
      <c r="BG73" s="7" t="str">
        <f>VLOOKUP($BF73,KeyValues!$J$2:$K$1401,2)</f>
        <v>Grass Knot</v>
      </c>
      <c r="BO73" t="s">
        <v>5076</v>
      </c>
      <c r="BP73">
        <f t="shared" si="52"/>
        <v>1024</v>
      </c>
      <c r="BQ73" s="11">
        <f t="shared" si="56"/>
        <v>1.46484375E-2</v>
      </c>
      <c r="BR73">
        <f t="shared" si="53"/>
        <v>359</v>
      </c>
      <c r="BS73" s="7" t="str">
        <f>VLOOKUP($BR73,KeyValues!$J$2:$K$1401,2)</f>
        <v>Foe-Seal Orb</v>
      </c>
    </row>
    <row r="74" spans="13:71" x14ac:dyDescent="0.25">
      <c r="M74" s="9" t="s">
        <v>4920</v>
      </c>
      <c r="N74">
        <f t="shared" si="48"/>
        <v>737</v>
      </c>
      <c r="O74" s="11">
        <f t="shared" si="54"/>
        <v>9.765625E-3</v>
      </c>
      <c r="P74">
        <f t="shared" si="49"/>
        <v>264</v>
      </c>
      <c r="Q74" s="7" t="str">
        <f>VLOOKUP($P74,KeyValues!$J$2:$K$1401,2)</f>
        <v>Avalanche</v>
      </c>
      <c r="BC74" t="s">
        <v>4819</v>
      </c>
      <c r="BD74">
        <f t="shared" si="50"/>
        <v>898</v>
      </c>
      <c r="BE74" s="11">
        <f t="shared" si="55"/>
        <v>1.26953125E-2</v>
      </c>
      <c r="BF74">
        <f t="shared" si="51"/>
        <v>279</v>
      </c>
      <c r="BG74" s="7" t="str">
        <f>VLOOKUP($BF74,KeyValues!$J$2:$K$1401,2)</f>
        <v>Swagger</v>
      </c>
    </row>
    <row r="75" spans="13:71" x14ac:dyDescent="0.25">
      <c r="M75" s="9" t="s">
        <v>4807</v>
      </c>
      <c r="N75">
        <f t="shared" si="48"/>
        <v>747</v>
      </c>
      <c r="O75" s="11">
        <f t="shared" si="54"/>
        <v>9.765625E-3</v>
      </c>
      <c r="P75">
        <f t="shared" si="49"/>
        <v>265</v>
      </c>
      <c r="Q75" s="7" t="str">
        <f>VLOOKUP($P75,KeyValues!$J$2:$K$1401,2)</f>
        <v>Thunder Wave</v>
      </c>
      <c r="BC75" t="s">
        <v>4820</v>
      </c>
      <c r="BD75">
        <f t="shared" si="50"/>
        <v>910</v>
      </c>
      <c r="BE75" s="11">
        <f t="shared" si="55"/>
        <v>1.171875E-2</v>
      </c>
      <c r="BF75">
        <f t="shared" si="51"/>
        <v>282</v>
      </c>
      <c r="BG75" s="7" t="str">
        <f>VLOOKUP($BF75,KeyValues!$J$2:$K$1401,2)</f>
        <v>Substitute</v>
      </c>
    </row>
    <row r="76" spans="13:71" x14ac:dyDescent="0.25">
      <c r="M76" s="9" t="s">
        <v>4921</v>
      </c>
      <c r="N76">
        <f t="shared" si="48"/>
        <v>757</v>
      </c>
      <c r="O76" s="11">
        <f t="shared" si="54"/>
        <v>9.765625E-3</v>
      </c>
      <c r="P76">
        <f t="shared" si="49"/>
        <v>266</v>
      </c>
      <c r="Q76" s="7" t="str">
        <f>VLOOKUP($P76,KeyValues!$J$2:$K$1401,2)</f>
        <v>Gyro Ball</v>
      </c>
      <c r="BC76" t="s">
        <v>4821</v>
      </c>
      <c r="BD76">
        <f t="shared" si="50"/>
        <v>923</v>
      </c>
      <c r="BE76" s="11">
        <f t="shared" si="55"/>
        <v>1.26953125E-2</v>
      </c>
      <c r="BF76">
        <f t="shared" si="51"/>
        <v>284</v>
      </c>
      <c r="BG76" s="7" t="str">
        <f>VLOOKUP($BF76,KeyValues!$J$2:$K$1401,2)</f>
        <v>Trick Room</v>
      </c>
    </row>
    <row r="77" spans="13:71" x14ac:dyDescent="0.25">
      <c r="M77" s="9" t="s">
        <v>4922</v>
      </c>
      <c r="N77">
        <f t="shared" si="48"/>
        <v>767</v>
      </c>
      <c r="O77" s="11">
        <f t="shared" si="54"/>
        <v>9.765625E-3</v>
      </c>
      <c r="P77">
        <f t="shared" si="49"/>
        <v>267</v>
      </c>
      <c r="Q77" s="7" t="str">
        <f>VLOOKUP($P77,KeyValues!$J$2:$K$1401,2)</f>
        <v>Swords Dance</v>
      </c>
      <c r="BC77" t="s">
        <v>4822</v>
      </c>
      <c r="BD77">
        <f t="shared" si="50"/>
        <v>936</v>
      </c>
      <c r="BE77" s="11">
        <f t="shared" si="55"/>
        <v>1.26953125E-2</v>
      </c>
      <c r="BF77">
        <f t="shared" si="51"/>
        <v>285</v>
      </c>
      <c r="BG77" s="7" t="str">
        <f>VLOOKUP($BF77,KeyValues!$J$2:$K$1401,2)</f>
        <v>Cut</v>
      </c>
    </row>
    <row r="78" spans="13:71" x14ac:dyDescent="0.25">
      <c r="M78" s="9" t="s">
        <v>4923</v>
      </c>
      <c r="N78">
        <f t="shared" si="48"/>
        <v>778</v>
      </c>
      <c r="O78" s="11">
        <f t="shared" si="54"/>
        <v>1.07421875E-2</v>
      </c>
      <c r="P78">
        <f t="shared" si="49"/>
        <v>268</v>
      </c>
      <c r="Q78" s="7" t="str">
        <f>VLOOKUP($P78,KeyValues!$J$2:$K$1401,2)</f>
        <v>Stealth Rock</v>
      </c>
      <c r="BC78" t="s">
        <v>4823</v>
      </c>
      <c r="BD78">
        <f t="shared" si="50"/>
        <v>948</v>
      </c>
      <c r="BE78" s="11">
        <f t="shared" si="55"/>
        <v>1.171875E-2</v>
      </c>
      <c r="BF78">
        <f t="shared" si="51"/>
        <v>286</v>
      </c>
      <c r="BG78" s="7" t="str">
        <f>VLOOKUP($BF78,KeyValues!$J$2:$K$1401,2)</f>
        <v>Fly</v>
      </c>
    </row>
    <row r="79" spans="13:71" x14ac:dyDescent="0.25">
      <c r="M79" s="9" t="s">
        <v>4924</v>
      </c>
      <c r="N79">
        <f t="shared" si="48"/>
        <v>788</v>
      </c>
      <c r="O79" s="11">
        <f t="shared" si="54"/>
        <v>9.765625E-3</v>
      </c>
      <c r="P79">
        <f t="shared" si="49"/>
        <v>269</v>
      </c>
      <c r="Q79" s="7" t="str">
        <f>VLOOKUP($P79,KeyValues!$J$2:$K$1401,2)</f>
        <v>Psych Up</v>
      </c>
      <c r="BC79" t="s">
        <v>4824</v>
      </c>
      <c r="BD79">
        <f t="shared" si="50"/>
        <v>961</v>
      </c>
      <c r="BE79" s="11">
        <f t="shared" si="55"/>
        <v>1.26953125E-2</v>
      </c>
      <c r="BF79">
        <f t="shared" si="51"/>
        <v>287</v>
      </c>
      <c r="BG79" s="7" t="str">
        <f>VLOOKUP($BF79,KeyValues!$J$2:$K$1401,2)</f>
        <v>Surf</v>
      </c>
    </row>
    <row r="80" spans="13:71" x14ac:dyDescent="0.25">
      <c r="M80" s="9" t="s">
        <v>4925</v>
      </c>
      <c r="N80">
        <f t="shared" si="48"/>
        <v>798</v>
      </c>
      <c r="O80" s="11">
        <f t="shared" si="54"/>
        <v>9.765625E-3</v>
      </c>
      <c r="P80">
        <f t="shared" si="49"/>
        <v>270</v>
      </c>
      <c r="Q80" s="7" t="str">
        <f>VLOOKUP($P80,KeyValues!$J$2:$K$1401,2)</f>
        <v>Captivate</v>
      </c>
      <c r="BC80" t="s">
        <v>4825</v>
      </c>
      <c r="BD80">
        <f t="shared" si="50"/>
        <v>973</v>
      </c>
      <c r="BE80" s="11">
        <f t="shared" si="55"/>
        <v>1.171875E-2</v>
      </c>
      <c r="BF80">
        <f t="shared" si="51"/>
        <v>288</v>
      </c>
      <c r="BG80" s="7" t="str">
        <f>VLOOKUP($BF80,KeyValues!$J$2:$K$1401,2)</f>
        <v>Strength</v>
      </c>
    </row>
    <row r="81" spans="13:59" x14ac:dyDescent="0.25">
      <c r="M81" s="9" t="s">
        <v>4926</v>
      </c>
      <c r="N81">
        <f t="shared" si="48"/>
        <v>808</v>
      </c>
      <c r="O81" s="11">
        <f t="shared" si="54"/>
        <v>9.765625E-3</v>
      </c>
      <c r="P81">
        <f t="shared" si="49"/>
        <v>271</v>
      </c>
      <c r="Q81" s="7" t="str">
        <f>VLOOKUP($P81,KeyValues!$J$2:$K$1401,2)</f>
        <v>Dark Pulse</v>
      </c>
      <c r="BC81" t="s">
        <v>4826</v>
      </c>
      <c r="BD81">
        <f t="shared" si="50"/>
        <v>986</v>
      </c>
      <c r="BE81" s="11">
        <f t="shared" si="55"/>
        <v>1.26953125E-2</v>
      </c>
      <c r="BF81">
        <f t="shared" si="51"/>
        <v>289</v>
      </c>
      <c r="BG81" s="7" t="str">
        <f>VLOOKUP($BF81,KeyValues!$J$2:$K$1401,2)</f>
        <v>Defog</v>
      </c>
    </row>
    <row r="82" spans="13:59" x14ac:dyDescent="0.25">
      <c r="M82" s="9" t="s">
        <v>4927</v>
      </c>
      <c r="N82">
        <f t="shared" si="48"/>
        <v>819</v>
      </c>
      <c r="O82" s="11">
        <f t="shared" si="54"/>
        <v>1.07421875E-2</v>
      </c>
      <c r="P82">
        <f t="shared" si="49"/>
        <v>272</v>
      </c>
      <c r="Q82" s="7" t="str">
        <f>VLOOKUP($P82,KeyValues!$J$2:$K$1401,2)</f>
        <v>Rock Slide</v>
      </c>
      <c r="BC82" t="s">
        <v>4827</v>
      </c>
      <c r="BD82">
        <f t="shared" si="50"/>
        <v>998</v>
      </c>
      <c r="BE82" s="11">
        <f t="shared" si="55"/>
        <v>1.171875E-2</v>
      </c>
      <c r="BF82">
        <f t="shared" si="51"/>
        <v>290</v>
      </c>
      <c r="BG82" s="7" t="str">
        <f>VLOOKUP($BF82,KeyValues!$J$2:$K$1401,2)</f>
        <v>Rock Smash</v>
      </c>
    </row>
    <row r="83" spans="13:59" x14ac:dyDescent="0.25">
      <c r="M83" s="9" t="s">
        <v>4928</v>
      </c>
      <c r="N83">
        <f t="shared" si="48"/>
        <v>829</v>
      </c>
      <c r="O83" s="11">
        <f t="shared" si="54"/>
        <v>9.765625E-3</v>
      </c>
      <c r="P83">
        <f t="shared" si="49"/>
        <v>273</v>
      </c>
      <c r="Q83" s="7" t="str">
        <f>VLOOKUP($P83,KeyValues!$J$2:$K$1401,2)</f>
        <v>X-Scissor</v>
      </c>
      <c r="BC83" t="s">
        <v>4828</v>
      </c>
      <c r="BD83">
        <f t="shared" si="50"/>
        <v>1011</v>
      </c>
      <c r="BE83" s="11">
        <f t="shared" si="55"/>
        <v>1.26953125E-2</v>
      </c>
      <c r="BF83">
        <f t="shared" si="51"/>
        <v>291</v>
      </c>
      <c r="BG83" s="7" t="str">
        <f>VLOOKUP($BF83,KeyValues!$J$2:$K$1401,2)</f>
        <v>Waterfall</v>
      </c>
    </row>
    <row r="84" spans="13:59" x14ac:dyDescent="0.25">
      <c r="M84" s="9" t="s">
        <v>4929</v>
      </c>
      <c r="N84">
        <f t="shared" si="48"/>
        <v>839</v>
      </c>
      <c r="O84" s="11">
        <f t="shared" si="54"/>
        <v>9.765625E-3</v>
      </c>
      <c r="P84">
        <f t="shared" si="49"/>
        <v>274</v>
      </c>
      <c r="Q84" s="7" t="str">
        <f>VLOOKUP($P84,KeyValues!$J$2:$K$1401,2)</f>
        <v>Sleep Talk</v>
      </c>
      <c r="BC84" t="s">
        <v>4829</v>
      </c>
      <c r="BD84">
        <f t="shared" si="50"/>
        <v>1024</v>
      </c>
      <c r="BE84" s="11">
        <f t="shared" si="55"/>
        <v>1.26953125E-2</v>
      </c>
      <c r="BF84">
        <f t="shared" si="51"/>
        <v>292</v>
      </c>
      <c r="BG84" s="7" t="str">
        <f>VLOOKUP($BF84,KeyValues!$J$2:$K$1401,2)</f>
        <v>Rock Climb</v>
      </c>
    </row>
    <row r="85" spans="13:59" x14ac:dyDescent="0.25">
      <c r="M85" s="9" t="s">
        <v>4930</v>
      </c>
      <c r="N85">
        <f t="shared" si="48"/>
        <v>849</v>
      </c>
      <c r="O85" s="11">
        <f t="shared" si="54"/>
        <v>9.765625E-3</v>
      </c>
      <c r="P85">
        <f t="shared" si="49"/>
        <v>275</v>
      </c>
      <c r="Q85" s="7" t="str">
        <f>VLOOKUP($P85,KeyValues!$J$2:$K$1401,2)</f>
        <v>Natural Gift</v>
      </c>
    </row>
    <row r="86" spans="13:59" x14ac:dyDescent="0.25">
      <c r="M86" s="9" t="s">
        <v>4931</v>
      </c>
      <c r="N86">
        <f t="shared" si="48"/>
        <v>860</v>
      </c>
      <c r="O86" s="11">
        <f t="shared" si="54"/>
        <v>1.07421875E-2</v>
      </c>
      <c r="P86">
        <f t="shared" si="49"/>
        <v>276</v>
      </c>
      <c r="Q86" s="7" t="str">
        <f>VLOOKUP($P86,KeyValues!$J$2:$K$1401,2)</f>
        <v>Poison Jab</v>
      </c>
    </row>
    <row r="87" spans="13:59" x14ac:dyDescent="0.25">
      <c r="M87" s="9" t="s">
        <v>4932</v>
      </c>
      <c r="N87">
        <f t="shared" si="48"/>
        <v>870</v>
      </c>
      <c r="O87" s="11">
        <f t="shared" si="54"/>
        <v>9.765625E-3</v>
      </c>
      <c r="P87">
        <f t="shared" si="49"/>
        <v>277</v>
      </c>
      <c r="Q87" s="7" t="str">
        <f>VLOOKUP($P87,KeyValues!$J$2:$K$1401,2)</f>
        <v>Dream Eater</v>
      </c>
    </row>
    <row r="88" spans="13:59" x14ac:dyDescent="0.25">
      <c r="M88" s="9" t="s">
        <v>4933</v>
      </c>
      <c r="N88">
        <f t="shared" si="48"/>
        <v>880</v>
      </c>
      <c r="O88" s="11">
        <f t="shared" si="54"/>
        <v>9.765625E-3</v>
      </c>
      <c r="P88">
        <f t="shared" si="49"/>
        <v>278</v>
      </c>
      <c r="Q88" s="7" t="str">
        <f>VLOOKUP($P88,KeyValues!$J$2:$K$1401,2)</f>
        <v>Grass Knot</v>
      </c>
    </row>
    <row r="89" spans="13:59" x14ac:dyDescent="0.25">
      <c r="M89" s="9" t="s">
        <v>4934</v>
      </c>
      <c r="N89">
        <f t="shared" si="48"/>
        <v>890</v>
      </c>
      <c r="O89" s="11">
        <f t="shared" si="54"/>
        <v>9.765625E-3</v>
      </c>
      <c r="P89">
        <f t="shared" si="49"/>
        <v>279</v>
      </c>
      <c r="Q89" s="7" t="str">
        <f>VLOOKUP($P89,KeyValues!$J$2:$K$1401,2)</f>
        <v>Swagger</v>
      </c>
    </row>
    <row r="90" spans="13:59" x14ac:dyDescent="0.25">
      <c r="M90" s="9" t="s">
        <v>4935</v>
      </c>
      <c r="N90">
        <f t="shared" si="48"/>
        <v>901</v>
      </c>
      <c r="O90" s="11">
        <f t="shared" si="54"/>
        <v>1.07421875E-2</v>
      </c>
      <c r="P90">
        <f t="shared" si="49"/>
        <v>280</v>
      </c>
      <c r="Q90" s="7" t="str">
        <f>VLOOKUP($P90,KeyValues!$J$2:$K$1401,2)</f>
        <v>Pluck</v>
      </c>
    </row>
    <row r="91" spans="13:59" x14ac:dyDescent="0.25">
      <c r="M91" s="9" t="s">
        <v>4936</v>
      </c>
      <c r="N91">
        <f t="shared" si="48"/>
        <v>911</v>
      </c>
      <c r="O91" s="11">
        <f t="shared" si="54"/>
        <v>9.765625E-3</v>
      </c>
      <c r="P91">
        <f t="shared" si="49"/>
        <v>281</v>
      </c>
      <c r="Q91" s="7" t="str">
        <f>VLOOKUP($P91,KeyValues!$J$2:$K$1401,2)</f>
        <v>U-turn</v>
      </c>
    </row>
    <row r="92" spans="13:59" x14ac:dyDescent="0.25">
      <c r="M92" s="9" t="s">
        <v>4937</v>
      </c>
      <c r="N92">
        <f t="shared" si="48"/>
        <v>921</v>
      </c>
      <c r="O92" s="11">
        <f t="shared" si="54"/>
        <v>9.765625E-3</v>
      </c>
      <c r="P92">
        <f t="shared" si="49"/>
        <v>282</v>
      </c>
      <c r="Q92" s="7" t="str">
        <f>VLOOKUP($P92,KeyValues!$J$2:$K$1401,2)</f>
        <v>Substitute</v>
      </c>
    </row>
    <row r="93" spans="13:59" x14ac:dyDescent="0.25">
      <c r="M93" s="9" t="s">
        <v>4938</v>
      </c>
      <c r="N93">
        <f t="shared" si="48"/>
        <v>931</v>
      </c>
      <c r="O93" s="11">
        <f t="shared" si="54"/>
        <v>9.765625E-3</v>
      </c>
      <c r="P93">
        <f t="shared" si="49"/>
        <v>283</v>
      </c>
      <c r="Q93" s="7" t="str">
        <f>VLOOKUP($P93,KeyValues!$J$2:$K$1401,2)</f>
        <v>Flash Cannon</v>
      </c>
    </row>
    <row r="94" spans="13:59" x14ac:dyDescent="0.25">
      <c r="M94" s="9" t="s">
        <v>4939</v>
      </c>
      <c r="N94">
        <f t="shared" si="48"/>
        <v>942</v>
      </c>
      <c r="O94" s="11">
        <f t="shared" si="54"/>
        <v>1.07421875E-2</v>
      </c>
      <c r="P94">
        <f t="shared" si="49"/>
        <v>284</v>
      </c>
      <c r="Q94" s="7" t="str">
        <f>VLOOKUP($P94,KeyValues!$J$2:$K$1401,2)</f>
        <v>Trick Room</v>
      </c>
    </row>
    <row r="95" spans="13:59" x14ac:dyDescent="0.25">
      <c r="M95" s="9" t="s">
        <v>4940</v>
      </c>
      <c r="N95">
        <f t="shared" si="48"/>
        <v>952</v>
      </c>
      <c r="O95" s="11">
        <f t="shared" si="54"/>
        <v>9.765625E-3</v>
      </c>
      <c r="P95">
        <f t="shared" si="49"/>
        <v>285</v>
      </c>
      <c r="Q95" s="7" t="str">
        <f>VLOOKUP($P95,KeyValues!$J$2:$K$1401,2)</f>
        <v>Cut</v>
      </c>
    </row>
    <row r="96" spans="13:59" x14ac:dyDescent="0.25">
      <c r="M96" s="9" t="s">
        <v>4941</v>
      </c>
      <c r="N96">
        <f t="shared" si="48"/>
        <v>962</v>
      </c>
      <c r="O96" s="11">
        <f t="shared" si="54"/>
        <v>9.765625E-3</v>
      </c>
      <c r="P96">
        <f t="shared" si="49"/>
        <v>286</v>
      </c>
      <c r="Q96" s="7" t="str">
        <f>VLOOKUP($P96,KeyValues!$J$2:$K$1401,2)</f>
        <v>Fly</v>
      </c>
    </row>
    <row r="97" spans="13:17" x14ac:dyDescent="0.25">
      <c r="M97" s="9" t="s">
        <v>4942</v>
      </c>
      <c r="N97">
        <f t="shared" si="48"/>
        <v>972</v>
      </c>
      <c r="O97" s="11">
        <f t="shared" si="54"/>
        <v>9.765625E-3</v>
      </c>
      <c r="P97">
        <f t="shared" si="49"/>
        <v>287</v>
      </c>
      <c r="Q97" s="7" t="str">
        <f>VLOOKUP($P97,KeyValues!$J$2:$K$1401,2)</f>
        <v>Surf</v>
      </c>
    </row>
    <row r="98" spans="13:17" x14ac:dyDescent="0.25">
      <c r="M98" s="9" t="s">
        <v>4943</v>
      </c>
      <c r="N98">
        <f t="shared" si="48"/>
        <v>983</v>
      </c>
      <c r="O98" s="11">
        <f t="shared" si="54"/>
        <v>1.07421875E-2</v>
      </c>
      <c r="P98">
        <f t="shared" si="49"/>
        <v>288</v>
      </c>
      <c r="Q98" s="7" t="str">
        <f>VLOOKUP($P98,KeyValues!$J$2:$K$1401,2)</f>
        <v>Strength</v>
      </c>
    </row>
    <row r="99" spans="13:17" x14ac:dyDescent="0.25">
      <c r="M99" s="9" t="s">
        <v>4944</v>
      </c>
      <c r="N99">
        <f t="shared" si="48"/>
        <v>993</v>
      </c>
      <c r="O99" s="11">
        <f t="shared" si="54"/>
        <v>9.765625E-3</v>
      </c>
      <c r="P99">
        <f t="shared" si="49"/>
        <v>289</v>
      </c>
      <c r="Q99" s="7" t="str">
        <f>VLOOKUP($P99,KeyValues!$J$2:$K$1401,2)</f>
        <v>Defog</v>
      </c>
    </row>
    <row r="100" spans="13:17" x14ac:dyDescent="0.25">
      <c r="M100" s="9" t="s">
        <v>4945</v>
      </c>
      <c r="N100">
        <f t="shared" si="48"/>
        <v>1003</v>
      </c>
      <c r="O100" s="11">
        <f t="shared" si="54"/>
        <v>9.765625E-3</v>
      </c>
      <c r="P100">
        <f t="shared" si="49"/>
        <v>290</v>
      </c>
      <c r="Q100" s="7" t="str">
        <f>VLOOKUP($P100,KeyValues!$J$2:$K$1401,2)</f>
        <v>Rock Smash</v>
      </c>
    </row>
    <row r="101" spans="13:17" x14ac:dyDescent="0.25">
      <c r="M101" s="9" t="s">
        <v>4946</v>
      </c>
      <c r="N101">
        <f t="shared" si="48"/>
        <v>1013</v>
      </c>
      <c r="O101" s="11">
        <f t="shared" si="54"/>
        <v>9.765625E-3</v>
      </c>
      <c r="P101">
        <f t="shared" si="49"/>
        <v>291</v>
      </c>
      <c r="Q101" s="7" t="str">
        <f>VLOOKUP($P101,KeyValues!$J$2:$K$1401,2)</f>
        <v>Waterfall</v>
      </c>
    </row>
    <row r="102" spans="13:17" x14ac:dyDescent="0.25">
      <c r="M102" s="9" t="s">
        <v>4947</v>
      </c>
      <c r="N102">
        <f t="shared" si="48"/>
        <v>1023</v>
      </c>
      <c r="O102" s="11">
        <f t="shared" si="54"/>
        <v>9.765625E-3</v>
      </c>
      <c r="P102">
        <f t="shared" si="49"/>
        <v>292</v>
      </c>
      <c r="Q102" s="7" t="str">
        <f>VLOOKUP($P102,KeyValues!$J$2:$K$1401,2)</f>
        <v>Rock Climb</v>
      </c>
    </row>
  </sheetData>
  <mergeCells count="16">
    <mergeCell ref="BU1:BY1"/>
    <mergeCell ref="CA1:CE1"/>
    <mergeCell ref="CG1:CK1"/>
    <mergeCell ref="CM1:CQ1"/>
    <mergeCell ref="AK1:AO1"/>
    <mergeCell ref="AQ1:AU1"/>
    <mergeCell ref="AW1:BA1"/>
    <mergeCell ref="BC1:BG1"/>
    <mergeCell ref="BI1:BM1"/>
    <mergeCell ref="BO1:BS1"/>
    <mergeCell ref="AE1:AI1"/>
    <mergeCell ref="A1:E1"/>
    <mergeCell ref="G1:K1"/>
    <mergeCell ref="M1:Q1"/>
    <mergeCell ref="S1:W1"/>
    <mergeCell ref="Y1:AC1"/>
  </mergeCells>
  <pageMargins left="0.7" right="0.7" top="0.75" bottom="0.75" header="0.3" footer="0.3"/>
  <pageSetup paperSize="9" orientation="portrait" horizontalDpi="0" verticalDpi="0" r:id="rId1"/>
  <ignoredErrors>
    <ignoredError sqref="BF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item_p</vt:lpstr>
      <vt:lpstr>KeyValues</vt:lpstr>
      <vt:lpstr>item_s_p</vt:lpstr>
      <vt:lpstr>Copy - item_p</vt:lpstr>
      <vt:lpstr>TABLEDAT</vt:lpstr>
    </vt:vector>
  </TitlesOfParts>
  <Company>Sony Electronics,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VAIO</dc:creator>
  <cp:lastModifiedBy>Evan Dixon</cp:lastModifiedBy>
  <dcterms:created xsi:type="dcterms:W3CDTF">2009-10-24T04:39:09Z</dcterms:created>
  <dcterms:modified xsi:type="dcterms:W3CDTF">2015-08-13T21:47:06Z</dcterms:modified>
</cp:coreProperties>
</file>